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.01a - Zdroj tepla" sheetId="2" r:id="rId2"/>
    <sheet name="SO.02 - Topný systém" sheetId="3" r:id="rId3"/>
    <sheet name="SO.03 - Topný systém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'SO.01a - Zdroj tepla'!$C$122:$K$223</definedName>
    <definedName name="_xlnm.Print_Area" localSheetId="1">'SO.01a - Zdroj tepla'!$C$4:$J$76,'SO.01a - Zdroj tepla'!$C$82:$J$104,'SO.01a - Zdroj tepla'!$C$110:$K$223</definedName>
    <definedName name="_xlnm.Print_Titles" localSheetId="1">'SO.01a - Zdroj tepla'!$122:$122</definedName>
    <definedName name="_xlnm._FilterDatabase" localSheetId="2" hidden="1">'SO.02 - Topný systém'!$C$122:$K$176</definedName>
    <definedName name="_xlnm.Print_Area" localSheetId="2">'SO.02 - Topný systém'!$C$4:$J$76,'SO.02 - Topný systém'!$C$82:$J$104,'SO.02 - Topný systém'!$C$110:$K$176</definedName>
    <definedName name="_xlnm.Print_Titles" localSheetId="2">'SO.02 - Topný systém'!$122:$122</definedName>
    <definedName name="_xlnm._FilterDatabase" localSheetId="3" hidden="1">'SO.03 - Topný systém'!$C$121:$K$171</definedName>
    <definedName name="_xlnm.Print_Area" localSheetId="3">'SO.03 - Topný systém'!$C$4:$J$76,'SO.03 - Topný systém'!$C$82:$J$103,'SO.03 - Topný systém'!$C$109:$K$171</definedName>
    <definedName name="_xlnm.Print_Titles" localSheetId="3">'SO.03 - Topný systém'!$121:$121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102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4"/>
  <c r="BH154"/>
  <c r="BG154"/>
  <c r="BF154"/>
  <c r="T154"/>
  <c r="T153"/>
  <c r="R154"/>
  <c r="R153"/>
  <c r="P154"/>
  <c r="P153"/>
  <c r="BK154"/>
  <c r="BK153"/>
  <c r="J153"/>
  <c r="J154"/>
  <c r="BE154"/>
  <c r="J101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100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9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5"/>
  <c r="F37"/>
  <c i="1" r="BD97"/>
  <c i="4" r="BH125"/>
  <c r="F36"/>
  <c i="1" r="BC97"/>
  <c i="4" r="BG125"/>
  <c r="F35"/>
  <c i="1" r="BB97"/>
  <c i="4" r="BF125"/>
  <c r="J34"/>
  <c i="1" r="AW97"/>
  <c i="4" r="F34"/>
  <c i="1" r="BA97"/>
  <c i="4" r="T125"/>
  <c r="T124"/>
  <c r="T123"/>
  <c r="T122"/>
  <c r="R125"/>
  <c r="R124"/>
  <c r="R123"/>
  <c r="R122"/>
  <c r="P125"/>
  <c r="P124"/>
  <c r="P123"/>
  <c r="P122"/>
  <c i="1" r="AU97"/>
  <c i="4" r="BK125"/>
  <c r="BK124"/>
  <c r="J124"/>
  <c r="BK123"/>
  <c r="J123"/>
  <c r="BK122"/>
  <c r="J122"/>
  <c r="J96"/>
  <c r="J30"/>
  <c i="1" r="AG97"/>
  <c i="4" r="J125"/>
  <c r="BE125"/>
  <c r="J33"/>
  <c i="1" r="AV97"/>
  <c i="4" r="F33"/>
  <c i="1" r="AZ97"/>
  <c i="4" r="J98"/>
  <c r="J97"/>
  <c r="F116"/>
  <c r="E114"/>
  <c r="F89"/>
  <c r="E87"/>
  <c r="J39"/>
  <c r="J24"/>
  <c r="E24"/>
  <c r="J119"/>
  <c r="J92"/>
  <c r="J23"/>
  <c r="J21"/>
  <c r="E21"/>
  <c r="J118"/>
  <c r="J91"/>
  <c r="J20"/>
  <c r="J18"/>
  <c r="E18"/>
  <c r="F119"/>
  <c r="F92"/>
  <c r="J17"/>
  <c r="J15"/>
  <c r="E15"/>
  <c r="F118"/>
  <c r="F91"/>
  <c r="J14"/>
  <c r="J12"/>
  <c r="J116"/>
  <c r="J89"/>
  <c r="E7"/>
  <c r="E112"/>
  <c r="E85"/>
  <c i="3" r="J37"/>
  <c r="J36"/>
  <c i="1" r="AY96"/>
  <c i="3" r="J35"/>
  <c i="1" r="AX96"/>
  <c i="3"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103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8"/>
  <c r="BH158"/>
  <c r="BG158"/>
  <c r="BF158"/>
  <c r="T158"/>
  <c r="T157"/>
  <c r="R158"/>
  <c r="R157"/>
  <c r="P158"/>
  <c r="P157"/>
  <c r="BK158"/>
  <c r="BK157"/>
  <c r="J157"/>
  <c r="J158"/>
  <c r="BE158"/>
  <c r="J102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101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100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99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F37"/>
  <c i="1" r="BD96"/>
  <c i="3" r="BH126"/>
  <c r="F36"/>
  <c i="1" r="BC96"/>
  <c i="3" r="BG126"/>
  <c r="F35"/>
  <c i="1" r="BB96"/>
  <c i="3" r="BF126"/>
  <c r="J34"/>
  <c i="1" r="AW96"/>
  <c i="3" r="F34"/>
  <c i="1" r="BA96"/>
  <c i="3" r="T126"/>
  <c r="T125"/>
  <c r="T124"/>
  <c r="T123"/>
  <c r="R126"/>
  <c r="R125"/>
  <c r="R124"/>
  <c r="R123"/>
  <c r="P126"/>
  <c r="P125"/>
  <c r="P124"/>
  <c r="P123"/>
  <c i="1" r="AU96"/>
  <c i="3" r="BK126"/>
  <c r="BK125"/>
  <c r="J125"/>
  <c r="BK124"/>
  <c r="J124"/>
  <c r="BK123"/>
  <c r="J123"/>
  <c r="J96"/>
  <c r="J30"/>
  <c i="1" r="AG96"/>
  <c i="3" r="J126"/>
  <c r="BE126"/>
  <c r="J33"/>
  <c i="1" r="AV96"/>
  <c i="3" r="F33"/>
  <c i="1" r="AZ96"/>
  <c i="3" r="J98"/>
  <c r="J97"/>
  <c r="F117"/>
  <c r="E115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5"/>
  <c r="E15"/>
  <c r="F119"/>
  <c r="F91"/>
  <c r="J14"/>
  <c r="J12"/>
  <c r="J117"/>
  <c r="J89"/>
  <c r="E7"/>
  <c r="E113"/>
  <c r="E85"/>
  <c i="2" r="J37"/>
  <c r="J36"/>
  <c i="1" r="AY95"/>
  <c i="2" r="J35"/>
  <c i="1" r="AX95"/>
  <c i="2"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5"/>
  <c r="BH205"/>
  <c r="BG205"/>
  <c r="BF205"/>
  <c r="T205"/>
  <c r="T204"/>
  <c r="R205"/>
  <c r="R204"/>
  <c r="P205"/>
  <c r="P204"/>
  <c r="BK205"/>
  <c r="BK204"/>
  <c r="J204"/>
  <c r="J205"/>
  <c r="BE205"/>
  <c r="J103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10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2"/>
  <c r="BH182"/>
  <c r="BG182"/>
  <c r="BF182"/>
  <c r="T182"/>
  <c r="T181"/>
  <c r="R182"/>
  <c r="R181"/>
  <c r="P182"/>
  <c r="P181"/>
  <c r="BK182"/>
  <c r="BK181"/>
  <c r="J181"/>
  <c r="J182"/>
  <c r="BE182"/>
  <c r="J10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T159"/>
  <c r="R160"/>
  <c r="R159"/>
  <c r="P160"/>
  <c r="P159"/>
  <c r="BK160"/>
  <c r="BK159"/>
  <c r="J159"/>
  <c r="J160"/>
  <c r="BE160"/>
  <c r="J10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34"/>
  <c r="BH134"/>
  <c r="BG134"/>
  <c r="BF134"/>
  <c r="T134"/>
  <c r="T133"/>
  <c r="R134"/>
  <c r="R133"/>
  <c r="P134"/>
  <c r="P133"/>
  <c r="BK134"/>
  <c r="BK133"/>
  <c r="J133"/>
  <c r="J134"/>
  <c r="BE134"/>
  <c r="J99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F37"/>
  <c i="1" r="BD95"/>
  <c i="2" r="BH126"/>
  <c r="F36"/>
  <c i="1" r="BC95"/>
  <c i="2" r="BG126"/>
  <c r="F35"/>
  <c i="1" r="BB95"/>
  <c i="2" r="BF126"/>
  <c r="J34"/>
  <c i="1" r="AW95"/>
  <c i="2" r="F34"/>
  <c i="1" r="BA95"/>
  <c i="2" r="T126"/>
  <c r="T125"/>
  <c r="T124"/>
  <c r="T123"/>
  <c r="R126"/>
  <c r="R125"/>
  <c r="R124"/>
  <c r="R123"/>
  <c r="P126"/>
  <c r="P125"/>
  <c r="P124"/>
  <c r="P123"/>
  <c i="1" r="AU95"/>
  <c i="2" r="BK126"/>
  <c r="BK125"/>
  <c r="J125"/>
  <c r="BK124"/>
  <c r="J124"/>
  <c r="BK123"/>
  <c r="J123"/>
  <c r="J96"/>
  <c r="J30"/>
  <c i="1" r="AG95"/>
  <c i="2" r="J126"/>
  <c r="BE126"/>
  <c r="J33"/>
  <c i="1" r="AV95"/>
  <c i="2" r="F33"/>
  <c i="1" r="AZ95"/>
  <c i="2" r="J98"/>
  <c r="J97"/>
  <c r="F117"/>
  <c r="E115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5"/>
  <c r="E15"/>
  <c r="F119"/>
  <c r="F91"/>
  <c r="J14"/>
  <c r="J12"/>
  <c r="J117"/>
  <c r="J89"/>
  <c r="E7"/>
  <c r="E11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<sst xmlns="http://schemas.openxmlformats.org/spreadsheetml/2006/main">
  <si>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</si>
  <si>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</si>
  <si>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</si>
  <si>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</si>
  <si>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</si>
  <si>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{ab51ae68-d420-4963-bc1a-63e281622955}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</si>
  <si>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</si>
  <si>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</si>
  <si>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</si>
  <si>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</si>
  <si>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</si>
  <si>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</si>
  <si>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</si>
  <si>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</si>
  <si>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Ryz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</si>
  <si>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</si>
  <si>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</si>
  <si>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KD Zlatníky, rozdělené na objekty (bez SO.01 - topný systém)</t>
  </si>
  <si>
    <t>KSO:</t>
  </si>
  <si>
    <t>CC-CZ:</t>
  </si>
  <si>
    <t>Místo:</t>
  </si>
  <si>
    <t xml:space="preserve"> </t>
  </si>
  <si>
    <t>Datum:</t>
  </si>
  <si>
    <t>16. 6. 2021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</si>
  <si>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</si>
  <si>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</si>
  <si>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</si>
  <si>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</si>
  <si>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</si>
  <si>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</si>
  <si>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</si>
  <si>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</si>
  <si>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</si>
  <si>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</si>
  <si>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</si>
  <si>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</si>
  <si>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</si>
  <si>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</si>
  <si>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</si>
  <si>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</si>
  <si>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</si>
  <si>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</si>
  <si>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</si>
  <si>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</si>
  <si>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</si>
  <si>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</si>
  <si>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</si>
  <si>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</si>
  <si>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</si>
  <si>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</si>
  <si>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</si>
  <si>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</si>
  <si>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</si>
  <si>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</si>
  <si>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</si>
  <si>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</si>
  <si>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</si>
  <si>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</si>
  <si>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</si>
  <si>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</si>
  <si>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</si>
  <si>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</si>
  <si>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</si>
  <si>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</si>
  <si>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</si>
  <si>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</si>
  <si>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</si>
  <si>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</si>
  <si>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</si>
  <si>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</si>
  <si>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</si>
  <si>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</si>
  <si>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</si>
  <si>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</si>
  <si>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</si>
  <si>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</si>
  <si>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</si>
  <si>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</si>
  <si>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SO.01a</t>
  </si>
  <si>
    <t>Zdroj tepla</t>
  </si>
  <si>
    <t>STA</t>
  </si>
  <si>
    <t>1</t>
  </si>
  <si>
    <t>{3d2031f8-6f0e-4884-a42d-02336854e18e}</t>
  </si>
  <si>
    <t>2</t>
  </si>
  <si>
    <t>SO.02</t>
  </si>
  <si>
    <t>Topný systém</t>
  </si>
  <si>
    <t>{8c3e9d60-26be-4ab3-a5e9-1df89548aa4a}</t>
  </si>
  <si>
    <t>SO.03</t>
  </si>
  <si>
    <t>{a021d657-ce84-4c1d-9383-362aa49eb0bc}</t>
  </si>
  <si>
    <t>KRYCÍ LIST SOUPISU PRACÍ</t>
  </si>
  <si>
    <t>Objekt:</t>
  </si>
  <si>
    <t>SO.01a - Zdroj tepla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</si>
  <si>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</si>
  <si>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</si>
  <si>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</si>
  <si>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</si>
  <si>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</si>
  <si>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</si>
  <si>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</si>
  <si>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</si>
  <si>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</si>
  <si>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</si>
  <si>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</si>
  <si>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</si>
  <si>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</si>
  <si>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</si>
  <si>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</si>
  <si>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</si>
  <si>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</si>
  <si>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</si>
  <si>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</si>
  <si>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</si>
  <si>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</si>
  <si>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</si>
  <si>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</si>
  <si>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</si>
  <si>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</si>
  <si>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</si>
  <si>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</si>
  <si>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713</t>
  </si>
  <si>
    <t>Izolace tepelné</t>
  </si>
  <si>
    <t>36</t>
  </si>
  <si>
    <t>K</t>
  </si>
  <si>
    <t>713463211</t>
  </si>
  <si>
    <t>Montáž izolace tepelné potrubí potrubními pouzdry s Al fólií staženými Al páskou 1x D do 50 mm</t>
  </si>
  <si>
    <t>m</t>
  </si>
  <si>
    <t>CS ÚRS 2019 01</t>
  </si>
  <si>
    <t>16</t>
  </si>
  <si>
    <t>126337275</t>
  </si>
  <si>
    <t>VV</t>
  </si>
  <si>
    <t>8+54+12</t>
  </si>
  <si>
    <t>37</t>
  </si>
  <si>
    <t>M</t>
  </si>
  <si>
    <t>63154602</t>
  </si>
  <si>
    <t>pouzdro izolační potrubní s jednostrannou Al fólií max. 250/100 °C 35/50 mm</t>
  </si>
  <si>
    <t>32</t>
  </si>
  <si>
    <t>1961439592</t>
  </si>
  <si>
    <t>38</t>
  </si>
  <si>
    <t>63154603</t>
  </si>
  <si>
    <t>pouzdro izolační potrubní s jednostrannou Al fólií max. 250/100 °C 42/50 mm</t>
  </si>
  <si>
    <t>-875804277</t>
  </si>
  <si>
    <t>39</t>
  </si>
  <si>
    <t>63154605</t>
  </si>
  <si>
    <t>pouzdro izolační potrubní s jednostrannou Al fólií max. 250/100 °C 60/50 mm</t>
  </si>
  <si>
    <t>-1510596049</t>
  </si>
  <si>
    <t>40</t>
  </si>
  <si>
    <t>998713101</t>
  </si>
  <si>
    <t>Přesun hmot tonážní pro izolace tepelné v objektech v do 6 m</t>
  </si>
  <si>
    <t>t</t>
  </si>
  <si>
    <t>-1277535478</t>
  </si>
  <si>
    <t>41</t>
  </si>
  <si>
    <t>998713181</t>
  </si>
  <si>
    <t>Příplatek k přesunu hmot tonážní 713 prováděný bez použití mechanizace</t>
  </si>
  <si>
    <t>529112716</t>
  </si>
  <si>
    <t>731</t>
  </si>
  <si>
    <t>Ústřední vytápění - kotelny</t>
  </si>
  <si>
    <t>731244115R</t>
  </si>
  <si>
    <t>Kaskáda 2 ks plynových kondenzačních kotlů</t>
  </si>
  <si>
    <t>soubor</t>
  </si>
  <si>
    <t>684988708</t>
  </si>
  <si>
    <t>Jmenovitý výkon při 80/60°C = 33,7 kW</t>
  </si>
  <si>
    <t>Jmenovitá spotřeba plynu = 3,63 m³/h</t>
  </si>
  <si>
    <t>Max. množství kondenzátu = 3,5 l/h</t>
  </si>
  <si>
    <t>Integrovaný pojistný ventil = 3 bar</t>
  </si>
  <si>
    <t>Rozměry (š x v x h) = 520 x 735 x 425 mm</t>
  </si>
  <si>
    <t>Hmotnost = 48 kg</t>
  </si>
  <si>
    <t xml:space="preserve">Přívod spalovacího vzduchu a odvod spalin proveden </t>
  </si>
  <si>
    <t xml:space="preserve">koaxiálním potrubím DN 80/125, potrubí vedeno ve </t>
  </si>
  <si>
    <t xml:space="preserve">stávající komínové šachtě. Nad kotlem osazen revizní kus, </t>
  </si>
  <si>
    <t>ukončeno komínovou hlavicí.</t>
  </si>
  <si>
    <t>Nutné odkanalizování kotle!</t>
  </si>
  <si>
    <t>Vypouštěcí sada se sifonem, odpadním potrubím a rozetou "2"</t>
  </si>
  <si>
    <t>připojovací kohouty R1" + připojení k exp. Nádobě "2"</t>
  </si>
  <si>
    <t>zkratovací potrubí ke kotlům "2"</t>
  </si>
  <si>
    <t>plynový ventil R1/2" "2"</t>
  </si>
  <si>
    <t>Regulace</t>
  </si>
  <si>
    <t>Regulátor - v základu umí řídit 1xTV vč. Cirkulace "1"</t>
  </si>
  <si>
    <t>Kaskádový modul "1"</t>
  </si>
  <si>
    <t>Modul směšovače otopného okruhu, umí vždy 2 topné okruhy "3"</t>
  </si>
  <si>
    <t>Čidlo topného okruhu "3"</t>
  </si>
  <si>
    <t>Čidlo pro TV "1"</t>
  </si>
  <si>
    <t>998731101</t>
  </si>
  <si>
    <t>Přesun hmot tonážní pro kotelny v objektech v do 6 m</t>
  </si>
  <si>
    <t>848571413</t>
  </si>
  <si>
    <t>3</t>
  </si>
  <si>
    <t>998731181</t>
  </si>
  <si>
    <t>Příplatek k přesunu hmot tonážní 731 prováděný bez použití mechanizace</t>
  </si>
  <si>
    <t>1029027098</t>
  </si>
  <si>
    <t>732</t>
  </si>
  <si>
    <t>Ústřední vytápění - strojovny</t>
  </si>
  <si>
    <t>4</t>
  </si>
  <si>
    <t>732112135R</t>
  </si>
  <si>
    <t>Kombinovaný rozdělovač pro 1x přívod + 6x topný okruh</t>
  </si>
  <si>
    <t>kus</t>
  </si>
  <si>
    <t>-290465486</t>
  </si>
  <si>
    <t>Osazen na konzolách na stěně, opatřen tepelnou izolací</t>
  </si>
  <si>
    <t>5</t>
  </si>
  <si>
    <t>732113102R</t>
  </si>
  <si>
    <t xml:space="preserve">Vyrovnávač dynamických tlaků </t>
  </si>
  <si>
    <t>-1333954047</t>
  </si>
  <si>
    <t>Pro výkon do 100 kW</t>
  </si>
  <si>
    <t>6</t>
  </si>
  <si>
    <t>732199100</t>
  </si>
  <si>
    <t>Montáž orientačních štítků, vč. štítku</t>
  </si>
  <si>
    <t>897242512</t>
  </si>
  <si>
    <t>7</t>
  </si>
  <si>
    <t>732211116R</t>
  </si>
  <si>
    <t>Nepřímotopný zásobník teplé vody</t>
  </si>
  <si>
    <t>74322795</t>
  </si>
  <si>
    <t>Objem = 740 L</t>
  </si>
  <si>
    <t>Rozměry (∅ x v) = 1030 x 1920 mm</t>
  </si>
  <si>
    <t>Hmotnost = 259 kg (netto)</t>
  </si>
  <si>
    <t>Teplosměnná plocha výměníku = 3,0 m²</t>
  </si>
  <si>
    <t>Šířka transportního otvoru = 800 mm</t>
  </si>
  <si>
    <t>8</t>
  </si>
  <si>
    <t>732331619</t>
  </si>
  <si>
    <t>Nádoba tlaková expanzní s membránou závitové připojení PN 0,6 o objemu 140 l</t>
  </si>
  <si>
    <t>1732504544</t>
  </si>
  <si>
    <t>vč. armatury pro připojení expanzní nádoby, měření, vypouštění</t>
  </si>
  <si>
    <t>11</t>
  </si>
  <si>
    <t>998732101</t>
  </si>
  <si>
    <t>Přesun hmot tonážní pro strojovny v objektech v do 6 m</t>
  </si>
  <si>
    <t>-1966119629</t>
  </si>
  <si>
    <t>12</t>
  </si>
  <si>
    <t>998732181</t>
  </si>
  <si>
    <t>Příplatek k přesunu hmot tonážní 732 prováděný bez použití mechanizace</t>
  </si>
  <si>
    <t>-1643840396</t>
  </si>
  <si>
    <t>9</t>
  </si>
  <si>
    <t>ČS1</t>
  </si>
  <si>
    <t>Čerpadlová skupina - Bez směšovače, připojení DN32, čerpadlo 32/7.5, teploměry, uzavírací kohouty, tepelná izolace</t>
  </si>
  <si>
    <t>soub</t>
  </si>
  <si>
    <t>792782772</t>
  </si>
  <si>
    <t>10</t>
  </si>
  <si>
    <t>ČS2</t>
  </si>
  <si>
    <t>Čerpadlová skupina - Se směšovačem DN20/Kvs 6.3, připojení DN25, čerpadlo 25/6, teploměry, uzavírací kohouty, tepelná izolace</t>
  </si>
  <si>
    <t>-1120593988</t>
  </si>
  <si>
    <t>733</t>
  </si>
  <si>
    <t>Ústřední vytápění - rozvodné potrubí</t>
  </si>
  <si>
    <t>13</t>
  </si>
  <si>
    <t>733223206</t>
  </si>
  <si>
    <t>Potrubí měděné tvrdé spojované tvrdým pájením D 35x1,5</t>
  </si>
  <si>
    <t>644772496</t>
  </si>
  <si>
    <t>14</t>
  </si>
  <si>
    <t>733223207</t>
  </si>
  <si>
    <t>Potrubí měděné tvrdé spojované tvrdým pájením D 42x1,5</t>
  </si>
  <si>
    <t>-321522511</t>
  </si>
  <si>
    <t>733223208</t>
  </si>
  <si>
    <t>Potrubí měděné tvrdé spojované tvrdým pájením D 54x2</t>
  </si>
  <si>
    <t>731926220</t>
  </si>
  <si>
    <t>42</t>
  </si>
  <si>
    <t>733291101</t>
  </si>
  <si>
    <t>Zkouška těsnosti potrubí měděné do D 35x1,5</t>
  </si>
  <si>
    <t>-2101737828</t>
  </si>
  <si>
    <t>733291102</t>
  </si>
  <si>
    <t>Zkouška těsnosti potrubí měděné do D 64x2</t>
  </si>
  <si>
    <t>360192909</t>
  </si>
  <si>
    <t>54+12</t>
  </si>
  <si>
    <t>17</t>
  </si>
  <si>
    <t>998733101</t>
  </si>
  <si>
    <t>Přesun hmot tonážní pro rozvody potrubí v objektech v do 6 m</t>
  </si>
  <si>
    <t>-1053874701</t>
  </si>
  <si>
    <t>18</t>
  </si>
  <si>
    <t>998733181</t>
  </si>
  <si>
    <t>Příplatek k přesunu hmot tonážní 733 prováděný bez použití mechanizace</t>
  </si>
  <si>
    <t>-688629950</t>
  </si>
  <si>
    <t>734</t>
  </si>
  <si>
    <t>Ústřední vytápění - armatury</t>
  </si>
  <si>
    <t>19</t>
  </si>
  <si>
    <t>734211120</t>
  </si>
  <si>
    <t>Ventil závitový odvzdušňovací G 1/2 PN 14 do 120°C automatický</t>
  </si>
  <si>
    <t>388642555</t>
  </si>
  <si>
    <t>20</t>
  </si>
  <si>
    <t>734291124</t>
  </si>
  <si>
    <t>Kohout plnící a vypouštěcí G 3/4 PN 10 do 90°C závitový</t>
  </si>
  <si>
    <t>-841433793</t>
  </si>
  <si>
    <t>734291245</t>
  </si>
  <si>
    <t>Filtr závitový přímý G 1 1/4 PN 16 do 130°C s vnitřními závity</t>
  </si>
  <si>
    <t>-2067862950</t>
  </si>
  <si>
    <t>22</t>
  </si>
  <si>
    <t>734292714</t>
  </si>
  <si>
    <t>Kohout kulový přímý G 3/4 PN 42 do 185°C vnitřní závit</t>
  </si>
  <si>
    <t>1943940284</t>
  </si>
  <si>
    <t>23</t>
  </si>
  <si>
    <t>734292716</t>
  </si>
  <si>
    <t>Kohout kulový přímý G 1 1/4 PN 42 do 185°C vnitřní závit</t>
  </si>
  <si>
    <t>388591454</t>
  </si>
  <si>
    <t>24</t>
  </si>
  <si>
    <t>734292717</t>
  </si>
  <si>
    <t>Kohout kulový přímý G 1 1/2 PN 42 do 185°C vnitřní závit</t>
  </si>
  <si>
    <t>1042359789</t>
  </si>
  <si>
    <t>25</t>
  </si>
  <si>
    <t>734292718</t>
  </si>
  <si>
    <t>Kohout kulový přímý G 2 PN 42 do 185°C vnitřní závit</t>
  </si>
  <si>
    <t>-2045657864</t>
  </si>
  <si>
    <t>26</t>
  </si>
  <si>
    <t>734411101</t>
  </si>
  <si>
    <t>Teploměr technický s pevným stonkem a jímkou zadní připojení průměr 63 mm délky 50 mm</t>
  </si>
  <si>
    <t>660757796</t>
  </si>
  <si>
    <t>27</t>
  </si>
  <si>
    <t>734421101</t>
  </si>
  <si>
    <t>Tlakoměr s pevným stonkem a zpětnou klapkou tlak 0-16 bar průměr 50 mm spodní připojení</t>
  </si>
  <si>
    <t>-1403150660</t>
  </si>
  <si>
    <t>28</t>
  </si>
  <si>
    <t>998734101</t>
  </si>
  <si>
    <t>Přesun hmot tonážní pro armatury v objektech v do 6 m</t>
  </si>
  <si>
    <t>-772988346</t>
  </si>
  <si>
    <t>29</t>
  </si>
  <si>
    <t>998734181</t>
  </si>
  <si>
    <t>Příplatek k přesunu hmot tonážní 734 prováděný bez použití mechanizace</t>
  </si>
  <si>
    <t>902749981</t>
  </si>
  <si>
    <t>OST</t>
  </si>
  <si>
    <t>Ostatní</t>
  </si>
  <si>
    <t>30</t>
  </si>
  <si>
    <t>OST1</t>
  </si>
  <si>
    <t>Systém odkouření DN 80/125</t>
  </si>
  <si>
    <t>512</t>
  </si>
  <si>
    <t>-1644759718</t>
  </si>
  <si>
    <t>Základní sada odkouření DO-S - v dimenzi DN80/125 "2"</t>
  </si>
  <si>
    <t xml:space="preserve">Trubka DN80/125 - délka  1 m "12"</t>
  </si>
  <si>
    <t>Kryt komínu "2"</t>
  </si>
  <si>
    <t>31</t>
  </si>
  <si>
    <t>OST2</t>
  </si>
  <si>
    <t>Neutralizační box</t>
  </si>
  <si>
    <t>-1306700852</t>
  </si>
  <si>
    <t>OST3</t>
  </si>
  <si>
    <t>Úprava vody - tvrdost vody Zlatníky - 2 mmol/l</t>
  </si>
  <si>
    <t>-793070564</t>
  </si>
  <si>
    <t xml:space="preserve">Sada obsahující patronu P16000 s kapacitou 16000 l x°dH,náhradní náplň 14 l, připojovací sestavu Profi s digitálnímměřičem vodivosti a </t>
  </si>
  <si>
    <t>elektronickým vodoměrem, madlo.</t>
  </si>
  <si>
    <t>Připojovací sada je bez tepelné izolace.</t>
  </si>
  <si>
    <t>Výdrž náplně při 20°dH vstupní vody : 800 l upravené vody,</t>
  </si>
  <si>
    <t>max.průtok 10 l/min</t>
  </si>
  <si>
    <t>33</t>
  </si>
  <si>
    <t>OST4</t>
  </si>
  <si>
    <t>Drobný materiál, příchytky, fitinky apod.</t>
  </si>
  <si>
    <t>341718816</t>
  </si>
  <si>
    <t>34</t>
  </si>
  <si>
    <t>OST5</t>
  </si>
  <si>
    <t>Výchozí revize, protokoly zkoušek</t>
  </si>
  <si>
    <t>-215239924</t>
  </si>
  <si>
    <t>35</t>
  </si>
  <si>
    <t>OST6</t>
  </si>
  <si>
    <t>Stavební přípomoce</t>
  </si>
  <si>
    <t>-624949846</t>
  </si>
  <si>
    <t>sekání drážek, prorážení otvorů, hrubování</t>
  </si>
  <si>
    <t>SO.02 - Topný systém</t>
  </si>
  <si>
    <t xml:space="preserve">    735 - Ústřední vytápění - otopná tělesa</t>
  </si>
  <si>
    <t xml:space="preserve">    PV - Podlahové vytápění</t>
  </si>
  <si>
    <t>713463121</t>
  </si>
  <si>
    <t>Montáž izolace tepelné potrubí potrubními pouzdry bez úpravy uchycenými sponami 1x</t>
  </si>
  <si>
    <t>227215390</t>
  </si>
  <si>
    <t>28377096R</t>
  </si>
  <si>
    <t>izolace tepelná potrubí z pěnového polyetylenu 15 x 25 mm</t>
  </si>
  <si>
    <t>284910874</t>
  </si>
  <si>
    <t>1980318398</t>
  </si>
  <si>
    <t>28,6+28,4</t>
  </si>
  <si>
    <t>63154012</t>
  </si>
  <si>
    <t>pouzdro izolační potrubní s jednostrannou Al fólií max. 250/100 °C 15/30 mm</t>
  </si>
  <si>
    <t>-121740453</t>
  </si>
  <si>
    <t>28,6</t>
  </si>
  <si>
    <t>63154571</t>
  </si>
  <si>
    <t>pouzdro izolační potrubní s jednostrannou Al fólií max. 250/100 °C 28/40 mm</t>
  </si>
  <si>
    <t>938623327</t>
  </si>
  <si>
    <t>28,4</t>
  </si>
  <si>
    <t>1942628437</t>
  </si>
  <si>
    <t>225417486</t>
  </si>
  <si>
    <t>733223202</t>
  </si>
  <si>
    <t>Potrubí měděné tvrdé spojované tvrdým pájením D 15x1</t>
  </si>
  <si>
    <t>-1834783500</t>
  </si>
  <si>
    <t>733223205</t>
  </si>
  <si>
    <t>Potrubí měděné tvrdé spojované tvrdým pájením D 28x1,5</t>
  </si>
  <si>
    <t>-1276945521</t>
  </si>
  <si>
    <t>-1703209502</t>
  </si>
  <si>
    <t>75,6+28,4</t>
  </si>
  <si>
    <t>-1814740526</t>
  </si>
  <si>
    <t>15187446</t>
  </si>
  <si>
    <t>734221682</t>
  </si>
  <si>
    <t>Termostatická hlavice kapalinová PN 10 do 110°C otopných těles VK</t>
  </si>
  <si>
    <t>2029782587</t>
  </si>
  <si>
    <t>734261402</t>
  </si>
  <si>
    <t>Armatura připojovací rohová G 1/2x18 PN 10 do 110°C radiátorů typu VK</t>
  </si>
  <si>
    <t>126501235</t>
  </si>
  <si>
    <t>1403912529</t>
  </si>
  <si>
    <t>618787857</t>
  </si>
  <si>
    <t>735</t>
  </si>
  <si>
    <t>Ústřední vytápění - otopná tělesa</t>
  </si>
  <si>
    <t>735000912</t>
  </si>
  <si>
    <t>Vyregulování ventilu nebo kohoutu dvojregulačního s termostatickým ovládáním</t>
  </si>
  <si>
    <t>-539190447</t>
  </si>
  <si>
    <t>735152578</t>
  </si>
  <si>
    <t>Otopné těleso panelové VK dvoudeskové 2 přídavné přestupní plochy výška/délka 600/1100mm výkon 1847W</t>
  </si>
  <si>
    <t>2077091197</t>
  </si>
  <si>
    <t>735152580</t>
  </si>
  <si>
    <t>Otopné těleso panelové VK dvoudeskové 2 přídavné přestupní plochy výška/délka 600/1400mm výkon 2351W</t>
  </si>
  <si>
    <t>801828351</t>
  </si>
  <si>
    <t>735152673</t>
  </si>
  <si>
    <t>Otopné těleso panelové VK třídeskové 3 přídavné přestupní plochy výška/délka 600/600 mm výkon 1444 W</t>
  </si>
  <si>
    <t>-602704630</t>
  </si>
  <si>
    <t>735152700R</t>
  </si>
  <si>
    <t xml:space="preserve">Otopné těleso panelové VK třídeskové 3 přídavné přestupní plochy výška/délka 700/1400mm </t>
  </si>
  <si>
    <t>355771247</t>
  </si>
  <si>
    <t>998735101</t>
  </si>
  <si>
    <t>Přesun hmot tonážní pro otopná tělesa v objektech v do 6 m</t>
  </si>
  <si>
    <t>-1598935838</t>
  </si>
  <si>
    <t>998735181</t>
  </si>
  <si>
    <t>Příplatek k přesunu hmot tonážní 735 prováděný bez použití mechanizace</t>
  </si>
  <si>
    <t>481150828</t>
  </si>
  <si>
    <t>PV</t>
  </si>
  <si>
    <t>Podlahové vytápění</t>
  </si>
  <si>
    <t>PV1</t>
  </si>
  <si>
    <t>Montáž podlahového vytápění</t>
  </si>
  <si>
    <t>-786736515</t>
  </si>
  <si>
    <t>Nutná přesná specifikace prováděcí firmy!</t>
  </si>
  <si>
    <t>PV2</t>
  </si>
  <si>
    <t>Přesun hmot - podlahové vytápění</t>
  </si>
  <si>
    <t>-1672128788</t>
  </si>
  <si>
    <t>R179MX025</t>
  </si>
  <si>
    <t>Adaptér pro trubky PEX-AL-PEX (M 18) ( pro rozdělovače ) 18x2</t>
  </si>
  <si>
    <t>ks</t>
  </si>
  <si>
    <t>-702007176</t>
  </si>
  <si>
    <t>R259X007</t>
  </si>
  <si>
    <t>Kulový kohout 1 x 1; PN35</t>
  </si>
  <si>
    <t>300581001</t>
  </si>
  <si>
    <t>R500Y103</t>
  </si>
  <si>
    <t>Skříň rozdělovače C</t>
  </si>
  <si>
    <t>1823097538</t>
  </si>
  <si>
    <t>R554AY001</t>
  </si>
  <si>
    <t xml:space="preserve">Ukončení rozdělovačů  1 x 3/4</t>
  </si>
  <si>
    <t>-584738078</t>
  </si>
  <si>
    <t>R999Y132; R999Y133</t>
  </si>
  <si>
    <t>Trubka PEX-AL-PEX (podlahové vytápění) 18x2,0 ( 100 m; 200 m )</t>
  </si>
  <si>
    <t>1811407637</t>
  </si>
  <si>
    <t>R979Y230CZ</t>
  </si>
  <si>
    <t>Systémová deska s výstupky T50 h30 ( 13,44 m^2 )</t>
  </si>
  <si>
    <t>m2</t>
  </si>
  <si>
    <t>572959569</t>
  </si>
  <si>
    <t>R553FY008</t>
  </si>
  <si>
    <t>Předmontovaný rozdělovač 1" 1"x18 / 8</t>
  </si>
  <si>
    <t>-1884414014</t>
  </si>
  <si>
    <t>R985NY001</t>
  </si>
  <si>
    <t>Ochranná trubka černá 25 ( 100 m )</t>
  </si>
  <si>
    <t>-72422788</t>
  </si>
  <si>
    <t>K369Y021</t>
  </si>
  <si>
    <t>Izolační a dilatační pás 15 x 0,8 cm ( 50 m )</t>
  </si>
  <si>
    <t>-1632802120</t>
  </si>
  <si>
    <t>-1162903590</t>
  </si>
  <si>
    <t>-805056405</t>
  </si>
  <si>
    <t>-929849407</t>
  </si>
  <si>
    <t>SO.03 - Topný systém</t>
  </si>
  <si>
    <t>-1382973471</t>
  </si>
  <si>
    <t>64,2+19,6+14,4+17,8+46,8</t>
  </si>
  <si>
    <t>1894464930</t>
  </si>
  <si>
    <t>28377106R</t>
  </si>
  <si>
    <t>izolace tepelná potrubí z pěnového polyetylenu 18 x 25 mm</t>
  </si>
  <si>
    <t>-793630026</t>
  </si>
  <si>
    <t>28377046</t>
  </si>
  <si>
    <t>izolace tepelná potrubí z pěnového polyetylenu 22 x 25 mm</t>
  </si>
  <si>
    <t>-1111277977</t>
  </si>
  <si>
    <t>28377049</t>
  </si>
  <si>
    <t>izolace tepelná potrubí z pěnového polyetylenu 28 x 25 mm</t>
  </si>
  <si>
    <t>-1194892891</t>
  </si>
  <si>
    <t>28377056</t>
  </si>
  <si>
    <t>izolace tepelná potrubí z pěnového polyetylenu 35 x 25 mm</t>
  </si>
  <si>
    <t>1635910435</t>
  </si>
  <si>
    <t>93134371</t>
  </si>
  <si>
    <t>36,2-8</t>
  </si>
  <si>
    <t>-658760276</t>
  </si>
  <si>
    <t>-1382257266</t>
  </si>
  <si>
    <t>143288448</t>
  </si>
  <si>
    <t>842782123</t>
  </si>
  <si>
    <t>733223203</t>
  </si>
  <si>
    <t>Potrubí měděné tvrdé spojované tvrdým pájením D 18x1</t>
  </si>
  <si>
    <t>1149007690</t>
  </si>
  <si>
    <t>733223204</t>
  </si>
  <si>
    <t>Potrubí měděné tvrdé spojované tvrdým pájením D 22x1</t>
  </si>
  <si>
    <t>1860004579</t>
  </si>
  <si>
    <t>1744744628</t>
  </si>
  <si>
    <t>1076162471</t>
  </si>
  <si>
    <t>-1155197527</t>
  </si>
  <si>
    <t>64,2+19,6+14,4+17,8+83</t>
  </si>
  <si>
    <t>-1360419549</t>
  </si>
  <si>
    <t>1608669212</t>
  </si>
  <si>
    <t>1758141857</t>
  </si>
  <si>
    <t>664674389</t>
  </si>
  <si>
    <t>-595478597</t>
  </si>
  <si>
    <t>2057316707</t>
  </si>
  <si>
    <t>-182707332</t>
  </si>
  <si>
    <t>735152473</t>
  </si>
  <si>
    <t>Otopné těleso panelové VK dvoudeskové 1 přídavná přestupní plocha výška/délka 600/600 mm výkon 773 W</t>
  </si>
  <si>
    <t>-303267463</t>
  </si>
  <si>
    <t>735152475</t>
  </si>
  <si>
    <t>Otopné těleso panelové VK dvoudeskové 1 přídavná přestupní plocha výška/délka 600/800mm výkon 1030 W</t>
  </si>
  <si>
    <t>203114627</t>
  </si>
  <si>
    <t>735152575</t>
  </si>
  <si>
    <t>Otopné těleso panelové VK dvoudeskové 2 přídavné přestupní plochy výška/délka 600/800mm výkon 1343 W</t>
  </si>
  <si>
    <t>-1714034018</t>
  </si>
  <si>
    <t>735152680</t>
  </si>
  <si>
    <t>Otopné těleso panelové VK třídeskové 3 přídavné přestupní plochy výška/délka 600/1400mm výkon 3368 W</t>
  </si>
  <si>
    <t>-1983578134</t>
  </si>
  <si>
    <t>735152691</t>
  </si>
  <si>
    <t>Otopné těleso panelové VK třídeskové 3 přídavné přestupní plochy výška/délka 900/400 mm výkon 1331 W</t>
  </si>
  <si>
    <t>1907743360</t>
  </si>
  <si>
    <t>735152699R</t>
  </si>
  <si>
    <t xml:space="preserve">Otopné těleso panelové VK třídeskové 3 přídavné přestupní plochy výška/délka 700/1200mm </t>
  </si>
  <si>
    <t>-339153196</t>
  </si>
  <si>
    <t>735152700</t>
  </si>
  <si>
    <t>Otopné těleso panelové VK třídeskové 3 přídavné přestupní plochy výška/délka 900/1400mm výkon 4659 W</t>
  </si>
  <si>
    <t>-139397977</t>
  </si>
  <si>
    <t>735152700R2</t>
  </si>
  <si>
    <t xml:space="preserve">Otopné těleso panelové VK třídeskové 3 přídavné přestupní plochy výška/délka 700/1800mm </t>
  </si>
  <si>
    <t>-967130004</t>
  </si>
  <si>
    <t>1860376197</t>
  </si>
  <si>
    <t>56416597</t>
  </si>
  <si>
    <t>1712931992</t>
  </si>
  <si>
    <t>922376182</t>
  </si>
  <si>
    <t>-819456137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</si>
</sst>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37</v>
      </c>
      <c r="E29" s="44"/>
      <c r="F29" s="30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48</v>
      </c>
      <c r="AI60" s="39"/>
      <c r="AJ60" s="39"/>
      <c r="AK60" s="39"/>
      <c r="AL60" s="39"/>
      <c r="AM60" s="58" t="s">
        <v>49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51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48</v>
      </c>
      <c r="AI75" s="39"/>
      <c r="AJ75" s="39"/>
      <c r="AK75" s="39"/>
      <c r="AL75" s="39"/>
      <c r="AM75" s="58" t="s">
        <v>49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Ryz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Stavební úpravy KD Zlatníky, rozdělené na objekty (bez SO.01 - topný systém)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16. 6. 2021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73" t="str">
        <f>IF(E17="","",E17)</f>
        <v xml:space="preserve"> </v>
      </c>
      <c r="AN89" s="64"/>
      <c r="AO89" s="64"/>
      <c r="AP89" s="64"/>
      <c r="AQ89" s="37"/>
      <c r="AR89" s="41"/>
      <c r="AS89" s="74" t="s">
        <v>53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73" t="str">
        <f>IF(E20="","",E20)</f>
        <v xml:space="preserve"> 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54</v>
      </c>
      <c r="D92" s="87"/>
      <c r="E92" s="87"/>
      <c r="F92" s="87"/>
      <c r="G92" s="87"/>
      <c r="H92" s="88"/>
      <c r="I92" s="89" t="s">
        <v>55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56</v>
      </c>
      <c r="AH92" s="87"/>
      <c r="AI92" s="87"/>
      <c r="AJ92" s="87"/>
      <c r="AK92" s="87"/>
      <c r="AL92" s="87"/>
      <c r="AM92" s="87"/>
      <c r="AN92" s="89" t="s">
        <v>57</v>
      </c>
      <c r="AO92" s="87"/>
      <c r="AP92" s="91"/>
      <c r="AQ92" s="92" t="s">
        <v>58</v>
      </c>
      <c r="AR92" s="41"/>
      <c r="AS92" s="93" t="s">
        <v>59</v>
      </c>
      <c r="AT92" s="94" t="s">
        <v>60</v>
      </c>
      <c r="AU92" s="94" t="s">
        <v>61</v>
      </c>
      <c r="AV92" s="94" t="s">
        <v>62</v>
      </c>
      <c r="AW92" s="94" t="s">
        <v>63</v>
      </c>
      <c r="AX92" s="94" t="s">
        <v>64</v>
      </c>
      <c r="AY92" s="94" t="s">
        <v>65</v>
      </c>
      <c r="AZ92" s="94" t="s">
        <v>66</v>
      </c>
      <c r="BA92" s="94" t="s">
        <v>67</v>
      </c>
      <c r="BB92" s="94" t="s">
        <v>68</v>
      </c>
      <c r="BC92" s="94" t="s">
        <v>69</v>
      </c>
      <c r="BD92" s="95" t="s">
        <v>70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71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ROUND(SUM(AG95:AG97),2)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ROUND(SUM(AS95:AS97),2)</f>
        <v>0</v>
      </c>
      <c r="AT94" s="107">
        <f>ROUND(SUM(AV94:AW94),2)</f>
        <v>0</v>
      </c>
      <c r="AU94" s="108">
        <f>ROUND(SUM(AU95:AU97),5)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ROUND(SUM(AZ95:AZ97),2)</f>
        <v>0</v>
      </c>
      <c r="BA94" s="107">
        <f>ROUND(SUM(BA95:BA97),2)</f>
        <v>0</v>
      </c>
      <c r="BB94" s="107">
        <f>ROUND(SUM(BB95:BB97),2)</f>
        <v>0</v>
      </c>
      <c r="BC94" s="107">
        <f>ROUND(SUM(BC95:BC97),2)</f>
        <v>0</v>
      </c>
      <c r="BD94" s="109">
        <f>ROUND(SUM(BD95:BD97),2)</f>
        <v>0</v>
      </c>
      <c r="BS94" s="110" t="s">
        <v>72</v>
      </c>
      <c r="BT94" s="110" t="s">
        <v>73</v>
      </c>
      <c r="BU94" s="111" t="s">
        <v>74</v>
      </c>
      <c r="BV94" s="110" t="s">
        <v>75</v>
      </c>
      <c r="BW94" s="110" t="s">
        <v>5</v>
      </c>
      <c r="BX94" s="110" t="s">
        <v>76</v>
      </c>
      <c r="CL94" s="110" t="s">
        <v>1</v>
      </c>
    </row>
    <row r="95" s="6" customFormat="1" ht="16.5" customHeight="1">
      <c r="A95" s="112" t="s">
        <v>77</v>
      </c>
      <c r="B95" s="113"/>
      <c r="C95" s="114"/>
      <c r="D95" s="115" t="s">
        <v>78</v>
      </c>
      <c r="E95" s="115"/>
      <c r="F95" s="115"/>
      <c r="G95" s="115"/>
      <c r="H95" s="115"/>
      <c r="I95" s="116"/>
      <c r="J95" s="115" t="s">
        <v>79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'SO.01a - Zdroj tepla'!J30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80</v>
      </c>
      <c r="AR95" s="119"/>
      <c r="AS95" s="120">
        <v>0</v>
      </c>
      <c r="AT95" s="121">
        <f>ROUND(SUM(AV95:AW95),2)</f>
        <v>0</v>
      </c>
      <c r="AU95" s="122">
        <f>'SO.01a - Zdroj tepla'!P123</f>
        <v>0</v>
      </c>
      <c r="AV95" s="121">
        <f>'SO.01a - Zdroj tepla'!J33</f>
        <v>0</v>
      </c>
      <c r="AW95" s="121">
        <f>'SO.01a - Zdroj tepla'!J34</f>
        <v>0</v>
      </c>
      <c r="AX95" s="121">
        <f>'SO.01a - Zdroj tepla'!J35</f>
        <v>0</v>
      </c>
      <c r="AY95" s="121">
        <f>'SO.01a - Zdroj tepla'!J36</f>
        <v>0</v>
      </c>
      <c r="AZ95" s="121">
        <f>'SO.01a - Zdroj tepla'!F33</f>
        <v>0</v>
      </c>
      <c r="BA95" s="121">
        <f>'SO.01a - Zdroj tepla'!F34</f>
        <v>0</v>
      </c>
      <c r="BB95" s="121">
        <f>'SO.01a - Zdroj tepla'!F35</f>
        <v>0</v>
      </c>
      <c r="BC95" s="121">
        <f>'SO.01a - Zdroj tepla'!F36</f>
        <v>0</v>
      </c>
      <c r="BD95" s="123">
        <f>'SO.01a - Zdroj tepla'!F37</f>
        <v>0</v>
      </c>
      <c r="BT95" s="124" t="s">
        <v>81</v>
      </c>
      <c r="BV95" s="124" t="s">
        <v>75</v>
      </c>
      <c r="BW95" s="124" t="s">
        <v>82</v>
      </c>
      <c r="BX95" s="124" t="s">
        <v>5</v>
      </c>
      <c r="CL95" s="124" t="s">
        <v>1</v>
      </c>
      <c r="CM95" s="124" t="s">
        <v>83</v>
      </c>
    </row>
    <row r="96" s="6" customFormat="1" ht="16.5" customHeight="1">
      <c r="A96" s="112" t="s">
        <v>77</v>
      </c>
      <c r="B96" s="113"/>
      <c r="C96" s="114"/>
      <c r="D96" s="115" t="s">
        <v>84</v>
      </c>
      <c r="E96" s="115"/>
      <c r="F96" s="115"/>
      <c r="G96" s="115"/>
      <c r="H96" s="115"/>
      <c r="I96" s="116"/>
      <c r="J96" s="115" t="s">
        <v>85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'SO.02 - Topný systém'!J30</f>
        <v>0</v>
      </c>
      <c r="AH96" s="116"/>
      <c r="AI96" s="116"/>
      <c r="AJ96" s="116"/>
      <c r="AK96" s="116"/>
      <c r="AL96" s="116"/>
      <c r="AM96" s="116"/>
      <c r="AN96" s="117">
        <f>SUM(AG96,AT96)</f>
        <v>0</v>
      </c>
      <c r="AO96" s="116"/>
      <c r="AP96" s="116"/>
      <c r="AQ96" s="118" t="s">
        <v>80</v>
      </c>
      <c r="AR96" s="119"/>
      <c r="AS96" s="120">
        <v>0</v>
      </c>
      <c r="AT96" s="121">
        <f>ROUND(SUM(AV96:AW96),2)</f>
        <v>0</v>
      </c>
      <c r="AU96" s="122">
        <f>'SO.02 - Topný systém'!P123</f>
        <v>0</v>
      </c>
      <c r="AV96" s="121">
        <f>'SO.02 - Topný systém'!J33</f>
        <v>0</v>
      </c>
      <c r="AW96" s="121">
        <f>'SO.02 - Topný systém'!J34</f>
        <v>0</v>
      </c>
      <c r="AX96" s="121">
        <f>'SO.02 - Topný systém'!J35</f>
        <v>0</v>
      </c>
      <c r="AY96" s="121">
        <f>'SO.02 - Topný systém'!J36</f>
        <v>0</v>
      </c>
      <c r="AZ96" s="121">
        <f>'SO.02 - Topný systém'!F33</f>
        <v>0</v>
      </c>
      <c r="BA96" s="121">
        <f>'SO.02 - Topný systém'!F34</f>
        <v>0</v>
      </c>
      <c r="BB96" s="121">
        <f>'SO.02 - Topný systém'!F35</f>
        <v>0</v>
      </c>
      <c r="BC96" s="121">
        <f>'SO.02 - Topný systém'!F36</f>
        <v>0</v>
      </c>
      <c r="BD96" s="123">
        <f>'SO.02 - Topný systém'!F37</f>
        <v>0</v>
      </c>
      <c r="BT96" s="124" t="s">
        <v>81</v>
      </c>
      <c r="BV96" s="124" t="s">
        <v>75</v>
      </c>
      <c r="BW96" s="124" t="s">
        <v>86</v>
      </c>
      <c r="BX96" s="124" t="s">
        <v>5</v>
      </c>
      <c r="CL96" s="124" t="s">
        <v>1</v>
      </c>
      <c r="CM96" s="124" t="s">
        <v>83</v>
      </c>
    </row>
    <row r="97" s="6" customFormat="1" ht="16.5" customHeight="1">
      <c r="A97" s="112" t="s">
        <v>77</v>
      </c>
      <c r="B97" s="113"/>
      <c r="C97" s="114"/>
      <c r="D97" s="115" t="s">
        <v>87</v>
      </c>
      <c r="E97" s="115"/>
      <c r="F97" s="115"/>
      <c r="G97" s="115"/>
      <c r="H97" s="115"/>
      <c r="I97" s="116"/>
      <c r="J97" s="115" t="s">
        <v>85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'SO.03 - Topný systém'!J30</f>
        <v>0</v>
      </c>
      <c r="AH97" s="116"/>
      <c r="AI97" s="116"/>
      <c r="AJ97" s="116"/>
      <c r="AK97" s="116"/>
      <c r="AL97" s="116"/>
      <c r="AM97" s="116"/>
      <c r="AN97" s="117">
        <f>SUM(AG97,AT97)</f>
        <v>0</v>
      </c>
      <c r="AO97" s="116"/>
      <c r="AP97" s="116"/>
      <c r="AQ97" s="118" t="s">
        <v>80</v>
      </c>
      <c r="AR97" s="119"/>
      <c r="AS97" s="125">
        <v>0</v>
      </c>
      <c r="AT97" s="126">
        <f>ROUND(SUM(AV97:AW97),2)</f>
        <v>0</v>
      </c>
      <c r="AU97" s="127">
        <f>'SO.03 - Topný systém'!P122</f>
        <v>0</v>
      </c>
      <c r="AV97" s="126">
        <f>'SO.03 - Topný systém'!J33</f>
        <v>0</v>
      </c>
      <c r="AW97" s="126">
        <f>'SO.03 - Topný systém'!J34</f>
        <v>0</v>
      </c>
      <c r="AX97" s="126">
        <f>'SO.03 - Topný systém'!J35</f>
        <v>0</v>
      </c>
      <c r="AY97" s="126">
        <f>'SO.03 - Topný systém'!J36</f>
        <v>0</v>
      </c>
      <c r="AZ97" s="126">
        <f>'SO.03 - Topný systém'!F33</f>
        <v>0</v>
      </c>
      <c r="BA97" s="126">
        <f>'SO.03 - Topný systém'!F34</f>
        <v>0</v>
      </c>
      <c r="BB97" s="126">
        <f>'SO.03 - Topný systém'!F35</f>
        <v>0</v>
      </c>
      <c r="BC97" s="126">
        <f>'SO.03 - Topný systém'!F36</f>
        <v>0</v>
      </c>
      <c r="BD97" s="128">
        <f>'SO.03 - Topný systém'!F37</f>
        <v>0</v>
      </c>
      <c r="BT97" s="124" t="s">
        <v>81</v>
      </c>
      <c r="BV97" s="124" t="s">
        <v>75</v>
      </c>
      <c r="BW97" s="124" t="s">
        <v>88</v>
      </c>
      <c r="BX97" s="124" t="s">
        <v>5</v>
      </c>
      <c r="CL97" s="124" t="s">
        <v>1</v>
      </c>
      <c r="CM97" s="124" t="s">
        <v>83</v>
      </c>
    </row>
    <row r="98" s="1" customFormat="1" ht="30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</row>
    <row r="99" s="1" customFormat="1" ht="6.96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41"/>
    </row>
  </sheetData>
  <sheetProtection sheet="1" formatColumns="0" formatRows="0" objects="1" scenarios="1" spinCount="100000" saltValue="3nRLpuoBPk4bCzAd0z1GDOGYrE+WD1Zd9/iSfrsN/+UNYL/U/l0BPjOUYMxNBjm0ghZafQ1yX6fKjJdwSsw08A==" hashValue="1JucVbl22q+Zdp1kY1BwkaPkjfhAzLQ6+G9jhsfzdTw3vVjl7KkphMQI2eBCXskWn34Az0ILuvE0bYv00LOFeA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SO.01a - Zdroj tepla'!C2" display="/"/>
    <hyperlink ref="A96" location="'SO.02 - Topný systém'!C2" display="/"/>
    <hyperlink ref="A97" location="'SO.03 - Topný systém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82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83</v>
      </c>
    </row>
    <row r="4" ht="24.96" customHeight="1">
      <c r="B4" s="18"/>
      <c r="D4" s="133" t="s">
        <v>89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Stavební úpravy KD Zlatníky, rozdělené na objekty (bez SO.01 - topný systém)</v>
      </c>
      <c r="F7" s="135"/>
      <c r="G7" s="135"/>
      <c r="H7" s="135"/>
      <c r="L7" s="18"/>
    </row>
    <row r="8" s="1" customFormat="1" ht="12" customHeight="1">
      <c r="B8" s="41"/>
      <c r="D8" s="135" t="s">
        <v>90</v>
      </c>
      <c r="I8" s="137"/>
      <c r="L8" s="41"/>
    </row>
    <row r="9" s="1" customFormat="1" ht="36.96" customHeight="1">
      <c r="B9" s="41"/>
      <c r="E9" s="138" t="s">
        <v>91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16. 6. 2021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tr">
        <f>IF('Rekapitulace stavby'!AN10="","",'Rekapitulace stavby'!AN10)</f>
        <v/>
      </c>
      <c r="L14" s="41"/>
    </row>
    <row r="15" s="1" customFormat="1" ht="18" customHeight="1">
      <c r="B15" s="41"/>
      <c r="E15" s="139" t="str">
        <f>IF('Rekapitulace stavby'!E11="","",'Rekapitulace stavby'!E11)</f>
        <v xml:space="preserve"> </v>
      </c>
      <c r="I15" s="140" t="s">
        <v>26</v>
      </c>
      <c r="J15" s="139" t="str">
        <f>IF('Rekapitulace stavby'!AN11="","",'Rekapitulace stavby'!AN11)</f>
        <v/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27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29</v>
      </c>
      <c r="I20" s="140" t="s">
        <v>25</v>
      </c>
      <c r="J20" s="139" t="str">
        <f>IF('Rekapitulace stavby'!AN16="","",'Rekapitulace stavby'!AN16)</f>
        <v/>
      </c>
      <c r="L20" s="41"/>
    </row>
    <row r="21" s="1" customFormat="1" ht="18" customHeight="1">
      <c r="B21" s="41"/>
      <c r="E21" s="139" t="str">
        <f>IF('Rekapitulace stavby'!E17="","",'Rekapitulace stavby'!E17)</f>
        <v xml:space="preserve"> </v>
      </c>
      <c r="I21" s="140" t="s">
        <v>26</v>
      </c>
      <c r="J21" s="139" t="str">
        <f>IF('Rekapitulace stavby'!AN17="","",'Rekapitulace stavby'!AN17)</f>
        <v/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31</v>
      </c>
      <c r="I23" s="140" t="s">
        <v>25</v>
      </c>
      <c r="J23" s="139" t="str">
        <f>IF('Rekapitulace stavby'!AN19="","",'Rekapitulace stavby'!AN19)</f>
        <v/>
      </c>
      <c r="L23" s="41"/>
    </row>
    <row r="24" s="1" customFormat="1" ht="18" customHeight="1">
      <c r="B24" s="41"/>
      <c r="E24" s="139" t="str">
        <f>IF('Rekapitulace stavby'!E20="","",'Rekapitulace stavby'!E20)</f>
        <v xml:space="preserve"> </v>
      </c>
      <c r="I24" s="140" t="s">
        <v>26</v>
      </c>
      <c r="J24" s="139" t="str">
        <f>IF('Rekapitulace stavby'!AN20="","",'Rekapitulace stavby'!AN20)</f>
        <v/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32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33</v>
      </c>
      <c r="I30" s="137"/>
      <c r="J30" s="147">
        <f>ROUND(J123,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35</v>
      </c>
      <c r="I32" s="149" t="s">
        <v>34</v>
      </c>
      <c r="J32" s="148" t="s">
        <v>36</v>
      </c>
      <c r="L32" s="41"/>
    </row>
    <row r="33" s="1" customFormat="1" ht="14.4" customHeight="1">
      <c r="B33" s="41"/>
      <c r="D33" s="150" t="s">
        <v>37</v>
      </c>
      <c r="E33" s="135" t="s">
        <v>38</v>
      </c>
      <c r="F33" s="151">
        <f>ROUND((SUM(BE123:BE223)),  2)</f>
        <v>0</v>
      </c>
      <c r="I33" s="152">
        <v>0.20999999999999999</v>
      </c>
      <c r="J33" s="151">
        <f>ROUND(((SUM(BE123:BE223))*I33),  2)</f>
        <v>0</v>
      </c>
      <c r="L33" s="41"/>
    </row>
    <row r="34" s="1" customFormat="1" ht="14.4" customHeight="1">
      <c r="B34" s="41"/>
      <c r="E34" s="135" t="s">
        <v>39</v>
      </c>
      <c r="F34" s="151">
        <f>ROUND((SUM(BF123:BF223)),  2)</f>
        <v>0</v>
      </c>
      <c r="I34" s="152">
        <v>0.14999999999999999</v>
      </c>
      <c r="J34" s="151">
        <f>ROUND(((SUM(BF123:BF223))*I34),  2)</f>
        <v>0</v>
      </c>
      <c r="L34" s="41"/>
    </row>
    <row r="35" hidden="1" s="1" customFormat="1" ht="14.4" customHeight="1">
      <c r="B35" s="41"/>
      <c r="E35" s="135" t="s">
        <v>40</v>
      </c>
      <c r="F35" s="151">
        <f>ROUND((SUM(BG123:BG223)),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41</v>
      </c>
      <c r="F36" s="151">
        <f>ROUND((SUM(BH123:BH223)),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42</v>
      </c>
      <c r="F37" s="151">
        <f>ROUND((SUM(BI123:BI223)),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46</v>
      </c>
      <c r="E50" s="162"/>
      <c r="F50" s="162"/>
      <c r="G50" s="161" t="s">
        <v>47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48</v>
      </c>
      <c r="E61" s="165"/>
      <c r="F61" s="166" t="s">
        <v>49</v>
      </c>
      <c r="G61" s="164" t="s">
        <v>48</v>
      </c>
      <c r="H61" s="165"/>
      <c r="I61" s="167"/>
      <c r="J61" s="168" t="s">
        <v>49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50</v>
      </c>
      <c r="E65" s="162"/>
      <c r="F65" s="162"/>
      <c r="G65" s="161" t="s">
        <v>51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48</v>
      </c>
      <c r="E76" s="165"/>
      <c r="F76" s="166" t="s">
        <v>49</v>
      </c>
      <c r="G76" s="164" t="s">
        <v>48</v>
      </c>
      <c r="H76" s="165"/>
      <c r="I76" s="167"/>
      <c r="J76" s="168" t="s">
        <v>49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92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Stavební úpravy KD Zlatníky, rozdělené na objekty (bez SO.01 - topný systém)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90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SO.01a - Zdroj tepla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 xml:space="preserve"> </v>
      </c>
      <c r="G89" s="37"/>
      <c r="H89" s="37"/>
      <c r="I89" s="140" t="s">
        <v>22</v>
      </c>
      <c r="J89" s="72" t="str">
        <f>IF(J12="","",J12)</f>
        <v>16. 6. 2021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15.15" customHeight="1">
      <c r="B91" s="36"/>
      <c r="C91" s="30" t="s">
        <v>24</v>
      </c>
      <c r="D91" s="37"/>
      <c r="E91" s="37"/>
      <c r="F91" s="25" t="str">
        <f>E15</f>
        <v xml:space="preserve"> </v>
      </c>
      <c r="G91" s="37"/>
      <c r="H91" s="37"/>
      <c r="I91" s="140" t="s">
        <v>29</v>
      </c>
      <c r="J91" s="34" t="str">
        <f>E21</f>
        <v xml:space="preserve"> </v>
      </c>
      <c r="K91" s="37"/>
      <c r="L91" s="41"/>
    </row>
    <row r="92" s="1" customFormat="1" ht="15.15" customHeight="1">
      <c r="B92" s="36"/>
      <c r="C92" s="30" t="s">
        <v>27</v>
      </c>
      <c r="D92" s="37"/>
      <c r="E92" s="37"/>
      <c r="F92" s="25" t="str">
        <f>IF(E18="","",E18)</f>
        <v>Vyplň údaj</v>
      </c>
      <c r="G92" s="37"/>
      <c r="H92" s="37"/>
      <c r="I92" s="140" t="s">
        <v>31</v>
      </c>
      <c r="J92" s="34" t="str">
        <f>E24</f>
        <v xml:space="preserve"> 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93</v>
      </c>
      <c r="D94" s="177"/>
      <c r="E94" s="177"/>
      <c r="F94" s="177"/>
      <c r="G94" s="177"/>
      <c r="H94" s="177"/>
      <c r="I94" s="178"/>
      <c r="J94" s="179" t="s">
        <v>94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95</v>
      </c>
      <c r="D96" s="37"/>
      <c r="E96" s="37"/>
      <c r="F96" s="37"/>
      <c r="G96" s="37"/>
      <c r="H96" s="37"/>
      <c r="I96" s="137"/>
      <c r="J96" s="103">
        <f>J123</f>
        <v>0</v>
      </c>
      <c r="K96" s="37"/>
      <c r="L96" s="41"/>
      <c r="AU96" s="15" t="s">
        <v>96</v>
      </c>
    </row>
    <row r="97" s="8" customFormat="1" ht="24.96" customHeight="1">
      <c r="B97" s="181"/>
      <c r="C97" s="182"/>
      <c r="D97" s="183" t="s">
        <v>97</v>
      </c>
      <c r="E97" s="184"/>
      <c r="F97" s="184"/>
      <c r="G97" s="184"/>
      <c r="H97" s="184"/>
      <c r="I97" s="185"/>
      <c r="J97" s="186">
        <f>J124</f>
        <v>0</v>
      </c>
      <c r="K97" s="182"/>
      <c r="L97" s="187"/>
    </row>
    <row r="98" s="9" customFormat="1" ht="19.92" customHeight="1">
      <c r="B98" s="188"/>
      <c r="C98" s="189"/>
      <c r="D98" s="190" t="s">
        <v>98</v>
      </c>
      <c r="E98" s="191"/>
      <c r="F98" s="191"/>
      <c r="G98" s="191"/>
      <c r="H98" s="191"/>
      <c r="I98" s="192"/>
      <c r="J98" s="193">
        <f>J125</f>
        <v>0</v>
      </c>
      <c r="K98" s="189"/>
      <c r="L98" s="194"/>
    </row>
    <row r="99" s="9" customFormat="1" ht="19.92" customHeight="1">
      <c r="B99" s="188"/>
      <c r="C99" s="189"/>
      <c r="D99" s="190" t="s">
        <v>99</v>
      </c>
      <c r="E99" s="191"/>
      <c r="F99" s="191"/>
      <c r="G99" s="191"/>
      <c r="H99" s="191"/>
      <c r="I99" s="192"/>
      <c r="J99" s="193">
        <f>J133</f>
        <v>0</v>
      </c>
      <c r="K99" s="189"/>
      <c r="L99" s="194"/>
    </row>
    <row r="100" s="9" customFormat="1" ht="19.92" customHeight="1">
      <c r="B100" s="188"/>
      <c r="C100" s="189"/>
      <c r="D100" s="190" t="s">
        <v>100</v>
      </c>
      <c r="E100" s="191"/>
      <c r="F100" s="191"/>
      <c r="G100" s="191"/>
      <c r="H100" s="191"/>
      <c r="I100" s="192"/>
      <c r="J100" s="193">
        <f>J159</f>
        <v>0</v>
      </c>
      <c r="K100" s="189"/>
      <c r="L100" s="194"/>
    </row>
    <row r="101" s="9" customFormat="1" ht="19.92" customHeight="1">
      <c r="B101" s="188"/>
      <c r="C101" s="189"/>
      <c r="D101" s="190" t="s">
        <v>101</v>
      </c>
      <c r="E101" s="191"/>
      <c r="F101" s="191"/>
      <c r="G101" s="191"/>
      <c r="H101" s="191"/>
      <c r="I101" s="192"/>
      <c r="J101" s="193">
        <f>J181</f>
        <v>0</v>
      </c>
      <c r="K101" s="189"/>
      <c r="L101" s="194"/>
    </row>
    <row r="102" s="9" customFormat="1" ht="19.92" customHeight="1">
      <c r="B102" s="188"/>
      <c r="C102" s="189"/>
      <c r="D102" s="190" t="s">
        <v>102</v>
      </c>
      <c r="E102" s="191"/>
      <c r="F102" s="191"/>
      <c r="G102" s="191"/>
      <c r="H102" s="191"/>
      <c r="I102" s="192"/>
      <c r="J102" s="193">
        <f>J192</f>
        <v>0</v>
      </c>
      <c r="K102" s="189"/>
      <c r="L102" s="194"/>
    </row>
    <row r="103" s="8" customFormat="1" ht="24.96" customHeight="1">
      <c r="B103" s="181"/>
      <c r="C103" s="182"/>
      <c r="D103" s="183" t="s">
        <v>103</v>
      </c>
      <c r="E103" s="184"/>
      <c r="F103" s="184"/>
      <c r="G103" s="184"/>
      <c r="H103" s="184"/>
      <c r="I103" s="185"/>
      <c r="J103" s="186">
        <f>J204</f>
        <v>0</v>
      </c>
      <c r="K103" s="182"/>
      <c r="L103" s="187"/>
    </row>
    <row r="104" s="1" customFormat="1" ht="21.84" customHeight="1">
      <c r="B104" s="36"/>
      <c r="C104" s="37"/>
      <c r="D104" s="37"/>
      <c r="E104" s="37"/>
      <c r="F104" s="37"/>
      <c r="G104" s="37"/>
      <c r="H104" s="37"/>
      <c r="I104" s="137"/>
      <c r="J104" s="37"/>
      <c r="K104" s="37"/>
      <c r="L104" s="41"/>
    </row>
    <row r="105" s="1" customFormat="1" ht="6.96" customHeight="1">
      <c r="B105" s="59"/>
      <c r="C105" s="60"/>
      <c r="D105" s="60"/>
      <c r="E105" s="60"/>
      <c r="F105" s="60"/>
      <c r="G105" s="60"/>
      <c r="H105" s="60"/>
      <c r="I105" s="171"/>
      <c r="J105" s="60"/>
      <c r="K105" s="60"/>
      <c r="L105" s="41"/>
    </row>
    <row r="109" s="1" customFormat="1" ht="6.96" customHeight="1">
      <c r="B109" s="61"/>
      <c r="C109" s="62"/>
      <c r="D109" s="62"/>
      <c r="E109" s="62"/>
      <c r="F109" s="62"/>
      <c r="G109" s="62"/>
      <c r="H109" s="62"/>
      <c r="I109" s="174"/>
      <c r="J109" s="62"/>
      <c r="K109" s="62"/>
      <c r="L109" s="41"/>
    </row>
    <row r="110" s="1" customFormat="1" ht="24.96" customHeight="1">
      <c r="B110" s="36"/>
      <c r="C110" s="21" t="s">
        <v>104</v>
      </c>
      <c r="D110" s="37"/>
      <c r="E110" s="37"/>
      <c r="F110" s="37"/>
      <c r="G110" s="37"/>
      <c r="H110" s="37"/>
      <c r="I110" s="137"/>
      <c r="J110" s="37"/>
      <c r="K110" s="37"/>
      <c r="L110" s="41"/>
    </row>
    <row r="111" s="1" customFormat="1" ht="6.96" customHeight="1">
      <c r="B111" s="36"/>
      <c r="C111" s="37"/>
      <c r="D111" s="37"/>
      <c r="E111" s="37"/>
      <c r="F111" s="37"/>
      <c r="G111" s="37"/>
      <c r="H111" s="37"/>
      <c r="I111" s="137"/>
      <c r="J111" s="37"/>
      <c r="K111" s="37"/>
      <c r="L111" s="41"/>
    </row>
    <row r="112" s="1" customFormat="1" ht="12" customHeight="1">
      <c r="B112" s="36"/>
      <c r="C112" s="30" t="s">
        <v>16</v>
      </c>
      <c r="D112" s="37"/>
      <c r="E112" s="37"/>
      <c r="F112" s="37"/>
      <c r="G112" s="37"/>
      <c r="H112" s="37"/>
      <c r="I112" s="137"/>
      <c r="J112" s="37"/>
      <c r="K112" s="37"/>
      <c r="L112" s="41"/>
    </row>
    <row r="113" s="1" customFormat="1" ht="16.5" customHeight="1">
      <c r="B113" s="36"/>
      <c r="C113" s="37"/>
      <c r="D113" s="37"/>
      <c r="E113" s="175" t="str">
        <f>E7</f>
        <v>Stavební úpravy KD Zlatníky, rozdělené na objekty (bez SO.01 - topný systém)</v>
      </c>
      <c r="F113" s="30"/>
      <c r="G113" s="30"/>
      <c r="H113" s="30"/>
      <c r="I113" s="137"/>
      <c r="J113" s="37"/>
      <c r="K113" s="37"/>
      <c r="L113" s="41"/>
    </row>
    <row r="114" s="1" customFormat="1" ht="12" customHeight="1">
      <c r="B114" s="36"/>
      <c r="C114" s="30" t="s">
        <v>90</v>
      </c>
      <c r="D114" s="37"/>
      <c r="E114" s="37"/>
      <c r="F114" s="37"/>
      <c r="G114" s="37"/>
      <c r="H114" s="37"/>
      <c r="I114" s="137"/>
      <c r="J114" s="37"/>
      <c r="K114" s="37"/>
      <c r="L114" s="41"/>
    </row>
    <row r="115" s="1" customFormat="1" ht="16.5" customHeight="1">
      <c r="B115" s="36"/>
      <c r="C115" s="37"/>
      <c r="D115" s="37"/>
      <c r="E115" s="69" t="str">
        <f>E9</f>
        <v>SO.01a - Zdroj tepla</v>
      </c>
      <c r="F115" s="37"/>
      <c r="G115" s="37"/>
      <c r="H115" s="37"/>
      <c r="I115" s="137"/>
      <c r="J115" s="37"/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37"/>
      <c r="J116" s="37"/>
      <c r="K116" s="37"/>
      <c r="L116" s="41"/>
    </row>
    <row r="117" s="1" customFormat="1" ht="12" customHeight="1">
      <c r="B117" s="36"/>
      <c r="C117" s="30" t="s">
        <v>20</v>
      </c>
      <c r="D117" s="37"/>
      <c r="E117" s="37"/>
      <c r="F117" s="25" t="str">
        <f>F12</f>
        <v xml:space="preserve"> </v>
      </c>
      <c r="G117" s="37"/>
      <c r="H117" s="37"/>
      <c r="I117" s="140" t="s">
        <v>22</v>
      </c>
      <c r="J117" s="72" t="str">
        <f>IF(J12="","",J12)</f>
        <v>16. 6. 2021</v>
      </c>
      <c r="K117" s="37"/>
      <c r="L117" s="41"/>
    </row>
    <row r="118" s="1" customFormat="1" ht="6.96" customHeight="1">
      <c r="B118" s="36"/>
      <c r="C118" s="37"/>
      <c r="D118" s="37"/>
      <c r="E118" s="37"/>
      <c r="F118" s="37"/>
      <c r="G118" s="37"/>
      <c r="H118" s="37"/>
      <c r="I118" s="137"/>
      <c r="J118" s="37"/>
      <c r="K118" s="37"/>
      <c r="L118" s="41"/>
    </row>
    <row r="119" s="1" customFormat="1" ht="15.15" customHeight="1">
      <c r="B119" s="36"/>
      <c r="C119" s="30" t="s">
        <v>24</v>
      </c>
      <c r="D119" s="37"/>
      <c r="E119" s="37"/>
      <c r="F119" s="25" t="str">
        <f>E15</f>
        <v xml:space="preserve"> </v>
      </c>
      <c r="G119" s="37"/>
      <c r="H119" s="37"/>
      <c r="I119" s="140" t="s">
        <v>29</v>
      </c>
      <c r="J119" s="34" t="str">
        <f>E21</f>
        <v xml:space="preserve"> </v>
      </c>
      <c r="K119" s="37"/>
      <c r="L119" s="41"/>
    </row>
    <row r="120" s="1" customFormat="1" ht="15.15" customHeight="1">
      <c r="B120" s="36"/>
      <c r="C120" s="30" t="s">
        <v>27</v>
      </c>
      <c r="D120" s="37"/>
      <c r="E120" s="37"/>
      <c r="F120" s="25" t="str">
        <f>IF(E18="","",E18)</f>
        <v>Vyplň údaj</v>
      </c>
      <c r="G120" s="37"/>
      <c r="H120" s="37"/>
      <c r="I120" s="140" t="s">
        <v>31</v>
      </c>
      <c r="J120" s="34" t="str">
        <f>E24</f>
        <v xml:space="preserve"> </v>
      </c>
      <c r="K120" s="37"/>
      <c r="L120" s="41"/>
    </row>
    <row r="121" s="1" customFormat="1" ht="10.32" customHeight="1">
      <c r="B121" s="36"/>
      <c r="C121" s="37"/>
      <c r="D121" s="37"/>
      <c r="E121" s="37"/>
      <c r="F121" s="37"/>
      <c r="G121" s="37"/>
      <c r="H121" s="37"/>
      <c r="I121" s="137"/>
      <c r="J121" s="37"/>
      <c r="K121" s="37"/>
      <c r="L121" s="41"/>
    </row>
    <row r="122" s="10" customFormat="1" ht="29.28" customHeight="1">
      <c r="B122" s="195"/>
      <c r="C122" s="196" t="s">
        <v>105</v>
      </c>
      <c r="D122" s="197" t="s">
        <v>58</v>
      </c>
      <c r="E122" s="197" t="s">
        <v>54</v>
      </c>
      <c r="F122" s="197" t="s">
        <v>55</v>
      </c>
      <c r="G122" s="197" t="s">
        <v>106</v>
      </c>
      <c r="H122" s="197" t="s">
        <v>107</v>
      </c>
      <c r="I122" s="198" t="s">
        <v>108</v>
      </c>
      <c r="J122" s="199" t="s">
        <v>94</v>
      </c>
      <c r="K122" s="200" t="s">
        <v>109</v>
      </c>
      <c r="L122" s="201"/>
      <c r="M122" s="93" t="s">
        <v>1</v>
      </c>
      <c r="N122" s="94" t="s">
        <v>37</v>
      </c>
      <c r="O122" s="94" t="s">
        <v>110</v>
      </c>
      <c r="P122" s="94" t="s">
        <v>111</v>
      </c>
      <c r="Q122" s="94" t="s">
        <v>112</v>
      </c>
      <c r="R122" s="94" t="s">
        <v>113</v>
      </c>
      <c r="S122" s="94" t="s">
        <v>114</v>
      </c>
      <c r="T122" s="95" t="s">
        <v>115</v>
      </c>
    </row>
    <row r="123" s="1" customFormat="1" ht="22.8" customHeight="1">
      <c r="B123" s="36"/>
      <c r="C123" s="100" t="s">
        <v>116</v>
      </c>
      <c r="D123" s="37"/>
      <c r="E123" s="37"/>
      <c r="F123" s="37"/>
      <c r="G123" s="37"/>
      <c r="H123" s="37"/>
      <c r="I123" s="137"/>
      <c r="J123" s="202">
        <f>BK123</f>
        <v>0</v>
      </c>
      <c r="K123" s="37"/>
      <c r="L123" s="41"/>
      <c r="M123" s="96"/>
      <c r="N123" s="97"/>
      <c r="O123" s="97"/>
      <c r="P123" s="203">
        <f>P124+P204</f>
        <v>0</v>
      </c>
      <c r="Q123" s="97"/>
      <c r="R123" s="203">
        <f>R124+R204</f>
        <v>0.61485000000000001</v>
      </c>
      <c r="S123" s="97"/>
      <c r="T123" s="204">
        <f>T124+T204</f>
        <v>0</v>
      </c>
      <c r="AT123" s="15" t="s">
        <v>72</v>
      </c>
      <c r="AU123" s="15" t="s">
        <v>96</v>
      </c>
      <c r="BK123" s="205">
        <f>BK124+BK204</f>
        <v>0</v>
      </c>
    </row>
    <row r="124" s="11" customFormat="1" ht="25.92" customHeight="1">
      <c r="B124" s="206"/>
      <c r="C124" s="207"/>
      <c r="D124" s="208" t="s">
        <v>72</v>
      </c>
      <c r="E124" s="209" t="s">
        <v>117</v>
      </c>
      <c r="F124" s="209" t="s">
        <v>117</v>
      </c>
      <c r="G124" s="207"/>
      <c r="H124" s="207"/>
      <c r="I124" s="210"/>
      <c r="J124" s="211">
        <f>BK124</f>
        <v>0</v>
      </c>
      <c r="K124" s="207"/>
      <c r="L124" s="212"/>
      <c r="M124" s="213"/>
      <c r="N124" s="214"/>
      <c r="O124" s="214"/>
      <c r="P124" s="215">
        <f>P125+P133+P159+P181+P192</f>
        <v>0</v>
      </c>
      <c r="Q124" s="214"/>
      <c r="R124" s="215">
        <f>R125+R133+R159+R181+R192</f>
        <v>0.61485000000000001</v>
      </c>
      <c r="S124" s="214"/>
      <c r="T124" s="216">
        <f>T125+T133+T159+T181+T192</f>
        <v>0</v>
      </c>
      <c r="AR124" s="217" t="s">
        <v>83</v>
      </c>
      <c r="AT124" s="218" t="s">
        <v>72</v>
      </c>
      <c r="AU124" s="218" t="s">
        <v>73</v>
      </c>
      <c r="AY124" s="217" t="s">
        <v>118</v>
      </c>
      <c r="BK124" s="219">
        <f>BK125+BK133+BK159+BK181+BK192</f>
        <v>0</v>
      </c>
    </row>
    <row r="125" s="11" customFormat="1" ht="22.8" customHeight="1">
      <c r="B125" s="206"/>
      <c r="C125" s="207"/>
      <c r="D125" s="208" t="s">
        <v>72</v>
      </c>
      <c r="E125" s="220" t="s">
        <v>119</v>
      </c>
      <c r="F125" s="220" t="s">
        <v>120</v>
      </c>
      <c r="G125" s="207"/>
      <c r="H125" s="207"/>
      <c r="I125" s="210"/>
      <c r="J125" s="221">
        <f>BK125</f>
        <v>0</v>
      </c>
      <c r="K125" s="207"/>
      <c r="L125" s="212"/>
      <c r="M125" s="213"/>
      <c r="N125" s="214"/>
      <c r="O125" s="214"/>
      <c r="P125" s="215">
        <f>SUM(P126:P132)</f>
        <v>0</v>
      </c>
      <c r="Q125" s="214"/>
      <c r="R125" s="215">
        <f>SUM(R126:R132)</f>
        <v>0.090480000000000005</v>
      </c>
      <c r="S125" s="214"/>
      <c r="T125" s="216">
        <f>SUM(T126:T132)</f>
        <v>0</v>
      </c>
      <c r="AR125" s="217" t="s">
        <v>83</v>
      </c>
      <c r="AT125" s="218" t="s">
        <v>72</v>
      </c>
      <c r="AU125" s="218" t="s">
        <v>81</v>
      </c>
      <c r="AY125" s="217" t="s">
        <v>118</v>
      </c>
      <c r="BK125" s="219">
        <f>SUM(BK126:BK132)</f>
        <v>0</v>
      </c>
    </row>
    <row r="126" s="1" customFormat="1" ht="24" customHeight="1">
      <c r="B126" s="36"/>
      <c r="C126" s="222" t="s">
        <v>121</v>
      </c>
      <c r="D126" s="222" t="s">
        <v>122</v>
      </c>
      <c r="E126" s="223" t="s">
        <v>123</v>
      </c>
      <c r="F126" s="224" t="s">
        <v>124</v>
      </c>
      <c r="G126" s="225" t="s">
        <v>125</v>
      </c>
      <c r="H126" s="226">
        <v>74</v>
      </c>
      <c r="I126" s="227"/>
      <c r="J126" s="228">
        <f>ROUND(I126*H126,2)</f>
        <v>0</v>
      </c>
      <c r="K126" s="224" t="s">
        <v>126</v>
      </c>
      <c r="L126" s="41"/>
      <c r="M126" s="229" t="s">
        <v>1</v>
      </c>
      <c r="N126" s="230" t="s">
        <v>38</v>
      </c>
      <c r="O126" s="84"/>
      <c r="P126" s="231">
        <f>O126*H126</f>
        <v>0</v>
      </c>
      <c r="Q126" s="231">
        <v>0.00019000000000000001</v>
      </c>
      <c r="R126" s="231">
        <f>Q126*H126</f>
        <v>0.014060000000000001</v>
      </c>
      <c r="S126" s="231">
        <v>0</v>
      </c>
      <c r="T126" s="232">
        <f>S126*H126</f>
        <v>0</v>
      </c>
      <c r="AR126" s="233" t="s">
        <v>127</v>
      </c>
      <c r="AT126" s="233" t="s">
        <v>122</v>
      </c>
      <c r="AU126" s="233" t="s">
        <v>83</v>
      </c>
      <c r="AY126" s="15" t="s">
        <v>118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5" t="s">
        <v>81</v>
      </c>
      <c r="BK126" s="234">
        <f>ROUND(I126*H126,2)</f>
        <v>0</v>
      </c>
      <c r="BL126" s="15" t="s">
        <v>127</v>
      </c>
      <c r="BM126" s="233" t="s">
        <v>128</v>
      </c>
    </row>
    <row r="127" s="12" customFormat="1">
      <c r="B127" s="235"/>
      <c r="C127" s="236"/>
      <c r="D127" s="237" t="s">
        <v>129</v>
      </c>
      <c r="E127" s="238" t="s">
        <v>1</v>
      </c>
      <c r="F127" s="239" t="s">
        <v>130</v>
      </c>
      <c r="G127" s="236"/>
      <c r="H127" s="240">
        <v>74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AT127" s="246" t="s">
        <v>129</v>
      </c>
      <c r="AU127" s="246" t="s">
        <v>83</v>
      </c>
      <c r="AV127" s="12" t="s">
        <v>83</v>
      </c>
      <c r="AW127" s="12" t="s">
        <v>30</v>
      </c>
      <c r="AX127" s="12" t="s">
        <v>81</v>
      </c>
      <c r="AY127" s="246" t="s">
        <v>118</v>
      </c>
    </row>
    <row r="128" s="1" customFormat="1" ht="24" customHeight="1">
      <c r="B128" s="36"/>
      <c r="C128" s="247" t="s">
        <v>131</v>
      </c>
      <c r="D128" s="247" t="s">
        <v>132</v>
      </c>
      <c r="E128" s="248" t="s">
        <v>133</v>
      </c>
      <c r="F128" s="249" t="s">
        <v>134</v>
      </c>
      <c r="G128" s="250" t="s">
        <v>125</v>
      </c>
      <c r="H128" s="251">
        <v>8</v>
      </c>
      <c r="I128" s="252"/>
      <c r="J128" s="253">
        <f>ROUND(I128*H128,2)</f>
        <v>0</v>
      </c>
      <c r="K128" s="249" t="s">
        <v>126</v>
      </c>
      <c r="L128" s="254"/>
      <c r="M128" s="255" t="s">
        <v>1</v>
      </c>
      <c r="N128" s="256" t="s">
        <v>38</v>
      </c>
      <c r="O128" s="84"/>
      <c r="P128" s="231">
        <f>O128*H128</f>
        <v>0</v>
      </c>
      <c r="Q128" s="231">
        <v>0.00092000000000000003</v>
      </c>
      <c r="R128" s="231">
        <f>Q128*H128</f>
        <v>0.0073600000000000002</v>
      </c>
      <c r="S128" s="231">
        <v>0</v>
      </c>
      <c r="T128" s="232">
        <f>S128*H128</f>
        <v>0</v>
      </c>
      <c r="AR128" s="233" t="s">
        <v>135</v>
      </c>
      <c r="AT128" s="233" t="s">
        <v>132</v>
      </c>
      <c r="AU128" s="233" t="s">
        <v>83</v>
      </c>
      <c r="AY128" s="15" t="s">
        <v>118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5" t="s">
        <v>81</v>
      </c>
      <c r="BK128" s="234">
        <f>ROUND(I128*H128,2)</f>
        <v>0</v>
      </c>
      <c r="BL128" s="15" t="s">
        <v>127</v>
      </c>
      <c r="BM128" s="233" t="s">
        <v>136</v>
      </c>
    </row>
    <row r="129" s="1" customFormat="1" ht="24" customHeight="1">
      <c r="B129" s="36"/>
      <c r="C129" s="247" t="s">
        <v>137</v>
      </c>
      <c r="D129" s="247" t="s">
        <v>132</v>
      </c>
      <c r="E129" s="248" t="s">
        <v>138</v>
      </c>
      <c r="F129" s="249" t="s">
        <v>139</v>
      </c>
      <c r="G129" s="250" t="s">
        <v>125</v>
      </c>
      <c r="H129" s="251">
        <v>54</v>
      </c>
      <c r="I129" s="252"/>
      <c r="J129" s="253">
        <f>ROUND(I129*H129,2)</f>
        <v>0</v>
      </c>
      <c r="K129" s="249" t="s">
        <v>126</v>
      </c>
      <c r="L129" s="254"/>
      <c r="M129" s="255" t="s">
        <v>1</v>
      </c>
      <c r="N129" s="256" t="s">
        <v>38</v>
      </c>
      <c r="O129" s="84"/>
      <c r="P129" s="231">
        <f>O129*H129</f>
        <v>0</v>
      </c>
      <c r="Q129" s="231">
        <v>0.0010100000000000001</v>
      </c>
      <c r="R129" s="231">
        <f>Q129*H129</f>
        <v>0.054540000000000005</v>
      </c>
      <c r="S129" s="231">
        <v>0</v>
      </c>
      <c r="T129" s="232">
        <f>S129*H129</f>
        <v>0</v>
      </c>
      <c r="AR129" s="233" t="s">
        <v>135</v>
      </c>
      <c r="AT129" s="233" t="s">
        <v>132</v>
      </c>
      <c r="AU129" s="233" t="s">
        <v>83</v>
      </c>
      <c r="AY129" s="15" t="s">
        <v>118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5" t="s">
        <v>81</v>
      </c>
      <c r="BK129" s="234">
        <f>ROUND(I129*H129,2)</f>
        <v>0</v>
      </c>
      <c r="BL129" s="15" t="s">
        <v>127</v>
      </c>
      <c r="BM129" s="233" t="s">
        <v>140</v>
      </c>
    </row>
    <row r="130" s="1" customFormat="1" ht="24" customHeight="1">
      <c r="B130" s="36"/>
      <c r="C130" s="247" t="s">
        <v>141</v>
      </c>
      <c r="D130" s="247" t="s">
        <v>132</v>
      </c>
      <c r="E130" s="248" t="s">
        <v>142</v>
      </c>
      <c r="F130" s="249" t="s">
        <v>143</v>
      </c>
      <c r="G130" s="250" t="s">
        <v>125</v>
      </c>
      <c r="H130" s="251">
        <v>12</v>
      </c>
      <c r="I130" s="252"/>
      <c r="J130" s="253">
        <f>ROUND(I130*H130,2)</f>
        <v>0</v>
      </c>
      <c r="K130" s="249" t="s">
        <v>126</v>
      </c>
      <c r="L130" s="254"/>
      <c r="M130" s="255" t="s">
        <v>1</v>
      </c>
      <c r="N130" s="256" t="s">
        <v>38</v>
      </c>
      <c r="O130" s="84"/>
      <c r="P130" s="231">
        <f>O130*H130</f>
        <v>0</v>
      </c>
      <c r="Q130" s="231">
        <v>0.0012099999999999999</v>
      </c>
      <c r="R130" s="231">
        <f>Q130*H130</f>
        <v>0.014519999999999998</v>
      </c>
      <c r="S130" s="231">
        <v>0</v>
      </c>
      <c r="T130" s="232">
        <f>S130*H130</f>
        <v>0</v>
      </c>
      <c r="AR130" s="233" t="s">
        <v>135</v>
      </c>
      <c r="AT130" s="233" t="s">
        <v>132</v>
      </c>
      <c r="AU130" s="233" t="s">
        <v>83</v>
      </c>
      <c r="AY130" s="15" t="s">
        <v>118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5" t="s">
        <v>81</v>
      </c>
      <c r="BK130" s="234">
        <f>ROUND(I130*H130,2)</f>
        <v>0</v>
      </c>
      <c r="BL130" s="15" t="s">
        <v>127</v>
      </c>
      <c r="BM130" s="233" t="s">
        <v>144</v>
      </c>
    </row>
    <row r="131" s="1" customFormat="1" ht="24" customHeight="1">
      <c r="B131" s="36"/>
      <c r="C131" s="222" t="s">
        <v>145</v>
      </c>
      <c r="D131" s="222" t="s">
        <v>122</v>
      </c>
      <c r="E131" s="223" t="s">
        <v>146</v>
      </c>
      <c r="F131" s="224" t="s">
        <v>147</v>
      </c>
      <c r="G131" s="225" t="s">
        <v>148</v>
      </c>
      <c r="H131" s="226">
        <v>0.089999999999999997</v>
      </c>
      <c r="I131" s="227"/>
      <c r="J131" s="228">
        <f>ROUND(I131*H131,2)</f>
        <v>0</v>
      </c>
      <c r="K131" s="224" t="s">
        <v>126</v>
      </c>
      <c r="L131" s="41"/>
      <c r="M131" s="229" t="s">
        <v>1</v>
      </c>
      <c r="N131" s="230" t="s">
        <v>38</v>
      </c>
      <c r="O131" s="84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33" t="s">
        <v>127</v>
      </c>
      <c r="AT131" s="233" t="s">
        <v>122</v>
      </c>
      <c r="AU131" s="233" t="s">
        <v>83</v>
      </c>
      <c r="AY131" s="15" t="s">
        <v>118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5" t="s">
        <v>81</v>
      </c>
      <c r="BK131" s="234">
        <f>ROUND(I131*H131,2)</f>
        <v>0</v>
      </c>
      <c r="BL131" s="15" t="s">
        <v>127</v>
      </c>
      <c r="BM131" s="233" t="s">
        <v>149</v>
      </c>
    </row>
    <row r="132" s="1" customFormat="1" ht="24" customHeight="1">
      <c r="B132" s="36"/>
      <c r="C132" s="222" t="s">
        <v>150</v>
      </c>
      <c r="D132" s="222" t="s">
        <v>122</v>
      </c>
      <c r="E132" s="223" t="s">
        <v>151</v>
      </c>
      <c r="F132" s="224" t="s">
        <v>152</v>
      </c>
      <c r="G132" s="225" t="s">
        <v>148</v>
      </c>
      <c r="H132" s="226">
        <v>0.089999999999999997</v>
      </c>
      <c r="I132" s="227"/>
      <c r="J132" s="228">
        <f>ROUND(I132*H132,2)</f>
        <v>0</v>
      </c>
      <c r="K132" s="224" t="s">
        <v>126</v>
      </c>
      <c r="L132" s="41"/>
      <c r="M132" s="229" t="s">
        <v>1</v>
      </c>
      <c r="N132" s="230" t="s">
        <v>38</v>
      </c>
      <c r="O132" s="84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33" t="s">
        <v>127</v>
      </c>
      <c r="AT132" s="233" t="s">
        <v>122</v>
      </c>
      <c r="AU132" s="233" t="s">
        <v>83</v>
      </c>
      <c r="AY132" s="15" t="s">
        <v>118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5" t="s">
        <v>81</v>
      </c>
      <c r="BK132" s="234">
        <f>ROUND(I132*H132,2)</f>
        <v>0</v>
      </c>
      <c r="BL132" s="15" t="s">
        <v>127</v>
      </c>
      <c r="BM132" s="233" t="s">
        <v>153</v>
      </c>
    </row>
    <row r="133" s="11" customFormat="1" ht="22.8" customHeight="1">
      <c r="B133" s="206"/>
      <c r="C133" s="207"/>
      <c r="D133" s="208" t="s">
        <v>72</v>
      </c>
      <c r="E133" s="220" t="s">
        <v>154</v>
      </c>
      <c r="F133" s="220" t="s">
        <v>155</v>
      </c>
      <c r="G133" s="207"/>
      <c r="H133" s="207"/>
      <c r="I133" s="210"/>
      <c r="J133" s="221">
        <f>BK133</f>
        <v>0</v>
      </c>
      <c r="K133" s="207"/>
      <c r="L133" s="212"/>
      <c r="M133" s="213"/>
      <c r="N133" s="214"/>
      <c r="O133" s="214"/>
      <c r="P133" s="215">
        <f>SUM(P134:P158)</f>
        <v>0</v>
      </c>
      <c r="Q133" s="214"/>
      <c r="R133" s="215">
        <f>SUM(R134:R158)</f>
        <v>0.080549999999999997</v>
      </c>
      <c r="S133" s="214"/>
      <c r="T133" s="216">
        <f>SUM(T134:T158)</f>
        <v>0</v>
      </c>
      <c r="AR133" s="217" t="s">
        <v>83</v>
      </c>
      <c r="AT133" s="218" t="s">
        <v>72</v>
      </c>
      <c r="AU133" s="218" t="s">
        <v>81</v>
      </c>
      <c r="AY133" s="217" t="s">
        <v>118</v>
      </c>
      <c r="BK133" s="219">
        <f>SUM(BK134:BK158)</f>
        <v>0</v>
      </c>
    </row>
    <row r="134" s="1" customFormat="1" ht="16.5" customHeight="1">
      <c r="B134" s="36"/>
      <c r="C134" s="222" t="s">
        <v>81</v>
      </c>
      <c r="D134" s="222" t="s">
        <v>122</v>
      </c>
      <c r="E134" s="223" t="s">
        <v>156</v>
      </c>
      <c r="F134" s="224" t="s">
        <v>157</v>
      </c>
      <c r="G134" s="225" t="s">
        <v>158</v>
      </c>
      <c r="H134" s="226">
        <v>1</v>
      </c>
      <c r="I134" s="227"/>
      <c r="J134" s="228">
        <f>ROUND(I134*H134,2)</f>
        <v>0</v>
      </c>
      <c r="K134" s="224" t="s">
        <v>1</v>
      </c>
      <c r="L134" s="41"/>
      <c r="M134" s="229" t="s">
        <v>1</v>
      </c>
      <c r="N134" s="230" t="s">
        <v>38</v>
      </c>
      <c r="O134" s="84"/>
      <c r="P134" s="231">
        <f>O134*H134</f>
        <v>0</v>
      </c>
      <c r="Q134" s="231">
        <v>0.080549999999999997</v>
      </c>
      <c r="R134" s="231">
        <f>Q134*H134</f>
        <v>0.080549999999999997</v>
      </c>
      <c r="S134" s="231">
        <v>0</v>
      </c>
      <c r="T134" s="232">
        <f>S134*H134</f>
        <v>0</v>
      </c>
      <c r="AR134" s="233" t="s">
        <v>127</v>
      </c>
      <c r="AT134" s="233" t="s">
        <v>122</v>
      </c>
      <c r="AU134" s="233" t="s">
        <v>83</v>
      </c>
      <c r="AY134" s="15" t="s">
        <v>118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5" t="s">
        <v>81</v>
      </c>
      <c r="BK134" s="234">
        <f>ROUND(I134*H134,2)</f>
        <v>0</v>
      </c>
      <c r="BL134" s="15" t="s">
        <v>127</v>
      </c>
      <c r="BM134" s="233" t="s">
        <v>159</v>
      </c>
    </row>
    <row r="135" s="13" customFormat="1">
      <c r="B135" s="257"/>
      <c r="C135" s="258"/>
      <c r="D135" s="237" t="s">
        <v>129</v>
      </c>
      <c r="E135" s="259" t="s">
        <v>1</v>
      </c>
      <c r="F135" s="260" t="s">
        <v>160</v>
      </c>
      <c r="G135" s="258"/>
      <c r="H135" s="259" t="s">
        <v>1</v>
      </c>
      <c r="I135" s="261"/>
      <c r="J135" s="258"/>
      <c r="K135" s="258"/>
      <c r="L135" s="262"/>
      <c r="M135" s="263"/>
      <c r="N135" s="264"/>
      <c r="O135" s="264"/>
      <c r="P135" s="264"/>
      <c r="Q135" s="264"/>
      <c r="R135" s="264"/>
      <c r="S135" s="264"/>
      <c r="T135" s="265"/>
      <c r="AT135" s="266" t="s">
        <v>129</v>
      </c>
      <c r="AU135" s="266" t="s">
        <v>83</v>
      </c>
      <c r="AV135" s="13" t="s">
        <v>81</v>
      </c>
      <c r="AW135" s="13" t="s">
        <v>30</v>
      </c>
      <c r="AX135" s="13" t="s">
        <v>73</v>
      </c>
      <c r="AY135" s="266" t="s">
        <v>118</v>
      </c>
    </row>
    <row r="136" s="13" customFormat="1">
      <c r="B136" s="257"/>
      <c r="C136" s="258"/>
      <c r="D136" s="237" t="s">
        <v>129</v>
      </c>
      <c r="E136" s="259" t="s">
        <v>1</v>
      </c>
      <c r="F136" s="260" t="s">
        <v>161</v>
      </c>
      <c r="G136" s="258"/>
      <c r="H136" s="259" t="s">
        <v>1</v>
      </c>
      <c r="I136" s="261"/>
      <c r="J136" s="258"/>
      <c r="K136" s="258"/>
      <c r="L136" s="262"/>
      <c r="M136" s="263"/>
      <c r="N136" s="264"/>
      <c r="O136" s="264"/>
      <c r="P136" s="264"/>
      <c r="Q136" s="264"/>
      <c r="R136" s="264"/>
      <c r="S136" s="264"/>
      <c r="T136" s="265"/>
      <c r="AT136" s="266" t="s">
        <v>129</v>
      </c>
      <c r="AU136" s="266" t="s">
        <v>83</v>
      </c>
      <c r="AV136" s="13" t="s">
        <v>81</v>
      </c>
      <c r="AW136" s="13" t="s">
        <v>30</v>
      </c>
      <c r="AX136" s="13" t="s">
        <v>73</v>
      </c>
      <c r="AY136" s="266" t="s">
        <v>118</v>
      </c>
    </row>
    <row r="137" s="13" customFormat="1">
      <c r="B137" s="257"/>
      <c r="C137" s="258"/>
      <c r="D137" s="237" t="s">
        <v>129</v>
      </c>
      <c r="E137" s="259" t="s">
        <v>1</v>
      </c>
      <c r="F137" s="260" t="s">
        <v>162</v>
      </c>
      <c r="G137" s="258"/>
      <c r="H137" s="259" t="s">
        <v>1</v>
      </c>
      <c r="I137" s="261"/>
      <c r="J137" s="258"/>
      <c r="K137" s="258"/>
      <c r="L137" s="262"/>
      <c r="M137" s="263"/>
      <c r="N137" s="264"/>
      <c r="O137" s="264"/>
      <c r="P137" s="264"/>
      <c r="Q137" s="264"/>
      <c r="R137" s="264"/>
      <c r="S137" s="264"/>
      <c r="T137" s="265"/>
      <c r="AT137" s="266" t="s">
        <v>129</v>
      </c>
      <c r="AU137" s="266" t="s">
        <v>83</v>
      </c>
      <c r="AV137" s="13" t="s">
        <v>81</v>
      </c>
      <c r="AW137" s="13" t="s">
        <v>30</v>
      </c>
      <c r="AX137" s="13" t="s">
        <v>73</v>
      </c>
      <c r="AY137" s="266" t="s">
        <v>118</v>
      </c>
    </row>
    <row r="138" s="13" customFormat="1">
      <c r="B138" s="257"/>
      <c r="C138" s="258"/>
      <c r="D138" s="237" t="s">
        <v>129</v>
      </c>
      <c r="E138" s="259" t="s">
        <v>1</v>
      </c>
      <c r="F138" s="260" t="s">
        <v>163</v>
      </c>
      <c r="G138" s="258"/>
      <c r="H138" s="259" t="s">
        <v>1</v>
      </c>
      <c r="I138" s="261"/>
      <c r="J138" s="258"/>
      <c r="K138" s="258"/>
      <c r="L138" s="262"/>
      <c r="M138" s="263"/>
      <c r="N138" s="264"/>
      <c r="O138" s="264"/>
      <c r="P138" s="264"/>
      <c r="Q138" s="264"/>
      <c r="R138" s="264"/>
      <c r="S138" s="264"/>
      <c r="T138" s="265"/>
      <c r="AT138" s="266" t="s">
        <v>129</v>
      </c>
      <c r="AU138" s="266" t="s">
        <v>83</v>
      </c>
      <c r="AV138" s="13" t="s">
        <v>81</v>
      </c>
      <c r="AW138" s="13" t="s">
        <v>30</v>
      </c>
      <c r="AX138" s="13" t="s">
        <v>73</v>
      </c>
      <c r="AY138" s="266" t="s">
        <v>118</v>
      </c>
    </row>
    <row r="139" s="13" customFormat="1">
      <c r="B139" s="257"/>
      <c r="C139" s="258"/>
      <c r="D139" s="237" t="s">
        <v>129</v>
      </c>
      <c r="E139" s="259" t="s">
        <v>1</v>
      </c>
      <c r="F139" s="260" t="s">
        <v>164</v>
      </c>
      <c r="G139" s="258"/>
      <c r="H139" s="259" t="s">
        <v>1</v>
      </c>
      <c r="I139" s="261"/>
      <c r="J139" s="258"/>
      <c r="K139" s="258"/>
      <c r="L139" s="262"/>
      <c r="M139" s="263"/>
      <c r="N139" s="264"/>
      <c r="O139" s="264"/>
      <c r="P139" s="264"/>
      <c r="Q139" s="264"/>
      <c r="R139" s="264"/>
      <c r="S139" s="264"/>
      <c r="T139" s="265"/>
      <c r="AT139" s="266" t="s">
        <v>129</v>
      </c>
      <c r="AU139" s="266" t="s">
        <v>83</v>
      </c>
      <c r="AV139" s="13" t="s">
        <v>81</v>
      </c>
      <c r="AW139" s="13" t="s">
        <v>30</v>
      </c>
      <c r="AX139" s="13" t="s">
        <v>73</v>
      </c>
      <c r="AY139" s="266" t="s">
        <v>118</v>
      </c>
    </row>
    <row r="140" s="13" customFormat="1">
      <c r="B140" s="257"/>
      <c r="C140" s="258"/>
      <c r="D140" s="237" t="s">
        <v>129</v>
      </c>
      <c r="E140" s="259" t="s">
        <v>1</v>
      </c>
      <c r="F140" s="260" t="s">
        <v>165</v>
      </c>
      <c r="G140" s="258"/>
      <c r="H140" s="259" t="s">
        <v>1</v>
      </c>
      <c r="I140" s="261"/>
      <c r="J140" s="258"/>
      <c r="K140" s="258"/>
      <c r="L140" s="262"/>
      <c r="M140" s="263"/>
      <c r="N140" s="264"/>
      <c r="O140" s="264"/>
      <c r="P140" s="264"/>
      <c r="Q140" s="264"/>
      <c r="R140" s="264"/>
      <c r="S140" s="264"/>
      <c r="T140" s="265"/>
      <c r="AT140" s="266" t="s">
        <v>129</v>
      </c>
      <c r="AU140" s="266" t="s">
        <v>83</v>
      </c>
      <c r="AV140" s="13" t="s">
        <v>81</v>
      </c>
      <c r="AW140" s="13" t="s">
        <v>30</v>
      </c>
      <c r="AX140" s="13" t="s">
        <v>73</v>
      </c>
      <c r="AY140" s="266" t="s">
        <v>118</v>
      </c>
    </row>
    <row r="141" s="13" customFormat="1">
      <c r="B141" s="257"/>
      <c r="C141" s="258"/>
      <c r="D141" s="237" t="s">
        <v>129</v>
      </c>
      <c r="E141" s="259" t="s">
        <v>1</v>
      </c>
      <c r="F141" s="260" t="s">
        <v>166</v>
      </c>
      <c r="G141" s="258"/>
      <c r="H141" s="259" t="s">
        <v>1</v>
      </c>
      <c r="I141" s="261"/>
      <c r="J141" s="258"/>
      <c r="K141" s="258"/>
      <c r="L141" s="262"/>
      <c r="M141" s="263"/>
      <c r="N141" s="264"/>
      <c r="O141" s="264"/>
      <c r="P141" s="264"/>
      <c r="Q141" s="264"/>
      <c r="R141" s="264"/>
      <c r="S141" s="264"/>
      <c r="T141" s="265"/>
      <c r="AT141" s="266" t="s">
        <v>129</v>
      </c>
      <c r="AU141" s="266" t="s">
        <v>83</v>
      </c>
      <c r="AV141" s="13" t="s">
        <v>81</v>
      </c>
      <c r="AW141" s="13" t="s">
        <v>30</v>
      </c>
      <c r="AX141" s="13" t="s">
        <v>73</v>
      </c>
      <c r="AY141" s="266" t="s">
        <v>118</v>
      </c>
    </row>
    <row r="142" s="13" customFormat="1">
      <c r="B142" s="257"/>
      <c r="C142" s="258"/>
      <c r="D142" s="237" t="s">
        <v>129</v>
      </c>
      <c r="E142" s="259" t="s">
        <v>1</v>
      </c>
      <c r="F142" s="260" t="s">
        <v>167</v>
      </c>
      <c r="G142" s="258"/>
      <c r="H142" s="259" t="s">
        <v>1</v>
      </c>
      <c r="I142" s="261"/>
      <c r="J142" s="258"/>
      <c r="K142" s="258"/>
      <c r="L142" s="262"/>
      <c r="M142" s="263"/>
      <c r="N142" s="264"/>
      <c r="O142" s="264"/>
      <c r="P142" s="264"/>
      <c r="Q142" s="264"/>
      <c r="R142" s="264"/>
      <c r="S142" s="264"/>
      <c r="T142" s="265"/>
      <c r="AT142" s="266" t="s">
        <v>129</v>
      </c>
      <c r="AU142" s="266" t="s">
        <v>83</v>
      </c>
      <c r="AV142" s="13" t="s">
        <v>81</v>
      </c>
      <c r="AW142" s="13" t="s">
        <v>30</v>
      </c>
      <c r="AX142" s="13" t="s">
        <v>73</v>
      </c>
      <c r="AY142" s="266" t="s">
        <v>118</v>
      </c>
    </row>
    <row r="143" s="13" customFormat="1">
      <c r="B143" s="257"/>
      <c r="C143" s="258"/>
      <c r="D143" s="237" t="s">
        <v>129</v>
      </c>
      <c r="E143" s="259" t="s">
        <v>1</v>
      </c>
      <c r="F143" s="260" t="s">
        <v>168</v>
      </c>
      <c r="G143" s="258"/>
      <c r="H143" s="259" t="s">
        <v>1</v>
      </c>
      <c r="I143" s="261"/>
      <c r="J143" s="258"/>
      <c r="K143" s="258"/>
      <c r="L143" s="262"/>
      <c r="M143" s="263"/>
      <c r="N143" s="264"/>
      <c r="O143" s="264"/>
      <c r="P143" s="264"/>
      <c r="Q143" s="264"/>
      <c r="R143" s="264"/>
      <c r="S143" s="264"/>
      <c r="T143" s="265"/>
      <c r="AT143" s="266" t="s">
        <v>129</v>
      </c>
      <c r="AU143" s="266" t="s">
        <v>83</v>
      </c>
      <c r="AV143" s="13" t="s">
        <v>81</v>
      </c>
      <c r="AW143" s="13" t="s">
        <v>30</v>
      </c>
      <c r="AX143" s="13" t="s">
        <v>73</v>
      </c>
      <c r="AY143" s="266" t="s">
        <v>118</v>
      </c>
    </row>
    <row r="144" s="13" customFormat="1">
      <c r="B144" s="257"/>
      <c r="C144" s="258"/>
      <c r="D144" s="237" t="s">
        <v>129</v>
      </c>
      <c r="E144" s="259" t="s">
        <v>1</v>
      </c>
      <c r="F144" s="260" t="s">
        <v>169</v>
      </c>
      <c r="G144" s="258"/>
      <c r="H144" s="259" t="s">
        <v>1</v>
      </c>
      <c r="I144" s="261"/>
      <c r="J144" s="258"/>
      <c r="K144" s="258"/>
      <c r="L144" s="262"/>
      <c r="M144" s="263"/>
      <c r="N144" s="264"/>
      <c r="O144" s="264"/>
      <c r="P144" s="264"/>
      <c r="Q144" s="264"/>
      <c r="R144" s="264"/>
      <c r="S144" s="264"/>
      <c r="T144" s="265"/>
      <c r="AT144" s="266" t="s">
        <v>129</v>
      </c>
      <c r="AU144" s="266" t="s">
        <v>83</v>
      </c>
      <c r="AV144" s="13" t="s">
        <v>81</v>
      </c>
      <c r="AW144" s="13" t="s">
        <v>30</v>
      </c>
      <c r="AX144" s="13" t="s">
        <v>73</v>
      </c>
      <c r="AY144" s="266" t="s">
        <v>118</v>
      </c>
    </row>
    <row r="145" s="13" customFormat="1">
      <c r="B145" s="257"/>
      <c r="C145" s="258"/>
      <c r="D145" s="237" t="s">
        <v>129</v>
      </c>
      <c r="E145" s="259" t="s">
        <v>1</v>
      </c>
      <c r="F145" s="260" t="s">
        <v>170</v>
      </c>
      <c r="G145" s="258"/>
      <c r="H145" s="259" t="s">
        <v>1</v>
      </c>
      <c r="I145" s="261"/>
      <c r="J145" s="258"/>
      <c r="K145" s="258"/>
      <c r="L145" s="262"/>
      <c r="M145" s="263"/>
      <c r="N145" s="264"/>
      <c r="O145" s="264"/>
      <c r="P145" s="264"/>
      <c r="Q145" s="264"/>
      <c r="R145" s="264"/>
      <c r="S145" s="264"/>
      <c r="T145" s="265"/>
      <c r="AT145" s="266" t="s">
        <v>129</v>
      </c>
      <c r="AU145" s="266" t="s">
        <v>83</v>
      </c>
      <c r="AV145" s="13" t="s">
        <v>81</v>
      </c>
      <c r="AW145" s="13" t="s">
        <v>30</v>
      </c>
      <c r="AX145" s="13" t="s">
        <v>73</v>
      </c>
      <c r="AY145" s="266" t="s">
        <v>118</v>
      </c>
    </row>
    <row r="146" s="13" customFormat="1">
      <c r="B146" s="257"/>
      <c r="C146" s="258"/>
      <c r="D146" s="237" t="s">
        <v>129</v>
      </c>
      <c r="E146" s="259" t="s">
        <v>1</v>
      </c>
      <c r="F146" s="260" t="s">
        <v>171</v>
      </c>
      <c r="G146" s="258"/>
      <c r="H146" s="259" t="s">
        <v>1</v>
      </c>
      <c r="I146" s="261"/>
      <c r="J146" s="258"/>
      <c r="K146" s="258"/>
      <c r="L146" s="262"/>
      <c r="M146" s="263"/>
      <c r="N146" s="264"/>
      <c r="O146" s="264"/>
      <c r="P146" s="264"/>
      <c r="Q146" s="264"/>
      <c r="R146" s="264"/>
      <c r="S146" s="264"/>
      <c r="T146" s="265"/>
      <c r="AT146" s="266" t="s">
        <v>129</v>
      </c>
      <c r="AU146" s="266" t="s">
        <v>83</v>
      </c>
      <c r="AV146" s="13" t="s">
        <v>81</v>
      </c>
      <c r="AW146" s="13" t="s">
        <v>30</v>
      </c>
      <c r="AX146" s="13" t="s">
        <v>73</v>
      </c>
      <c r="AY146" s="266" t="s">
        <v>118</v>
      </c>
    </row>
    <row r="147" s="13" customFormat="1">
      <c r="B147" s="257"/>
      <c r="C147" s="258"/>
      <c r="D147" s="237" t="s">
        <v>129</v>
      </c>
      <c r="E147" s="259" t="s">
        <v>1</v>
      </c>
      <c r="F147" s="260" t="s">
        <v>172</v>
      </c>
      <c r="G147" s="258"/>
      <c r="H147" s="259" t="s">
        <v>1</v>
      </c>
      <c r="I147" s="261"/>
      <c r="J147" s="258"/>
      <c r="K147" s="258"/>
      <c r="L147" s="262"/>
      <c r="M147" s="263"/>
      <c r="N147" s="264"/>
      <c r="O147" s="264"/>
      <c r="P147" s="264"/>
      <c r="Q147" s="264"/>
      <c r="R147" s="264"/>
      <c r="S147" s="264"/>
      <c r="T147" s="265"/>
      <c r="AT147" s="266" t="s">
        <v>129</v>
      </c>
      <c r="AU147" s="266" t="s">
        <v>83</v>
      </c>
      <c r="AV147" s="13" t="s">
        <v>81</v>
      </c>
      <c r="AW147" s="13" t="s">
        <v>30</v>
      </c>
      <c r="AX147" s="13" t="s">
        <v>73</v>
      </c>
      <c r="AY147" s="266" t="s">
        <v>118</v>
      </c>
    </row>
    <row r="148" s="13" customFormat="1">
      <c r="B148" s="257"/>
      <c r="C148" s="258"/>
      <c r="D148" s="237" t="s">
        <v>129</v>
      </c>
      <c r="E148" s="259" t="s">
        <v>1</v>
      </c>
      <c r="F148" s="260" t="s">
        <v>173</v>
      </c>
      <c r="G148" s="258"/>
      <c r="H148" s="259" t="s">
        <v>1</v>
      </c>
      <c r="I148" s="261"/>
      <c r="J148" s="258"/>
      <c r="K148" s="258"/>
      <c r="L148" s="262"/>
      <c r="M148" s="263"/>
      <c r="N148" s="264"/>
      <c r="O148" s="264"/>
      <c r="P148" s="264"/>
      <c r="Q148" s="264"/>
      <c r="R148" s="264"/>
      <c r="S148" s="264"/>
      <c r="T148" s="265"/>
      <c r="AT148" s="266" t="s">
        <v>129</v>
      </c>
      <c r="AU148" s="266" t="s">
        <v>83</v>
      </c>
      <c r="AV148" s="13" t="s">
        <v>81</v>
      </c>
      <c r="AW148" s="13" t="s">
        <v>30</v>
      </c>
      <c r="AX148" s="13" t="s">
        <v>73</v>
      </c>
      <c r="AY148" s="266" t="s">
        <v>118</v>
      </c>
    </row>
    <row r="149" s="13" customFormat="1">
      <c r="B149" s="257"/>
      <c r="C149" s="258"/>
      <c r="D149" s="237" t="s">
        <v>129</v>
      </c>
      <c r="E149" s="259" t="s">
        <v>1</v>
      </c>
      <c r="F149" s="260" t="s">
        <v>174</v>
      </c>
      <c r="G149" s="258"/>
      <c r="H149" s="259" t="s">
        <v>1</v>
      </c>
      <c r="I149" s="261"/>
      <c r="J149" s="258"/>
      <c r="K149" s="258"/>
      <c r="L149" s="262"/>
      <c r="M149" s="263"/>
      <c r="N149" s="264"/>
      <c r="O149" s="264"/>
      <c r="P149" s="264"/>
      <c r="Q149" s="264"/>
      <c r="R149" s="264"/>
      <c r="S149" s="264"/>
      <c r="T149" s="265"/>
      <c r="AT149" s="266" t="s">
        <v>129</v>
      </c>
      <c r="AU149" s="266" t="s">
        <v>83</v>
      </c>
      <c r="AV149" s="13" t="s">
        <v>81</v>
      </c>
      <c r="AW149" s="13" t="s">
        <v>30</v>
      </c>
      <c r="AX149" s="13" t="s">
        <v>73</v>
      </c>
      <c r="AY149" s="266" t="s">
        <v>118</v>
      </c>
    </row>
    <row r="150" s="13" customFormat="1">
      <c r="B150" s="257"/>
      <c r="C150" s="258"/>
      <c r="D150" s="237" t="s">
        <v>129</v>
      </c>
      <c r="E150" s="259" t="s">
        <v>1</v>
      </c>
      <c r="F150" s="260" t="s">
        <v>175</v>
      </c>
      <c r="G150" s="258"/>
      <c r="H150" s="259" t="s">
        <v>1</v>
      </c>
      <c r="I150" s="261"/>
      <c r="J150" s="258"/>
      <c r="K150" s="258"/>
      <c r="L150" s="262"/>
      <c r="M150" s="263"/>
      <c r="N150" s="264"/>
      <c r="O150" s="264"/>
      <c r="P150" s="264"/>
      <c r="Q150" s="264"/>
      <c r="R150" s="264"/>
      <c r="S150" s="264"/>
      <c r="T150" s="265"/>
      <c r="AT150" s="266" t="s">
        <v>129</v>
      </c>
      <c r="AU150" s="266" t="s">
        <v>83</v>
      </c>
      <c r="AV150" s="13" t="s">
        <v>81</v>
      </c>
      <c r="AW150" s="13" t="s">
        <v>30</v>
      </c>
      <c r="AX150" s="13" t="s">
        <v>73</v>
      </c>
      <c r="AY150" s="266" t="s">
        <v>118</v>
      </c>
    </row>
    <row r="151" s="13" customFormat="1">
      <c r="B151" s="257"/>
      <c r="C151" s="258"/>
      <c r="D151" s="237" t="s">
        <v>129</v>
      </c>
      <c r="E151" s="259" t="s">
        <v>1</v>
      </c>
      <c r="F151" s="260" t="s">
        <v>176</v>
      </c>
      <c r="G151" s="258"/>
      <c r="H151" s="259" t="s">
        <v>1</v>
      </c>
      <c r="I151" s="261"/>
      <c r="J151" s="258"/>
      <c r="K151" s="258"/>
      <c r="L151" s="262"/>
      <c r="M151" s="263"/>
      <c r="N151" s="264"/>
      <c r="O151" s="264"/>
      <c r="P151" s="264"/>
      <c r="Q151" s="264"/>
      <c r="R151" s="264"/>
      <c r="S151" s="264"/>
      <c r="T151" s="265"/>
      <c r="AT151" s="266" t="s">
        <v>129</v>
      </c>
      <c r="AU151" s="266" t="s">
        <v>83</v>
      </c>
      <c r="AV151" s="13" t="s">
        <v>81</v>
      </c>
      <c r="AW151" s="13" t="s">
        <v>30</v>
      </c>
      <c r="AX151" s="13" t="s">
        <v>73</v>
      </c>
      <c r="AY151" s="266" t="s">
        <v>118</v>
      </c>
    </row>
    <row r="152" s="13" customFormat="1">
      <c r="B152" s="257"/>
      <c r="C152" s="258"/>
      <c r="D152" s="237" t="s">
        <v>129</v>
      </c>
      <c r="E152" s="259" t="s">
        <v>1</v>
      </c>
      <c r="F152" s="260" t="s">
        <v>177</v>
      </c>
      <c r="G152" s="258"/>
      <c r="H152" s="259" t="s">
        <v>1</v>
      </c>
      <c r="I152" s="261"/>
      <c r="J152" s="258"/>
      <c r="K152" s="258"/>
      <c r="L152" s="262"/>
      <c r="M152" s="263"/>
      <c r="N152" s="264"/>
      <c r="O152" s="264"/>
      <c r="P152" s="264"/>
      <c r="Q152" s="264"/>
      <c r="R152" s="264"/>
      <c r="S152" s="264"/>
      <c r="T152" s="265"/>
      <c r="AT152" s="266" t="s">
        <v>129</v>
      </c>
      <c r="AU152" s="266" t="s">
        <v>83</v>
      </c>
      <c r="AV152" s="13" t="s">
        <v>81</v>
      </c>
      <c r="AW152" s="13" t="s">
        <v>30</v>
      </c>
      <c r="AX152" s="13" t="s">
        <v>73</v>
      </c>
      <c r="AY152" s="266" t="s">
        <v>118</v>
      </c>
    </row>
    <row r="153" s="13" customFormat="1">
      <c r="B153" s="257"/>
      <c r="C153" s="258"/>
      <c r="D153" s="237" t="s">
        <v>129</v>
      </c>
      <c r="E153" s="259" t="s">
        <v>1</v>
      </c>
      <c r="F153" s="260" t="s">
        <v>178</v>
      </c>
      <c r="G153" s="258"/>
      <c r="H153" s="259" t="s">
        <v>1</v>
      </c>
      <c r="I153" s="261"/>
      <c r="J153" s="258"/>
      <c r="K153" s="258"/>
      <c r="L153" s="262"/>
      <c r="M153" s="263"/>
      <c r="N153" s="264"/>
      <c r="O153" s="264"/>
      <c r="P153" s="264"/>
      <c r="Q153" s="264"/>
      <c r="R153" s="264"/>
      <c r="S153" s="264"/>
      <c r="T153" s="265"/>
      <c r="AT153" s="266" t="s">
        <v>129</v>
      </c>
      <c r="AU153" s="266" t="s">
        <v>83</v>
      </c>
      <c r="AV153" s="13" t="s">
        <v>81</v>
      </c>
      <c r="AW153" s="13" t="s">
        <v>30</v>
      </c>
      <c r="AX153" s="13" t="s">
        <v>73</v>
      </c>
      <c r="AY153" s="266" t="s">
        <v>118</v>
      </c>
    </row>
    <row r="154" s="13" customFormat="1">
      <c r="B154" s="257"/>
      <c r="C154" s="258"/>
      <c r="D154" s="237" t="s">
        <v>129</v>
      </c>
      <c r="E154" s="259" t="s">
        <v>1</v>
      </c>
      <c r="F154" s="260" t="s">
        <v>179</v>
      </c>
      <c r="G154" s="258"/>
      <c r="H154" s="259" t="s">
        <v>1</v>
      </c>
      <c r="I154" s="261"/>
      <c r="J154" s="258"/>
      <c r="K154" s="258"/>
      <c r="L154" s="262"/>
      <c r="M154" s="263"/>
      <c r="N154" s="264"/>
      <c r="O154" s="264"/>
      <c r="P154" s="264"/>
      <c r="Q154" s="264"/>
      <c r="R154" s="264"/>
      <c r="S154" s="264"/>
      <c r="T154" s="265"/>
      <c r="AT154" s="266" t="s">
        <v>129</v>
      </c>
      <c r="AU154" s="266" t="s">
        <v>83</v>
      </c>
      <c r="AV154" s="13" t="s">
        <v>81</v>
      </c>
      <c r="AW154" s="13" t="s">
        <v>30</v>
      </c>
      <c r="AX154" s="13" t="s">
        <v>73</v>
      </c>
      <c r="AY154" s="266" t="s">
        <v>118</v>
      </c>
    </row>
    <row r="155" s="13" customFormat="1">
      <c r="B155" s="257"/>
      <c r="C155" s="258"/>
      <c r="D155" s="237" t="s">
        <v>129</v>
      </c>
      <c r="E155" s="259" t="s">
        <v>1</v>
      </c>
      <c r="F155" s="260" t="s">
        <v>180</v>
      </c>
      <c r="G155" s="258"/>
      <c r="H155" s="259" t="s">
        <v>1</v>
      </c>
      <c r="I155" s="261"/>
      <c r="J155" s="258"/>
      <c r="K155" s="258"/>
      <c r="L155" s="262"/>
      <c r="M155" s="263"/>
      <c r="N155" s="264"/>
      <c r="O155" s="264"/>
      <c r="P155" s="264"/>
      <c r="Q155" s="264"/>
      <c r="R155" s="264"/>
      <c r="S155" s="264"/>
      <c r="T155" s="265"/>
      <c r="AT155" s="266" t="s">
        <v>129</v>
      </c>
      <c r="AU155" s="266" t="s">
        <v>83</v>
      </c>
      <c r="AV155" s="13" t="s">
        <v>81</v>
      </c>
      <c r="AW155" s="13" t="s">
        <v>30</v>
      </c>
      <c r="AX155" s="13" t="s">
        <v>73</v>
      </c>
      <c r="AY155" s="266" t="s">
        <v>118</v>
      </c>
    </row>
    <row r="156" s="12" customFormat="1">
      <c r="B156" s="235"/>
      <c r="C156" s="236"/>
      <c r="D156" s="237" t="s">
        <v>129</v>
      </c>
      <c r="E156" s="238" t="s">
        <v>1</v>
      </c>
      <c r="F156" s="239" t="s">
        <v>81</v>
      </c>
      <c r="G156" s="236"/>
      <c r="H156" s="240">
        <v>1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AT156" s="246" t="s">
        <v>129</v>
      </c>
      <c r="AU156" s="246" t="s">
        <v>83</v>
      </c>
      <c r="AV156" s="12" t="s">
        <v>83</v>
      </c>
      <c r="AW156" s="12" t="s">
        <v>30</v>
      </c>
      <c r="AX156" s="12" t="s">
        <v>81</v>
      </c>
      <c r="AY156" s="246" t="s">
        <v>118</v>
      </c>
    </row>
    <row r="157" s="1" customFormat="1" ht="16.5" customHeight="1">
      <c r="B157" s="36"/>
      <c r="C157" s="222" t="s">
        <v>83</v>
      </c>
      <c r="D157" s="222" t="s">
        <v>122</v>
      </c>
      <c r="E157" s="223" t="s">
        <v>181</v>
      </c>
      <c r="F157" s="224" t="s">
        <v>182</v>
      </c>
      <c r="G157" s="225" t="s">
        <v>148</v>
      </c>
      <c r="H157" s="226">
        <v>0.081000000000000003</v>
      </c>
      <c r="I157" s="227"/>
      <c r="J157" s="228">
        <f>ROUND(I157*H157,2)</f>
        <v>0</v>
      </c>
      <c r="K157" s="224" t="s">
        <v>126</v>
      </c>
      <c r="L157" s="41"/>
      <c r="M157" s="229" t="s">
        <v>1</v>
      </c>
      <c r="N157" s="230" t="s">
        <v>38</v>
      </c>
      <c r="O157" s="84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AR157" s="233" t="s">
        <v>127</v>
      </c>
      <c r="AT157" s="233" t="s">
        <v>122</v>
      </c>
      <c r="AU157" s="233" t="s">
        <v>83</v>
      </c>
      <c r="AY157" s="15" t="s">
        <v>118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5" t="s">
        <v>81</v>
      </c>
      <c r="BK157" s="234">
        <f>ROUND(I157*H157,2)</f>
        <v>0</v>
      </c>
      <c r="BL157" s="15" t="s">
        <v>127</v>
      </c>
      <c r="BM157" s="233" t="s">
        <v>183</v>
      </c>
    </row>
    <row r="158" s="1" customFormat="1" ht="24" customHeight="1">
      <c r="B158" s="36"/>
      <c r="C158" s="222" t="s">
        <v>184</v>
      </c>
      <c r="D158" s="222" t="s">
        <v>122</v>
      </c>
      <c r="E158" s="223" t="s">
        <v>185</v>
      </c>
      <c r="F158" s="224" t="s">
        <v>186</v>
      </c>
      <c r="G158" s="225" t="s">
        <v>148</v>
      </c>
      <c r="H158" s="226">
        <v>0.081000000000000003</v>
      </c>
      <c r="I158" s="227"/>
      <c r="J158" s="228">
        <f>ROUND(I158*H158,2)</f>
        <v>0</v>
      </c>
      <c r="K158" s="224" t="s">
        <v>126</v>
      </c>
      <c r="L158" s="41"/>
      <c r="M158" s="229" t="s">
        <v>1</v>
      </c>
      <c r="N158" s="230" t="s">
        <v>38</v>
      </c>
      <c r="O158" s="84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AR158" s="233" t="s">
        <v>127</v>
      </c>
      <c r="AT158" s="233" t="s">
        <v>122</v>
      </c>
      <c r="AU158" s="233" t="s">
        <v>83</v>
      </c>
      <c r="AY158" s="15" t="s">
        <v>118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5" t="s">
        <v>81</v>
      </c>
      <c r="BK158" s="234">
        <f>ROUND(I158*H158,2)</f>
        <v>0</v>
      </c>
      <c r="BL158" s="15" t="s">
        <v>127</v>
      </c>
      <c r="BM158" s="233" t="s">
        <v>187</v>
      </c>
    </row>
    <row r="159" s="11" customFormat="1" ht="22.8" customHeight="1">
      <c r="B159" s="206"/>
      <c r="C159" s="207"/>
      <c r="D159" s="208" t="s">
        <v>72</v>
      </c>
      <c r="E159" s="220" t="s">
        <v>188</v>
      </c>
      <c r="F159" s="220" t="s">
        <v>189</v>
      </c>
      <c r="G159" s="207"/>
      <c r="H159" s="207"/>
      <c r="I159" s="210"/>
      <c r="J159" s="221">
        <f>BK159</f>
        <v>0</v>
      </c>
      <c r="K159" s="207"/>
      <c r="L159" s="212"/>
      <c r="M159" s="213"/>
      <c r="N159" s="214"/>
      <c r="O159" s="214"/>
      <c r="P159" s="215">
        <f>SUM(P160:P180)</f>
        <v>0</v>
      </c>
      <c r="Q159" s="214"/>
      <c r="R159" s="215">
        <f>SUM(R160:R180)</f>
        <v>0.25119999999999998</v>
      </c>
      <c r="S159" s="214"/>
      <c r="T159" s="216">
        <f>SUM(T160:T180)</f>
        <v>0</v>
      </c>
      <c r="AR159" s="217" t="s">
        <v>83</v>
      </c>
      <c r="AT159" s="218" t="s">
        <v>72</v>
      </c>
      <c r="AU159" s="218" t="s">
        <v>81</v>
      </c>
      <c r="AY159" s="217" t="s">
        <v>118</v>
      </c>
      <c r="BK159" s="219">
        <f>SUM(BK160:BK180)</f>
        <v>0</v>
      </c>
    </row>
    <row r="160" s="1" customFormat="1" ht="16.5" customHeight="1">
      <c r="B160" s="36"/>
      <c r="C160" s="222" t="s">
        <v>190</v>
      </c>
      <c r="D160" s="222" t="s">
        <v>122</v>
      </c>
      <c r="E160" s="223" t="s">
        <v>191</v>
      </c>
      <c r="F160" s="224" t="s">
        <v>192</v>
      </c>
      <c r="G160" s="225" t="s">
        <v>193</v>
      </c>
      <c r="H160" s="226">
        <v>1</v>
      </c>
      <c r="I160" s="227"/>
      <c r="J160" s="228">
        <f>ROUND(I160*H160,2)</f>
        <v>0</v>
      </c>
      <c r="K160" s="224" t="s">
        <v>126</v>
      </c>
      <c r="L160" s="41"/>
      <c r="M160" s="229" t="s">
        <v>1</v>
      </c>
      <c r="N160" s="230" t="s">
        <v>38</v>
      </c>
      <c r="O160" s="84"/>
      <c r="P160" s="231">
        <f>O160*H160</f>
        <v>0</v>
      </c>
      <c r="Q160" s="231">
        <v>0.065619999999999998</v>
      </c>
      <c r="R160" s="231">
        <f>Q160*H160</f>
        <v>0.065619999999999998</v>
      </c>
      <c r="S160" s="231">
        <v>0</v>
      </c>
      <c r="T160" s="232">
        <f>S160*H160</f>
        <v>0</v>
      </c>
      <c r="AR160" s="233" t="s">
        <v>127</v>
      </c>
      <c r="AT160" s="233" t="s">
        <v>122</v>
      </c>
      <c r="AU160" s="233" t="s">
        <v>83</v>
      </c>
      <c r="AY160" s="15" t="s">
        <v>118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5" t="s">
        <v>81</v>
      </c>
      <c r="BK160" s="234">
        <f>ROUND(I160*H160,2)</f>
        <v>0</v>
      </c>
      <c r="BL160" s="15" t="s">
        <v>127</v>
      </c>
      <c r="BM160" s="233" t="s">
        <v>194</v>
      </c>
    </row>
    <row r="161" s="13" customFormat="1">
      <c r="B161" s="257"/>
      <c r="C161" s="258"/>
      <c r="D161" s="237" t="s">
        <v>129</v>
      </c>
      <c r="E161" s="259" t="s">
        <v>1</v>
      </c>
      <c r="F161" s="260" t="s">
        <v>195</v>
      </c>
      <c r="G161" s="258"/>
      <c r="H161" s="259" t="s">
        <v>1</v>
      </c>
      <c r="I161" s="261"/>
      <c r="J161" s="258"/>
      <c r="K161" s="258"/>
      <c r="L161" s="262"/>
      <c r="M161" s="263"/>
      <c r="N161" s="264"/>
      <c r="O161" s="264"/>
      <c r="P161" s="264"/>
      <c r="Q161" s="264"/>
      <c r="R161" s="264"/>
      <c r="S161" s="264"/>
      <c r="T161" s="265"/>
      <c r="AT161" s="266" t="s">
        <v>129</v>
      </c>
      <c r="AU161" s="266" t="s">
        <v>83</v>
      </c>
      <c r="AV161" s="13" t="s">
        <v>81</v>
      </c>
      <c r="AW161" s="13" t="s">
        <v>30</v>
      </c>
      <c r="AX161" s="13" t="s">
        <v>73</v>
      </c>
      <c r="AY161" s="266" t="s">
        <v>118</v>
      </c>
    </row>
    <row r="162" s="12" customFormat="1">
      <c r="B162" s="235"/>
      <c r="C162" s="236"/>
      <c r="D162" s="237" t="s">
        <v>129</v>
      </c>
      <c r="E162" s="238" t="s">
        <v>1</v>
      </c>
      <c r="F162" s="239" t="s">
        <v>81</v>
      </c>
      <c r="G162" s="236"/>
      <c r="H162" s="240">
        <v>1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AT162" s="246" t="s">
        <v>129</v>
      </c>
      <c r="AU162" s="246" t="s">
        <v>83</v>
      </c>
      <c r="AV162" s="12" t="s">
        <v>83</v>
      </c>
      <c r="AW162" s="12" t="s">
        <v>30</v>
      </c>
      <c r="AX162" s="12" t="s">
        <v>81</v>
      </c>
      <c r="AY162" s="246" t="s">
        <v>118</v>
      </c>
    </row>
    <row r="163" s="1" customFormat="1" ht="16.5" customHeight="1">
      <c r="B163" s="36"/>
      <c r="C163" s="222" t="s">
        <v>196</v>
      </c>
      <c r="D163" s="222" t="s">
        <v>122</v>
      </c>
      <c r="E163" s="223" t="s">
        <v>197</v>
      </c>
      <c r="F163" s="224" t="s">
        <v>198</v>
      </c>
      <c r="G163" s="225" t="s">
        <v>193</v>
      </c>
      <c r="H163" s="226">
        <v>1</v>
      </c>
      <c r="I163" s="227"/>
      <c r="J163" s="228">
        <f>ROUND(I163*H163,2)</f>
        <v>0</v>
      </c>
      <c r="K163" s="224" t="s">
        <v>126</v>
      </c>
      <c r="L163" s="41"/>
      <c r="M163" s="229" t="s">
        <v>1</v>
      </c>
      <c r="N163" s="230" t="s">
        <v>38</v>
      </c>
      <c r="O163" s="84"/>
      <c r="P163" s="231">
        <f>O163*H163</f>
        <v>0</v>
      </c>
      <c r="Q163" s="231">
        <v>0.022200000000000001</v>
      </c>
      <c r="R163" s="231">
        <f>Q163*H163</f>
        <v>0.022200000000000001</v>
      </c>
      <c r="S163" s="231">
        <v>0</v>
      </c>
      <c r="T163" s="232">
        <f>S163*H163</f>
        <v>0</v>
      </c>
      <c r="AR163" s="233" t="s">
        <v>127</v>
      </c>
      <c r="AT163" s="233" t="s">
        <v>122</v>
      </c>
      <c r="AU163" s="233" t="s">
        <v>83</v>
      </c>
      <c r="AY163" s="15" t="s">
        <v>118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5" t="s">
        <v>81</v>
      </c>
      <c r="BK163" s="234">
        <f>ROUND(I163*H163,2)</f>
        <v>0</v>
      </c>
      <c r="BL163" s="15" t="s">
        <v>127</v>
      </c>
      <c r="BM163" s="233" t="s">
        <v>199</v>
      </c>
    </row>
    <row r="164" s="13" customFormat="1">
      <c r="B164" s="257"/>
      <c r="C164" s="258"/>
      <c r="D164" s="237" t="s">
        <v>129</v>
      </c>
      <c r="E164" s="259" t="s">
        <v>1</v>
      </c>
      <c r="F164" s="260" t="s">
        <v>200</v>
      </c>
      <c r="G164" s="258"/>
      <c r="H164" s="259" t="s">
        <v>1</v>
      </c>
      <c r="I164" s="261"/>
      <c r="J164" s="258"/>
      <c r="K164" s="258"/>
      <c r="L164" s="262"/>
      <c r="M164" s="263"/>
      <c r="N164" s="264"/>
      <c r="O164" s="264"/>
      <c r="P164" s="264"/>
      <c r="Q164" s="264"/>
      <c r="R164" s="264"/>
      <c r="S164" s="264"/>
      <c r="T164" s="265"/>
      <c r="AT164" s="266" t="s">
        <v>129</v>
      </c>
      <c r="AU164" s="266" t="s">
        <v>83</v>
      </c>
      <c r="AV164" s="13" t="s">
        <v>81</v>
      </c>
      <c r="AW164" s="13" t="s">
        <v>30</v>
      </c>
      <c r="AX164" s="13" t="s">
        <v>73</v>
      </c>
      <c r="AY164" s="266" t="s">
        <v>118</v>
      </c>
    </row>
    <row r="165" s="12" customFormat="1">
      <c r="B165" s="235"/>
      <c r="C165" s="236"/>
      <c r="D165" s="237" t="s">
        <v>129</v>
      </c>
      <c r="E165" s="238" t="s">
        <v>1</v>
      </c>
      <c r="F165" s="239" t="s">
        <v>81</v>
      </c>
      <c r="G165" s="236"/>
      <c r="H165" s="240">
        <v>1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129</v>
      </c>
      <c r="AU165" s="246" t="s">
        <v>83</v>
      </c>
      <c r="AV165" s="12" t="s">
        <v>83</v>
      </c>
      <c r="AW165" s="12" t="s">
        <v>30</v>
      </c>
      <c r="AX165" s="12" t="s">
        <v>81</v>
      </c>
      <c r="AY165" s="246" t="s">
        <v>118</v>
      </c>
    </row>
    <row r="166" s="1" customFormat="1" ht="16.5" customHeight="1">
      <c r="B166" s="36"/>
      <c r="C166" s="222" t="s">
        <v>201</v>
      </c>
      <c r="D166" s="222" t="s">
        <v>122</v>
      </c>
      <c r="E166" s="223" t="s">
        <v>202</v>
      </c>
      <c r="F166" s="224" t="s">
        <v>203</v>
      </c>
      <c r="G166" s="225" t="s">
        <v>158</v>
      </c>
      <c r="H166" s="226">
        <v>20</v>
      </c>
      <c r="I166" s="227"/>
      <c r="J166" s="228">
        <f>ROUND(I166*H166,2)</f>
        <v>0</v>
      </c>
      <c r="K166" s="224" t="s">
        <v>126</v>
      </c>
      <c r="L166" s="41"/>
      <c r="M166" s="229" t="s">
        <v>1</v>
      </c>
      <c r="N166" s="230" t="s">
        <v>38</v>
      </c>
      <c r="O166" s="84"/>
      <c r="P166" s="231">
        <f>O166*H166</f>
        <v>0</v>
      </c>
      <c r="Q166" s="231">
        <v>0.0011299999999999999</v>
      </c>
      <c r="R166" s="231">
        <f>Q166*H166</f>
        <v>0.022599999999999999</v>
      </c>
      <c r="S166" s="231">
        <v>0</v>
      </c>
      <c r="T166" s="232">
        <f>S166*H166</f>
        <v>0</v>
      </c>
      <c r="AR166" s="233" t="s">
        <v>127</v>
      </c>
      <c r="AT166" s="233" t="s">
        <v>122</v>
      </c>
      <c r="AU166" s="233" t="s">
        <v>83</v>
      </c>
      <c r="AY166" s="15" t="s">
        <v>118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5" t="s">
        <v>81</v>
      </c>
      <c r="BK166" s="234">
        <f>ROUND(I166*H166,2)</f>
        <v>0</v>
      </c>
      <c r="BL166" s="15" t="s">
        <v>127</v>
      </c>
      <c r="BM166" s="233" t="s">
        <v>204</v>
      </c>
    </row>
    <row r="167" s="1" customFormat="1" ht="16.5" customHeight="1">
      <c r="B167" s="36"/>
      <c r="C167" s="222" t="s">
        <v>205</v>
      </c>
      <c r="D167" s="222" t="s">
        <v>122</v>
      </c>
      <c r="E167" s="223" t="s">
        <v>206</v>
      </c>
      <c r="F167" s="224" t="s">
        <v>207</v>
      </c>
      <c r="G167" s="225" t="s">
        <v>158</v>
      </c>
      <c r="H167" s="226">
        <v>1</v>
      </c>
      <c r="I167" s="227"/>
      <c r="J167" s="228">
        <f>ROUND(I167*H167,2)</f>
        <v>0</v>
      </c>
      <c r="K167" s="224" t="s">
        <v>1</v>
      </c>
      <c r="L167" s="41"/>
      <c r="M167" s="229" t="s">
        <v>1</v>
      </c>
      <c r="N167" s="230" t="s">
        <v>38</v>
      </c>
      <c r="O167" s="84"/>
      <c r="P167" s="231">
        <f>O167*H167</f>
        <v>0</v>
      </c>
      <c r="Q167" s="231">
        <v>0.12540999999999999</v>
      </c>
      <c r="R167" s="231">
        <f>Q167*H167</f>
        <v>0.12540999999999999</v>
      </c>
      <c r="S167" s="231">
        <v>0</v>
      </c>
      <c r="T167" s="232">
        <f>S167*H167</f>
        <v>0</v>
      </c>
      <c r="AR167" s="233" t="s">
        <v>127</v>
      </c>
      <c r="AT167" s="233" t="s">
        <v>122</v>
      </c>
      <c r="AU167" s="233" t="s">
        <v>83</v>
      </c>
      <c r="AY167" s="15" t="s">
        <v>118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5" t="s">
        <v>81</v>
      </c>
      <c r="BK167" s="234">
        <f>ROUND(I167*H167,2)</f>
        <v>0</v>
      </c>
      <c r="BL167" s="15" t="s">
        <v>127</v>
      </c>
      <c r="BM167" s="233" t="s">
        <v>208</v>
      </c>
    </row>
    <row r="168" s="13" customFormat="1">
      <c r="B168" s="257"/>
      <c r="C168" s="258"/>
      <c r="D168" s="237" t="s">
        <v>129</v>
      </c>
      <c r="E168" s="259" t="s">
        <v>1</v>
      </c>
      <c r="F168" s="260" t="s">
        <v>209</v>
      </c>
      <c r="G168" s="258"/>
      <c r="H168" s="259" t="s">
        <v>1</v>
      </c>
      <c r="I168" s="261"/>
      <c r="J168" s="258"/>
      <c r="K168" s="258"/>
      <c r="L168" s="262"/>
      <c r="M168" s="263"/>
      <c r="N168" s="264"/>
      <c r="O168" s="264"/>
      <c r="P168" s="264"/>
      <c r="Q168" s="264"/>
      <c r="R168" s="264"/>
      <c r="S168" s="264"/>
      <c r="T168" s="265"/>
      <c r="AT168" s="266" t="s">
        <v>129</v>
      </c>
      <c r="AU168" s="266" t="s">
        <v>83</v>
      </c>
      <c r="AV168" s="13" t="s">
        <v>81</v>
      </c>
      <c r="AW168" s="13" t="s">
        <v>30</v>
      </c>
      <c r="AX168" s="13" t="s">
        <v>73</v>
      </c>
      <c r="AY168" s="266" t="s">
        <v>118</v>
      </c>
    </row>
    <row r="169" s="13" customFormat="1">
      <c r="B169" s="257"/>
      <c r="C169" s="258"/>
      <c r="D169" s="237" t="s">
        <v>129</v>
      </c>
      <c r="E169" s="259" t="s">
        <v>1</v>
      </c>
      <c r="F169" s="260" t="s">
        <v>210</v>
      </c>
      <c r="G169" s="258"/>
      <c r="H169" s="259" t="s">
        <v>1</v>
      </c>
      <c r="I169" s="261"/>
      <c r="J169" s="258"/>
      <c r="K169" s="258"/>
      <c r="L169" s="262"/>
      <c r="M169" s="263"/>
      <c r="N169" s="264"/>
      <c r="O169" s="264"/>
      <c r="P169" s="264"/>
      <c r="Q169" s="264"/>
      <c r="R169" s="264"/>
      <c r="S169" s="264"/>
      <c r="T169" s="265"/>
      <c r="AT169" s="266" t="s">
        <v>129</v>
      </c>
      <c r="AU169" s="266" t="s">
        <v>83</v>
      </c>
      <c r="AV169" s="13" t="s">
        <v>81</v>
      </c>
      <c r="AW169" s="13" t="s">
        <v>30</v>
      </c>
      <c r="AX169" s="13" t="s">
        <v>73</v>
      </c>
      <c r="AY169" s="266" t="s">
        <v>118</v>
      </c>
    </row>
    <row r="170" s="13" customFormat="1">
      <c r="B170" s="257"/>
      <c r="C170" s="258"/>
      <c r="D170" s="237" t="s">
        <v>129</v>
      </c>
      <c r="E170" s="259" t="s">
        <v>1</v>
      </c>
      <c r="F170" s="260" t="s">
        <v>211</v>
      </c>
      <c r="G170" s="258"/>
      <c r="H170" s="259" t="s">
        <v>1</v>
      </c>
      <c r="I170" s="261"/>
      <c r="J170" s="258"/>
      <c r="K170" s="258"/>
      <c r="L170" s="262"/>
      <c r="M170" s="263"/>
      <c r="N170" s="264"/>
      <c r="O170" s="264"/>
      <c r="P170" s="264"/>
      <c r="Q170" s="264"/>
      <c r="R170" s="264"/>
      <c r="S170" s="264"/>
      <c r="T170" s="265"/>
      <c r="AT170" s="266" t="s">
        <v>129</v>
      </c>
      <c r="AU170" s="266" t="s">
        <v>83</v>
      </c>
      <c r="AV170" s="13" t="s">
        <v>81</v>
      </c>
      <c r="AW170" s="13" t="s">
        <v>30</v>
      </c>
      <c r="AX170" s="13" t="s">
        <v>73</v>
      </c>
      <c r="AY170" s="266" t="s">
        <v>118</v>
      </c>
    </row>
    <row r="171" s="13" customFormat="1">
      <c r="B171" s="257"/>
      <c r="C171" s="258"/>
      <c r="D171" s="237" t="s">
        <v>129</v>
      </c>
      <c r="E171" s="259" t="s">
        <v>1</v>
      </c>
      <c r="F171" s="260" t="s">
        <v>212</v>
      </c>
      <c r="G171" s="258"/>
      <c r="H171" s="259" t="s">
        <v>1</v>
      </c>
      <c r="I171" s="261"/>
      <c r="J171" s="258"/>
      <c r="K171" s="258"/>
      <c r="L171" s="262"/>
      <c r="M171" s="263"/>
      <c r="N171" s="264"/>
      <c r="O171" s="264"/>
      <c r="P171" s="264"/>
      <c r="Q171" s="264"/>
      <c r="R171" s="264"/>
      <c r="S171" s="264"/>
      <c r="T171" s="265"/>
      <c r="AT171" s="266" t="s">
        <v>129</v>
      </c>
      <c r="AU171" s="266" t="s">
        <v>83</v>
      </c>
      <c r="AV171" s="13" t="s">
        <v>81</v>
      </c>
      <c r="AW171" s="13" t="s">
        <v>30</v>
      </c>
      <c r="AX171" s="13" t="s">
        <v>73</v>
      </c>
      <c r="AY171" s="266" t="s">
        <v>118</v>
      </c>
    </row>
    <row r="172" s="13" customFormat="1">
      <c r="B172" s="257"/>
      <c r="C172" s="258"/>
      <c r="D172" s="237" t="s">
        <v>129</v>
      </c>
      <c r="E172" s="259" t="s">
        <v>1</v>
      </c>
      <c r="F172" s="260" t="s">
        <v>213</v>
      </c>
      <c r="G172" s="258"/>
      <c r="H172" s="259" t="s">
        <v>1</v>
      </c>
      <c r="I172" s="261"/>
      <c r="J172" s="258"/>
      <c r="K172" s="258"/>
      <c r="L172" s="262"/>
      <c r="M172" s="263"/>
      <c r="N172" s="264"/>
      <c r="O172" s="264"/>
      <c r="P172" s="264"/>
      <c r="Q172" s="264"/>
      <c r="R172" s="264"/>
      <c r="S172" s="264"/>
      <c r="T172" s="265"/>
      <c r="AT172" s="266" t="s">
        <v>129</v>
      </c>
      <c r="AU172" s="266" t="s">
        <v>83</v>
      </c>
      <c r="AV172" s="13" t="s">
        <v>81</v>
      </c>
      <c r="AW172" s="13" t="s">
        <v>30</v>
      </c>
      <c r="AX172" s="13" t="s">
        <v>73</v>
      </c>
      <c r="AY172" s="266" t="s">
        <v>118</v>
      </c>
    </row>
    <row r="173" s="12" customFormat="1">
      <c r="B173" s="235"/>
      <c r="C173" s="236"/>
      <c r="D173" s="237" t="s">
        <v>129</v>
      </c>
      <c r="E173" s="238" t="s">
        <v>1</v>
      </c>
      <c r="F173" s="239" t="s">
        <v>81</v>
      </c>
      <c r="G173" s="236"/>
      <c r="H173" s="240">
        <v>1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AT173" s="246" t="s">
        <v>129</v>
      </c>
      <c r="AU173" s="246" t="s">
        <v>83</v>
      </c>
      <c r="AV173" s="12" t="s">
        <v>83</v>
      </c>
      <c r="AW173" s="12" t="s">
        <v>30</v>
      </c>
      <c r="AX173" s="12" t="s">
        <v>81</v>
      </c>
      <c r="AY173" s="246" t="s">
        <v>118</v>
      </c>
    </row>
    <row r="174" s="1" customFormat="1" ht="24" customHeight="1">
      <c r="B174" s="36"/>
      <c r="C174" s="222" t="s">
        <v>214</v>
      </c>
      <c r="D174" s="222" t="s">
        <v>122</v>
      </c>
      <c r="E174" s="223" t="s">
        <v>215</v>
      </c>
      <c r="F174" s="224" t="s">
        <v>216</v>
      </c>
      <c r="G174" s="225" t="s">
        <v>158</v>
      </c>
      <c r="H174" s="226">
        <v>1</v>
      </c>
      <c r="I174" s="227"/>
      <c r="J174" s="228">
        <f>ROUND(I174*H174,2)</f>
        <v>0</v>
      </c>
      <c r="K174" s="224" t="s">
        <v>126</v>
      </c>
      <c r="L174" s="41"/>
      <c r="M174" s="229" t="s">
        <v>1</v>
      </c>
      <c r="N174" s="230" t="s">
        <v>38</v>
      </c>
      <c r="O174" s="84"/>
      <c r="P174" s="231">
        <f>O174*H174</f>
        <v>0</v>
      </c>
      <c r="Q174" s="231">
        <v>0.01537</v>
      </c>
      <c r="R174" s="231">
        <f>Q174*H174</f>
        <v>0.01537</v>
      </c>
      <c r="S174" s="231">
        <v>0</v>
      </c>
      <c r="T174" s="232">
        <f>S174*H174</f>
        <v>0</v>
      </c>
      <c r="AR174" s="233" t="s">
        <v>127</v>
      </c>
      <c r="AT174" s="233" t="s">
        <v>122</v>
      </c>
      <c r="AU174" s="233" t="s">
        <v>83</v>
      </c>
      <c r="AY174" s="15" t="s">
        <v>118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5" t="s">
        <v>81</v>
      </c>
      <c r="BK174" s="234">
        <f>ROUND(I174*H174,2)</f>
        <v>0</v>
      </c>
      <c r="BL174" s="15" t="s">
        <v>127</v>
      </c>
      <c r="BM174" s="233" t="s">
        <v>217</v>
      </c>
    </row>
    <row r="175" s="13" customFormat="1">
      <c r="B175" s="257"/>
      <c r="C175" s="258"/>
      <c r="D175" s="237" t="s">
        <v>129</v>
      </c>
      <c r="E175" s="259" t="s">
        <v>1</v>
      </c>
      <c r="F175" s="260" t="s">
        <v>218</v>
      </c>
      <c r="G175" s="258"/>
      <c r="H175" s="259" t="s">
        <v>1</v>
      </c>
      <c r="I175" s="261"/>
      <c r="J175" s="258"/>
      <c r="K175" s="258"/>
      <c r="L175" s="262"/>
      <c r="M175" s="263"/>
      <c r="N175" s="264"/>
      <c r="O175" s="264"/>
      <c r="P175" s="264"/>
      <c r="Q175" s="264"/>
      <c r="R175" s="264"/>
      <c r="S175" s="264"/>
      <c r="T175" s="265"/>
      <c r="AT175" s="266" t="s">
        <v>129</v>
      </c>
      <c r="AU175" s="266" t="s">
        <v>83</v>
      </c>
      <c r="AV175" s="13" t="s">
        <v>81</v>
      </c>
      <c r="AW175" s="13" t="s">
        <v>30</v>
      </c>
      <c r="AX175" s="13" t="s">
        <v>73</v>
      </c>
      <c r="AY175" s="266" t="s">
        <v>118</v>
      </c>
    </row>
    <row r="176" s="12" customFormat="1">
      <c r="B176" s="235"/>
      <c r="C176" s="236"/>
      <c r="D176" s="237" t="s">
        <v>129</v>
      </c>
      <c r="E176" s="238" t="s">
        <v>1</v>
      </c>
      <c r="F176" s="239" t="s">
        <v>81</v>
      </c>
      <c r="G176" s="236"/>
      <c r="H176" s="240">
        <v>1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129</v>
      </c>
      <c r="AU176" s="246" t="s">
        <v>83</v>
      </c>
      <c r="AV176" s="12" t="s">
        <v>83</v>
      </c>
      <c r="AW176" s="12" t="s">
        <v>30</v>
      </c>
      <c r="AX176" s="12" t="s">
        <v>81</v>
      </c>
      <c r="AY176" s="246" t="s">
        <v>118</v>
      </c>
    </row>
    <row r="177" s="1" customFormat="1" ht="16.5" customHeight="1">
      <c r="B177" s="36"/>
      <c r="C177" s="222" t="s">
        <v>219</v>
      </c>
      <c r="D177" s="222" t="s">
        <v>122</v>
      </c>
      <c r="E177" s="223" t="s">
        <v>220</v>
      </c>
      <c r="F177" s="224" t="s">
        <v>221</v>
      </c>
      <c r="G177" s="225" t="s">
        <v>148</v>
      </c>
      <c r="H177" s="226">
        <v>0.251</v>
      </c>
      <c r="I177" s="227"/>
      <c r="J177" s="228">
        <f>ROUND(I177*H177,2)</f>
        <v>0</v>
      </c>
      <c r="K177" s="224" t="s">
        <v>126</v>
      </c>
      <c r="L177" s="41"/>
      <c r="M177" s="229" t="s">
        <v>1</v>
      </c>
      <c r="N177" s="230" t="s">
        <v>38</v>
      </c>
      <c r="O177" s="84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AR177" s="233" t="s">
        <v>127</v>
      </c>
      <c r="AT177" s="233" t="s">
        <v>122</v>
      </c>
      <c r="AU177" s="233" t="s">
        <v>83</v>
      </c>
      <c r="AY177" s="15" t="s">
        <v>118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5" t="s">
        <v>81</v>
      </c>
      <c r="BK177" s="234">
        <f>ROUND(I177*H177,2)</f>
        <v>0</v>
      </c>
      <c r="BL177" s="15" t="s">
        <v>127</v>
      </c>
      <c r="BM177" s="233" t="s">
        <v>222</v>
      </c>
    </row>
    <row r="178" s="1" customFormat="1" ht="24" customHeight="1">
      <c r="B178" s="36"/>
      <c r="C178" s="222" t="s">
        <v>223</v>
      </c>
      <c r="D178" s="222" t="s">
        <v>122</v>
      </c>
      <c r="E178" s="223" t="s">
        <v>224</v>
      </c>
      <c r="F178" s="224" t="s">
        <v>225</v>
      </c>
      <c r="G178" s="225" t="s">
        <v>148</v>
      </c>
      <c r="H178" s="226">
        <v>0.251</v>
      </c>
      <c r="I178" s="227"/>
      <c r="J178" s="228">
        <f>ROUND(I178*H178,2)</f>
        <v>0</v>
      </c>
      <c r="K178" s="224" t="s">
        <v>126</v>
      </c>
      <c r="L178" s="41"/>
      <c r="M178" s="229" t="s">
        <v>1</v>
      </c>
      <c r="N178" s="230" t="s">
        <v>38</v>
      </c>
      <c r="O178" s="84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AR178" s="233" t="s">
        <v>127</v>
      </c>
      <c r="AT178" s="233" t="s">
        <v>122</v>
      </c>
      <c r="AU178" s="233" t="s">
        <v>83</v>
      </c>
      <c r="AY178" s="15" t="s">
        <v>118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5" t="s">
        <v>81</v>
      </c>
      <c r="BK178" s="234">
        <f>ROUND(I178*H178,2)</f>
        <v>0</v>
      </c>
      <c r="BL178" s="15" t="s">
        <v>127</v>
      </c>
      <c r="BM178" s="233" t="s">
        <v>226</v>
      </c>
    </row>
    <row r="179" s="1" customFormat="1" ht="36" customHeight="1">
      <c r="B179" s="36"/>
      <c r="C179" s="222" t="s">
        <v>227</v>
      </c>
      <c r="D179" s="222" t="s">
        <v>122</v>
      </c>
      <c r="E179" s="223" t="s">
        <v>228</v>
      </c>
      <c r="F179" s="224" t="s">
        <v>229</v>
      </c>
      <c r="G179" s="225" t="s">
        <v>230</v>
      </c>
      <c r="H179" s="226">
        <v>1</v>
      </c>
      <c r="I179" s="227"/>
      <c r="J179" s="228">
        <f>ROUND(I179*H179,2)</f>
        <v>0</v>
      </c>
      <c r="K179" s="224" t="s">
        <v>1</v>
      </c>
      <c r="L179" s="41"/>
      <c r="M179" s="229" t="s">
        <v>1</v>
      </c>
      <c r="N179" s="230" t="s">
        <v>38</v>
      </c>
      <c r="O179" s="84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AR179" s="233" t="s">
        <v>127</v>
      </c>
      <c r="AT179" s="233" t="s">
        <v>122</v>
      </c>
      <c r="AU179" s="233" t="s">
        <v>83</v>
      </c>
      <c r="AY179" s="15" t="s">
        <v>118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5" t="s">
        <v>81</v>
      </c>
      <c r="BK179" s="234">
        <f>ROUND(I179*H179,2)</f>
        <v>0</v>
      </c>
      <c r="BL179" s="15" t="s">
        <v>127</v>
      </c>
      <c r="BM179" s="233" t="s">
        <v>231</v>
      </c>
    </row>
    <row r="180" s="1" customFormat="1" ht="36" customHeight="1">
      <c r="B180" s="36"/>
      <c r="C180" s="222" t="s">
        <v>232</v>
      </c>
      <c r="D180" s="222" t="s">
        <v>122</v>
      </c>
      <c r="E180" s="223" t="s">
        <v>233</v>
      </c>
      <c r="F180" s="224" t="s">
        <v>234</v>
      </c>
      <c r="G180" s="225" t="s">
        <v>230</v>
      </c>
      <c r="H180" s="226">
        <v>5</v>
      </c>
      <c r="I180" s="227"/>
      <c r="J180" s="228">
        <f>ROUND(I180*H180,2)</f>
        <v>0</v>
      </c>
      <c r="K180" s="224" t="s">
        <v>1</v>
      </c>
      <c r="L180" s="41"/>
      <c r="M180" s="229" t="s">
        <v>1</v>
      </c>
      <c r="N180" s="230" t="s">
        <v>38</v>
      </c>
      <c r="O180" s="84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AR180" s="233" t="s">
        <v>127</v>
      </c>
      <c r="AT180" s="233" t="s">
        <v>122</v>
      </c>
      <c r="AU180" s="233" t="s">
        <v>83</v>
      </c>
      <c r="AY180" s="15" t="s">
        <v>118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5" t="s">
        <v>81</v>
      </c>
      <c r="BK180" s="234">
        <f>ROUND(I180*H180,2)</f>
        <v>0</v>
      </c>
      <c r="BL180" s="15" t="s">
        <v>127</v>
      </c>
      <c r="BM180" s="233" t="s">
        <v>235</v>
      </c>
    </row>
    <row r="181" s="11" customFormat="1" ht="22.8" customHeight="1">
      <c r="B181" s="206"/>
      <c r="C181" s="207"/>
      <c r="D181" s="208" t="s">
        <v>72</v>
      </c>
      <c r="E181" s="220" t="s">
        <v>236</v>
      </c>
      <c r="F181" s="220" t="s">
        <v>237</v>
      </c>
      <c r="G181" s="207"/>
      <c r="H181" s="207"/>
      <c r="I181" s="210"/>
      <c r="J181" s="221">
        <f>BK181</f>
        <v>0</v>
      </c>
      <c r="K181" s="207"/>
      <c r="L181" s="212"/>
      <c r="M181" s="213"/>
      <c r="N181" s="214"/>
      <c r="O181" s="214"/>
      <c r="P181" s="215">
        <f>SUM(P182:P191)</f>
        <v>0</v>
      </c>
      <c r="Q181" s="214"/>
      <c r="R181" s="215">
        <f>SUM(R182:R191)</f>
        <v>0.15939999999999999</v>
      </c>
      <c r="S181" s="214"/>
      <c r="T181" s="216">
        <f>SUM(T182:T191)</f>
        <v>0</v>
      </c>
      <c r="AR181" s="217" t="s">
        <v>83</v>
      </c>
      <c r="AT181" s="218" t="s">
        <v>72</v>
      </c>
      <c r="AU181" s="218" t="s">
        <v>81</v>
      </c>
      <c r="AY181" s="217" t="s">
        <v>118</v>
      </c>
      <c r="BK181" s="219">
        <f>SUM(BK182:BK191)</f>
        <v>0</v>
      </c>
    </row>
    <row r="182" s="1" customFormat="1" ht="24" customHeight="1">
      <c r="B182" s="36"/>
      <c r="C182" s="222" t="s">
        <v>238</v>
      </c>
      <c r="D182" s="222" t="s">
        <v>122</v>
      </c>
      <c r="E182" s="223" t="s">
        <v>239</v>
      </c>
      <c r="F182" s="224" t="s">
        <v>240</v>
      </c>
      <c r="G182" s="225" t="s">
        <v>125</v>
      </c>
      <c r="H182" s="226">
        <v>8</v>
      </c>
      <c r="I182" s="227"/>
      <c r="J182" s="228">
        <f>ROUND(I182*H182,2)</f>
        <v>0</v>
      </c>
      <c r="K182" s="224" t="s">
        <v>126</v>
      </c>
      <c r="L182" s="41"/>
      <c r="M182" s="229" t="s">
        <v>1</v>
      </c>
      <c r="N182" s="230" t="s">
        <v>38</v>
      </c>
      <c r="O182" s="84"/>
      <c r="P182" s="231">
        <f>O182*H182</f>
        <v>0</v>
      </c>
      <c r="Q182" s="231">
        <v>0.0016100000000000001</v>
      </c>
      <c r="R182" s="231">
        <f>Q182*H182</f>
        <v>0.012880000000000001</v>
      </c>
      <c r="S182" s="231">
        <v>0</v>
      </c>
      <c r="T182" s="232">
        <f>S182*H182</f>
        <v>0</v>
      </c>
      <c r="AR182" s="233" t="s">
        <v>127</v>
      </c>
      <c r="AT182" s="233" t="s">
        <v>122</v>
      </c>
      <c r="AU182" s="233" t="s">
        <v>83</v>
      </c>
      <c r="AY182" s="15" t="s">
        <v>118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5" t="s">
        <v>81</v>
      </c>
      <c r="BK182" s="234">
        <f>ROUND(I182*H182,2)</f>
        <v>0</v>
      </c>
      <c r="BL182" s="15" t="s">
        <v>127</v>
      </c>
      <c r="BM182" s="233" t="s">
        <v>241</v>
      </c>
    </row>
    <row r="183" s="12" customFormat="1">
      <c r="B183" s="235"/>
      <c r="C183" s="236"/>
      <c r="D183" s="237" t="s">
        <v>129</v>
      </c>
      <c r="E183" s="238" t="s">
        <v>1</v>
      </c>
      <c r="F183" s="239" t="s">
        <v>214</v>
      </c>
      <c r="G183" s="236"/>
      <c r="H183" s="240">
        <v>8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AT183" s="246" t="s">
        <v>129</v>
      </c>
      <c r="AU183" s="246" t="s">
        <v>83</v>
      </c>
      <c r="AV183" s="12" t="s">
        <v>83</v>
      </c>
      <c r="AW183" s="12" t="s">
        <v>30</v>
      </c>
      <c r="AX183" s="12" t="s">
        <v>81</v>
      </c>
      <c r="AY183" s="246" t="s">
        <v>118</v>
      </c>
    </row>
    <row r="184" s="1" customFormat="1" ht="24" customHeight="1">
      <c r="B184" s="36"/>
      <c r="C184" s="222" t="s">
        <v>242</v>
      </c>
      <c r="D184" s="222" t="s">
        <v>122</v>
      </c>
      <c r="E184" s="223" t="s">
        <v>243</v>
      </c>
      <c r="F184" s="224" t="s">
        <v>244</v>
      </c>
      <c r="G184" s="225" t="s">
        <v>125</v>
      </c>
      <c r="H184" s="226">
        <v>54</v>
      </c>
      <c r="I184" s="227"/>
      <c r="J184" s="228">
        <f>ROUND(I184*H184,2)</f>
        <v>0</v>
      </c>
      <c r="K184" s="224" t="s">
        <v>126</v>
      </c>
      <c r="L184" s="41"/>
      <c r="M184" s="229" t="s">
        <v>1</v>
      </c>
      <c r="N184" s="230" t="s">
        <v>38</v>
      </c>
      <c r="O184" s="84"/>
      <c r="P184" s="231">
        <f>O184*H184</f>
        <v>0</v>
      </c>
      <c r="Q184" s="231">
        <v>0.0019599999999999999</v>
      </c>
      <c r="R184" s="231">
        <f>Q184*H184</f>
        <v>0.10583999999999999</v>
      </c>
      <c r="S184" s="231">
        <v>0</v>
      </c>
      <c r="T184" s="232">
        <f>S184*H184</f>
        <v>0</v>
      </c>
      <c r="AR184" s="233" t="s">
        <v>127</v>
      </c>
      <c r="AT184" s="233" t="s">
        <v>122</v>
      </c>
      <c r="AU184" s="233" t="s">
        <v>83</v>
      </c>
      <c r="AY184" s="15" t="s">
        <v>118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5" t="s">
        <v>81</v>
      </c>
      <c r="BK184" s="234">
        <f>ROUND(I184*H184,2)</f>
        <v>0</v>
      </c>
      <c r="BL184" s="15" t="s">
        <v>127</v>
      </c>
      <c r="BM184" s="233" t="s">
        <v>245</v>
      </c>
    </row>
    <row r="185" s="1" customFormat="1" ht="24" customHeight="1">
      <c r="B185" s="36"/>
      <c r="C185" s="222" t="s">
        <v>8</v>
      </c>
      <c r="D185" s="222" t="s">
        <v>122</v>
      </c>
      <c r="E185" s="223" t="s">
        <v>246</v>
      </c>
      <c r="F185" s="224" t="s">
        <v>247</v>
      </c>
      <c r="G185" s="225" t="s">
        <v>125</v>
      </c>
      <c r="H185" s="226">
        <v>12</v>
      </c>
      <c r="I185" s="227"/>
      <c r="J185" s="228">
        <f>ROUND(I185*H185,2)</f>
        <v>0</v>
      </c>
      <c r="K185" s="224" t="s">
        <v>126</v>
      </c>
      <c r="L185" s="41"/>
      <c r="M185" s="229" t="s">
        <v>1</v>
      </c>
      <c r="N185" s="230" t="s">
        <v>38</v>
      </c>
      <c r="O185" s="84"/>
      <c r="P185" s="231">
        <f>O185*H185</f>
        <v>0</v>
      </c>
      <c r="Q185" s="231">
        <v>0.0033899999999999998</v>
      </c>
      <c r="R185" s="231">
        <f>Q185*H185</f>
        <v>0.040679999999999994</v>
      </c>
      <c r="S185" s="231">
        <v>0</v>
      </c>
      <c r="T185" s="232">
        <f>S185*H185</f>
        <v>0</v>
      </c>
      <c r="AR185" s="233" t="s">
        <v>127</v>
      </c>
      <c r="AT185" s="233" t="s">
        <v>122</v>
      </c>
      <c r="AU185" s="233" t="s">
        <v>83</v>
      </c>
      <c r="AY185" s="15" t="s">
        <v>118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5" t="s">
        <v>81</v>
      </c>
      <c r="BK185" s="234">
        <f>ROUND(I185*H185,2)</f>
        <v>0</v>
      </c>
      <c r="BL185" s="15" t="s">
        <v>127</v>
      </c>
      <c r="BM185" s="233" t="s">
        <v>248</v>
      </c>
    </row>
    <row r="186" s="1" customFormat="1" ht="16.5" customHeight="1">
      <c r="B186" s="36"/>
      <c r="C186" s="222" t="s">
        <v>249</v>
      </c>
      <c r="D186" s="222" t="s">
        <v>122</v>
      </c>
      <c r="E186" s="223" t="s">
        <v>250</v>
      </c>
      <c r="F186" s="224" t="s">
        <v>251</v>
      </c>
      <c r="G186" s="225" t="s">
        <v>125</v>
      </c>
      <c r="H186" s="226">
        <v>8</v>
      </c>
      <c r="I186" s="227"/>
      <c r="J186" s="228">
        <f>ROUND(I186*H186,2)</f>
        <v>0</v>
      </c>
      <c r="K186" s="224" t="s">
        <v>126</v>
      </c>
      <c r="L186" s="41"/>
      <c r="M186" s="229" t="s">
        <v>1</v>
      </c>
      <c r="N186" s="230" t="s">
        <v>38</v>
      </c>
      <c r="O186" s="84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33" t="s">
        <v>127</v>
      </c>
      <c r="AT186" s="233" t="s">
        <v>122</v>
      </c>
      <c r="AU186" s="233" t="s">
        <v>83</v>
      </c>
      <c r="AY186" s="15" t="s">
        <v>118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5" t="s">
        <v>81</v>
      </c>
      <c r="BK186" s="234">
        <f>ROUND(I186*H186,2)</f>
        <v>0</v>
      </c>
      <c r="BL186" s="15" t="s">
        <v>127</v>
      </c>
      <c r="BM186" s="233" t="s">
        <v>252</v>
      </c>
    </row>
    <row r="187" s="12" customFormat="1">
      <c r="B187" s="235"/>
      <c r="C187" s="236"/>
      <c r="D187" s="237" t="s">
        <v>129</v>
      </c>
      <c r="E187" s="238" t="s">
        <v>1</v>
      </c>
      <c r="F187" s="239" t="s">
        <v>214</v>
      </c>
      <c r="G187" s="236"/>
      <c r="H187" s="240">
        <v>8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AT187" s="246" t="s">
        <v>129</v>
      </c>
      <c r="AU187" s="246" t="s">
        <v>83</v>
      </c>
      <c r="AV187" s="12" t="s">
        <v>83</v>
      </c>
      <c r="AW187" s="12" t="s">
        <v>30</v>
      </c>
      <c r="AX187" s="12" t="s">
        <v>81</v>
      </c>
      <c r="AY187" s="246" t="s">
        <v>118</v>
      </c>
    </row>
    <row r="188" s="1" customFormat="1" ht="16.5" customHeight="1">
      <c r="B188" s="36"/>
      <c r="C188" s="222" t="s">
        <v>127</v>
      </c>
      <c r="D188" s="222" t="s">
        <v>122</v>
      </c>
      <c r="E188" s="223" t="s">
        <v>253</v>
      </c>
      <c r="F188" s="224" t="s">
        <v>254</v>
      </c>
      <c r="G188" s="225" t="s">
        <v>125</v>
      </c>
      <c r="H188" s="226">
        <v>66</v>
      </c>
      <c r="I188" s="227"/>
      <c r="J188" s="228">
        <f>ROUND(I188*H188,2)</f>
        <v>0</v>
      </c>
      <c r="K188" s="224" t="s">
        <v>126</v>
      </c>
      <c r="L188" s="41"/>
      <c r="M188" s="229" t="s">
        <v>1</v>
      </c>
      <c r="N188" s="230" t="s">
        <v>38</v>
      </c>
      <c r="O188" s="84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33" t="s">
        <v>127</v>
      </c>
      <c r="AT188" s="233" t="s">
        <v>122</v>
      </c>
      <c r="AU188" s="233" t="s">
        <v>83</v>
      </c>
      <c r="AY188" s="15" t="s">
        <v>118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5" t="s">
        <v>81</v>
      </c>
      <c r="BK188" s="234">
        <f>ROUND(I188*H188,2)</f>
        <v>0</v>
      </c>
      <c r="BL188" s="15" t="s">
        <v>127</v>
      </c>
      <c r="BM188" s="233" t="s">
        <v>255</v>
      </c>
    </row>
    <row r="189" s="12" customFormat="1">
      <c r="B189" s="235"/>
      <c r="C189" s="236"/>
      <c r="D189" s="237" t="s">
        <v>129</v>
      </c>
      <c r="E189" s="238" t="s">
        <v>1</v>
      </c>
      <c r="F189" s="239" t="s">
        <v>256</v>
      </c>
      <c r="G189" s="236"/>
      <c r="H189" s="240">
        <v>66</v>
      </c>
      <c r="I189" s="241"/>
      <c r="J189" s="236"/>
      <c r="K189" s="236"/>
      <c r="L189" s="242"/>
      <c r="M189" s="243"/>
      <c r="N189" s="244"/>
      <c r="O189" s="244"/>
      <c r="P189" s="244"/>
      <c r="Q189" s="244"/>
      <c r="R189" s="244"/>
      <c r="S189" s="244"/>
      <c r="T189" s="245"/>
      <c r="AT189" s="246" t="s">
        <v>129</v>
      </c>
      <c r="AU189" s="246" t="s">
        <v>83</v>
      </c>
      <c r="AV189" s="12" t="s">
        <v>83</v>
      </c>
      <c r="AW189" s="12" t="s">
        <v>30</v>
      </c>
      <c r="AX189" s="12" t="s">
        <v>81</v>
      </c>
      <c r="AY189" s="246" t="s">
        <v>118</v>
      </c>
    </row>
    <row r="190" s="1" customFormat="1" ht="24" customHeight="1">
      <c r="B190" s="36"/>
      <c r="C190" s="222" t="s">
        <v>257</v>
      </c>
      <c r="D190" s="222" t="s">
        <v>122</v>
      </c>
      <c r="E190" s="223" t="s">
        <v>258</v>
      </c>
      <c r="F190" s="224" t="s">
        <v>259</v>
      </c>
      <c r="G190" s="225" t="s">
        <v>148</v>
      </c>
      <c r="H190" s="226">
        <v>0.159</v>
      </c>
      <c r="I190" s="227"/>
      <c r="J190" s="228">
        <f>ROUND(I190*H190,2)</f>
        <v>0</v>
      </c>
      <c r="K190" s="224" t="s">
        <v>126</v>
      </c>
      <c r="L190" s="41"/>
      <c r="M190" s="229" t="s">
        <v>1</v>
      </c>
      <c r="N190" s="230" t="s">
        <v>38</v>
      </c>
      <c r="O190" s="84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AR190" s="233" t="s">
        <v>127</v>
      </c>
      <c r="AT190" s="233" t="s">
        <v>122</v>
      </c>
      <c r="AU190" s="233" t="s">
        <v>83</v>
      </c>
      <c r="AY190" s="15" t="s">
        <v>118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5" t="s">
        <v>81</v>
      </c>
      <c r="BK190" s="234">
        <f>ROUND(I190*H190,2)</f>
        <v>0</v>
      </c>
      <c r="BL190" s="15" t="s">
        <v>127</v>
      </c>
      <c r="BM190" s="233" t="s">
        <v>260</v>
      </c>
    </row>
    <row r="191" s="1" customFormat="1" ht="24" customHeight="1">
      <c r="B191" s="36"/>
      <c r="C191" s="222" t="s">
        <v>261</v>
      </c>
      <c r="D191" s="222" t="s">
        <v>122</v>
      </c>
      <c r="E191" s="223" t="s">
        <v>262</v>
      </c>
      <c r="F191" s="224" t="s">
        <v>263</v>
      </c>
      <c r="G191" s="225" t="s">
        <v>148</v>
      </c>
      <c r="H191" s="226">
        <v>0.159</v>
      </c>
      <c r="I191" s="227"/>
      <c r="J191" s="228">
        <f>ROUND(I191*H191,2)</f>
        <v>0</v>
      </c>
      <c r="K191" s="224" t="s">
        <v>126</v>
      </c>
      <c r="L191" s="41"/>
      <c r="M191" s="229" t="s">
        <v>1</v>
      </c>
      <c r="N191" s="230" t="s">
        <v>38</v>
      </c>
      <c r="O191" s="84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AR191" s="233" t="s">
        <v>127</v>
      </c>
      <c r="AT191" s="233" t="s">
        <v>122</v>
      </c>
      <c r="AU191" s="233" t="s">
        <v>83</v>
      </c>
      <c r="AY191" s="15" t="s">
        <v>118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5" t="s">
        <v>81</v>
      </c>
      <c r="BK191" s="234">
        <f>ROUND(I191*H191,2)</f>
        <v>0</v>
      </c>
      <c r="BL191" s="15" t="s">
        <v>127</v>
      </c>
      <c r="BM191" s="233" t="s">
        <v>264</v>
      </c>
    </row>
    <row r="192" s="11" customFormat="1" ht="22.8" customHeight="1">
      <c r="B192" s="206"/>
      <c r="C192" s="207"/>
      <c r="D192" s="208" t="s">
        <v>72</v>
      </c>
      <c r="E192" s="220" t="s">
        <v>265</v>
      </c>
      <c r="F192" s="220" t="s">
        <v>266</v>
      </c>
      <c r="G192" s="207"/>
      <c r="H192" s="207"/>
      <c r="I192" s="210"/>
      <c r="J192" s="221">
        <f>BK192</f>
        <v>0</v>
      </c>
      <c r="K192" s="207"/>
      <c r="L192" s="212"/>
      <c r="M192" s="213"/>
      <c r="N192" s="214"/>
      <c r="O192" s="214"/>
      <c r="P192" s="215">
        <f>SUM(P193:P203)</f>
        <v>0</v>
      </c>
      <c r="Q192" s="214"/>
      <c r="R192" s="215">
        <f>SUM(R193:R203)</f>
        <v>0.03322</v>
      </c>
      <c r="S192" s="214"/>
      <c r="T192" s="216">
        <f>SUM(T193:T203)</f>
        <v>0</v>
      </c>
      <c r="AR192" s="217" t="s">
        <v>83</v>
      </c>
      <c r="AT192" s="218" t="s">
        <v>72</v>
      </c>
      <c r="AU192" s="218" t="s">
        <v>81</v>
      </c>
      <c r="AY192" s="217" t="s">
        <v>118</v>
      </c>
      <c r="BK192" s="219">
        <f>SUM(BK193:BK203)</f>
        <v>0</v>
      </c>
    </row>
    <row r="193" s="1" customFormat="1" ht="24" customHeight="1">
      <c r="B193" s="36"/>
      <c r="C193" s="222" t="s">
        <v>267</v>
      </c>
      <c r="D193" s="222" t="s">
        <v>122</v>
      </c>
      <c r="E193" s="223" t="s">
        <v>268</v>
      </c>
      <c r="F193" s="224" t="s">
        <v>269</v>
      </c>
      <c r="G193" s="225" t="s">
        <v>193</v>
      </c>
      <c r="H193" s="226">
        <v>20</v>
      </c>
      <c r="I193" s="227"/>
      <c r="J193" s="228">
        <f>ROUND(I193*H193,2)</f>
        <v>0</v>
      </c>
      <c r="K193" s="224" t="s">
        <v>126</v>
      </c>
      <c r="L193" s="41"/>
      <c r="M193" s="229" t="s">
        <v>1</v>
      </c>
      <c r="N193" s="230" t="s">
        <v>38</v>
      </c>
      <c r="O193" s="84"/>
      <c r="P193" s="231">
        <f>O193*H193</f>
        <v>0</v>
      </c>
      <c r="Q193" s="231">
        <v>0.00024000000000000001</v>
      </c>
      <c r="R193" s="231">
        <f>Q193*H193</f>
        <v>0.0048000000000000004</v>
      </c>
      <c r="S193" s="231">
        <v>0</v>
      </c>
      <c r="T193" s="232">
        <f>S193*H193</f>
        <v>0</v>
      </c>
      <c r="AR193" s="233" t="s">
        <v>127</v>
      </c>
      <c r="AT193" s="233" t="s">
        <v>122</v>
      </c>
      <c r="AU193" s="233" t="s">
        <v>83</v>
      </c>
      <c r="AY193" s="15" t="s">
        <v>118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5" t="s">
        <v>81</v>
      </c>
      <c r="BK193" s="234">
        <f>ROUND(I193*H193,2)</f>
        <v>0</v>
      </c>
      <c r="BL193" s="15" t="s">
        <v>127</v>
      </c>
      <c r="BM193" s="233" t="s">
        <v>270</v>
      </c>
    </row>
    <row r="194" s="1" customFormat="1" ht="24" customHeight="1">
      <c r="B194" s="36"/>
      <c r="C194" s="222" t="s">
        <v>271</v>
      </c>
      <c r="D194" s="222" t="s">
        <v>122</v>
      </c>
      <c r="E194" s="223" t="s">
        <v>272</v>
      </c>
      <c r="F194" s="224" t="s">
        <v>273</v>
      </c>
      <c r="G194" s="225" t="s">
        <v>193</v>
      </c>
      <c r="H194" s="226">
        <v>4</v>
      </c>
      <c r="I194" s="227"/>
      <c r="J194" s="228">
        <f>ROUND(I194*H194,2)</f>
        <v>0</v>
      </c>
      <c r="K194" s="224" t="s">
        <v>126</v>
      </c>
      <c r="L194" s="41"/>
      <c r="M194" s="229" t="s">
        <v>1</v>
      </c>
      <c r="N194" s="230" t="s">
        <v>38</v>
      </c>
      <c r="O194" s="84"/>
      <c r="P194" s="231">
        <f>O194*H194</f>
        <v>0</v>
      </c>
      <c r="Q194" s="231">
        <v>0.00027</v>
      </c>
      <c r="R194" s="231">
        <f>Q194*H194</f>
        <v>0.00108</v>
      </c>
      <c r="S194" s="231">
        <v>0</v>
      </c>
      <c r="T194" s="232">
        <f>S194*H194</f>
        <v>0</v>
      </c>
      <c r="AR194" s="233" t="s">
        <v>127</v>
      </c>
      <c r="AT194" s="233" t="s">
        <v>122</v>
      </c>
      <c r="AU194" s="233" t="s">
        <v>83</v>
      </c>
      <c r="AY194" s="15" t="s">
        <v>118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5" t="s">
        <v>81</v>
      </c>
      <c r="BK194" s="234">
        <f>ROUND(I194*H194,2)</f>
        <v>0</v>
      </c>
      <c r="BL194" s="15" t="s">
        <v>127</v>
      </c>
      <c r="BM194" s="233" t="s">
        <v>274</v>
      </c>
    </row>
    <row r="195" s="1" customFormat="1" ht="24" customHeight="1">
      <c r="B195" s="36"/>
      <c r="C195" s="222" t="s">
        <v>7</v>
      </c>
      <c r="D195" s="222" t="s">
        <v>122</v>
      </c>
      <c r="E195" s="223" t="s">
        <v>275</v>
      </c>
      <c r="F195" s="224" t="s">
        <v>276</v>
      </c>
      <c r="G195" s="225" t="s">
        <v>193</v>
      </c>
      <c r="H195" s="226">
        <v>2</v>
      </c>
      <c r="I195" s="227"/>
      <c r="J195" s="228">
        <f>ROUND(I195*H195,2)</f>
        <v>0</v>
      </c>
      <c r="K195" s="224" t="s">
        <v>126</v>
      </c>
      <c r="L195" s="41"/>
      <c r="M195" s="229" t="s">
        <v>1</v>
      </c>
      <c r="N195" s="230" t="s">
        <v>38</v>
      </c>
      <c r="O195" s="84"/>
      <c r="P195" s="231">
        <f>O195*H195</f>
        <v>0</v>
      </c>
      <c r="Q195" s="231">
        <v>0.00124</v>
      </c>
      <c r="R195" s="231">
        <f>Q195*H195</f>
        <v>0.00248</v>
      </c>
      <c r="S195" s="231">
        <v>0</v>
      </c>
      <c r="T195" s="232">
        <f>S195*H195</f>
        <v>0</v>
      </c>
      <c r="AR195" s="233" t="s">
        <v>127</v>
      </c>
      <c r="AT195" s="233" t="s">
        <v>122</v>
      </c>
      <c r="AU195" s="233" t="s">
        <v>83</v>
      </c>
      <c r="AY195" s="15" t="s">
        <v>118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5" t="s">
        <v>81</v>
      </c>
      <c r="BK195" s="234">
        <f>ROUND(I195*H195,2)</f>
        <v>0</v>
      </c>
      <c r="BL195" s="15" t="s">
        <v>127</v>
      </c>
      <c r="BM195" s="233" t="s">
        <v>277</v>
      </c>
    </row>
    <row r="196" s="1" customFormat="1" ht="16.5" customHeight="1">
      <c r="B196" s="36"/>
      <c r="C196" s="222" t="s">
        <v>278</v>
      </c>
      <c r="D196" s="222" t="s">
        <v>122</v>
      </c>
      <c r="E196" s="223" t="s">
        <v>279</v>
      </c>
      <c r="F196" s="224" t="s">
        <v>280</v>
      </c>
      <c r="G196" s="225" t="s">
        <v>193</v>
      </c>
      <c r="H196" s="226">
        <v>2</v>
      </c>
      <c r="I196" s="227"/>
      <c r="J196" s="228">
        <f>ROUND(I196*H196,2)</f>
        <v>0</v>
      </c>
      <c r="K196" s="224" t="s">
        <v>126</v>
      </c>
      <c r="L196" s="41"/>
      <c r="M196" s="229" t="s">
        <v>1</v>
      </c>
      <c r="N196" s="230" t="s">
        <v>38</v>
      </c>
      <c r="O196" s="84"/>
      <c r="P196" s="231">
        <f>O196*H196</f>
        <v>0</v>
      </c>
      <c r="Q196" s="231">
        <v>0.00034000000000000002</v>
      </c>
      <c r="R196" s="231">
        <f>Q196*H196</f>
        <v>0.00068000000000000005</v>
      </c>
      <c r="S196" s="231">
        <v>0</v>
      </c>
      <c r="T196" s="232">
        <f>S196*H196</f>
        <v>0</v>
      </c>
      <c r="AR196" s="233" t="s">
        <v>127</v>
      </c>
      <c r="AT196" s="233" t="s">
        <v>122</v>
      </c>
      <c r="AU196" s="233" t="s">
        <v>83</v>
      </c>
      <c r="AY196" s="15" t="s">
        <v>118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5" t="s">
        <v>81</v>
      </c>
      <c r="BK196" s="234">
        <f>ROUND(I196*H196,2)</f>
        <v>0</v>
      </c>
      <c r="BL196" s="15" t="s">
        <v>127</v>
      </c>
      <c r="BM196" s="233" t="s">
        <v>281</v>
      </c>
    </row>
    <row r="197" s="1" customFormat="1" ht="24" customHeight="1">
      <c r="B197" s="36"/>
      <c r="C197" s="222" t="s">
        <v>282</v>
      </c>
      <c r="D197" s="222" t="s">
        <v>122</v>
      </c>
      <c r="E197" s="223" t="s">
        <v>283</v>
      </c>
      <c r="F197" s="224" t="s">
        <v>284</v>
      </c>
      <c r="G197" s="225" t="s">
        <v>193</v>
      </c>
      <c r="H197" s="226">
        <v>6</v>
      </c>
      <c r="I197" s="227"/>
      <c r="J197" s="228">
        <f>ROUND(I197*H197,2)</f>
        <v>0</v>
      </c>
      <c r="K197" s="224" t="s">
        <v>126</v>
      </c>
      <c r="L197" s="41"/>
      <c r="M197" s="229" t="s">
        <v>1</v>
      </c>
      <c r="N197" s="230" t="s">
        <v>38</v>
      </c>
      <c r="O197" s="84"/>
      <c r="P197" s="231">
        <f>O197*H197</f>
        <v>0</v>
      </c>
      <c r="Q197" s="231">
        <v>0.00069999999999999999</v>
      </c>
      <c r="R197" s="231">
        <f>Q197*H197</f>
        <v>0.0041999999999999997</v>
      </c>
      <c r="S197" s="231">
        <v>0</v>
      </c>
      <c r="T197" s="232">
        <f>S197*H197</f>
        <v>0</v>
      </c>
      <c r="AR197" s="233" t="s">
        <v>127</v>
      </c>
      <c r="AT197" s="233" t="s">
        <v>122</v>
      </c>
      <c r="AU197" s="233" t="s">
        <v>83</v>
      </c>
      <c r="AY197" s="15" t="s">
        <v>118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5" t="s">
        <v>81</v>
      </c>
      <c r="BK197" s="234">
        <f>ROUND(I197*H197,2)</f>
        <v>0</v>
      </c>
      <c r="BL197" s="15" t="s">
        <v>127</v>
      </c>
      <c r="BM197" s="233" t="s">
        <v>285</v>
      </c>
    </row>
    <row r="198" s="1" customFormat="1" ht="24" customHeight="1">
      <c r="B198" s="36"/>
      <c r="C198" s="222" t="s">
        <v>286</v>
      </c>
      <c r="D198" s="222" t="s">
        <v>122</v>
      </c>
      <c r="E198" s="223" t="s">
        <v>287</v>
      </c>
      <c r="F198" s="224" t="s">
        <v>288</v>
      </c>
      <c r="G198" s="225" t="s">
        <v>193</v>
      </c>
      <c r="H198" s="226">
        <v>2</v>
      </c>
      <c r="I198" s="227"/>
      <c r="J198" s="228">
        <f>ROUND(I198*H198,2)</f>
        <v>0</v>
      </c>
      <c r="K198" s="224" t="s">
        <v>126</v>
      </c>
      <c r="L198" s="41"/>
      <c r="M198" s="229" t="s">
        <v>1</v>
      </c>
      <c r="N198" s="230" t="s">
        <v>38</v>
      </c>
      <c r="O198" s="84"/>
      <c r="P198" s="231">
        <f>O198*H198</f>
        <v>0</v>
      </c>
      <c r="Q198" s="231">
        <v>0.00107</v>
      </c>
      <c r="R198" s="231">
        <f>Q198*H198</f>
        <v>0.00214</v>
      </c>
      <c r="S198" s="231">
        <v>0</v>
      </c>
      <c r="T198" s="232">
        <f>S198*H198</f>
        <v>0</v>
      </c>
      <c r="AR198" s="233" t="s">
        <v>127</v>
      </c>
      <c r="AT198" s="233" t="s">
        <v>122</v>
      </c>
      <c r="AU198" s="233" t="s">
        <v>83</v>
      </c>
      <c r="AY198" s="15" t="s">
        <v>118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5" t="s">
        <v>81</v>
      </c>
      <c r="BK198" s="234">
        <f>ROUND(I198*H198,2)</f>
        <v>0</v>
      </c>
      <c r="BL198" s="15" t="s">
        <v>127</v>
      </c>
      <c r="BM198" s="233" t="s">
        <v>289</v>
      </c>
    </row>
    <row r="199" s="1" customFormat="1" ht="16.5" customHeight="1">
      <c r="B199" s="36"/>
      <c r="C199" s="222" t="s">
        <v>290</v>
      </c>
      <c r="D199" s="222" t="s">
        <v>122</v>
      </c>
      <c r="E199" s="223" t="s">
        <v>291</v>
      </c>
      <c r="F199" s="224" t="s">
        <v>292</v>
      </c>
      <c r="G199" s="225" t="s">
        <v>193</v>
      </c>
      <c r="H199" s="226">
        <v>4</v>
      </c>
      <c r="I199" s="227"/>
      <c r="J199" s="228">
        <f>ROUND(I199*H199,2)</f>
        <v>0</v>
      </c>
      <c r="K199" s="224" t="s">
        <v>126</v>
      </c>
      <c r="L199" s="41"/>
      <c r="M199" s="229" t="s">
        <v>1</v>
      </c>
      <c r="N199" s="230" t="s">
        <v>38</v>
      </c>
      <c r="O199" s="84"/>
      <c r="P199" s="231">
        <f>O199*H199</f>
        <v>0</v>
      </c>
      <c r="Q199" s="231">
        <v>0.0016800000000000001</v>
      </c>
      <c r="R199" s="231">
        <f>Q199*H199</f>
        <v>0.0067200000000000003</v>
      </c>
      <c r="S199" s="231">
        <v>0</v>
      </c>
      <c r="T199" s="232">
        <f>S199*H199</f>
        <v>0</v>
      </c>
      <c r="AR199" s="233" t="s">
        <v>127</v>
      </c>
      <c r="AT199" s="233" t="s">
        <v>122</v>
      </c>
      <c r="AU199" s="233" t="s">
        <v>83</v>
      </c>
      <c r="AY199" s="15" t="s">
        <v>118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5" t="s">
        <v>81</v>
      </c>
      <c r="BK199" s="234">
        <f>ROUND(I199*H199,2)</f>
        <v>0</v>
      </c>
      <c r="BL199" s="15" t="s">
        <v>127</v>
      </c>
      <c r="BM199" s="233" t="s">
        <v>293</v>
      </c>
    </row>
    <row r="200" s="1" customFormat="1" ht="24" customHeight="1">
      <c r="B200" s="36"/>
      <c r="C200" s="222" t="s">
        <v>294</v>
      </c>
      <c r="D200" s="222" t="s">
        <v>122</v>
      </c>
      <c r="E200" s="223" t="s">
        <v>295</v>
      </c>
      <c r="F200" s="224" t="s">
        <v>296</v>
      </c>
      <c r="G200" s="225" t="s">
        <v>193</v>
      </c>
      <c r="H200" s="226">
        <v>4</v>
      </c>
      <c r="I200" s="227"/>
      <c r="J200" s="228">
        <f>ROUND(I200*H200,2)</f>
        <v>0</v>
      </c>
      <c r="K200" s="224" t="s">
        <v>126</v>
      </c>
      <c r="L200" s="41"/>
      <c r="M200" s="229" t="s">
        <v>1</v>
      </c>
      <c r="N200" s="230" t="s">
        <v>38</v>
      </c>
      <c r="O200" s="84"/>
      <c r="P200" s="231">
        <f>O200*H200</f>
        <v>0</v>
      </c>
      <c r="Q200" s="231">
        <v>0.00056999999999999998</v>
      </c>
      <c r="R200" s="231">
        <f>Q200*H200</f>
        <v>0.0022799999999999999</v>
      </c>
      <c r="S200" s="231">
        <v>0</v>
      </c>
      <c r="T200" s="232">
        <f>S200*H200</f>
        <v>0</v>
      </c>
      <c r="AR200" s="233" t="s">
        <v>127</v>
      </c>
      <c r="AT200" s="233" t="s">
        <v>122</v>
      </c>
      <c r="AU200" s="233" t="s">
        <v>83</v>
      </c>
      <c r="AY200" s="15" t="s">
        <v>118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5" t="s">
        <v>81</v>
      </c>
      <c r="BK200" s="234">
        <f>ROUND(I200*H200,2)</f>
        <v>0</v>
      </c>
      <c r="BL200" s="15" t="s">
        <v>127</v>
      </c>
      <c r="BM200" s="233" t="s">
        <v>297</v>
      </c>
    </row>
    <row r="201" s="1" customFormat="1" ht="24" customHeight="1">
      <c r="B201" s="36"/>
      <c r="C201" s="222" t="s">
        <v>298</v>
      </c>
      <c r="D201" s="222" t="s">
        <v>122</v>
      </c>
      <c r="E201" s="223" t="s">
        <v>299</v>
      </c>
      <c r="F201" s="224" t="s">
        <v>300</v>
      </c>
      <c r="G201" s="225" t="s">
        <v>193</v>
      </c>
      <c r="H201" s="226">
        <v>4</v>
      </c>
      <c r="I201" s="227"/>
      <c r="J201" s="228">
        <f>ROUND(I201*H201,2)</f>
        <v>0</v>
      </c>
      <c r="K201" s="224" t="s">
        <v>126</v>
      </c>
      <c r="L201" s="41"/>
      <c r="M201" s="229" t="s">
        <v>1</v>
      </c>
      <c r="N201" s="230" t="s">
        <v>38</v>
      </c>
      <c r="O201" s="84"/>
      <c r="P201" s="231">
        <f>O201*H201</f>
        <v>0</v>
      </c>
      <c r="Q201" s="231">
        <v>0.0022100000000000002</v>
      </c>
      <c r="R201" s="231">
        <f>Q201*H201</f>
        <v>0.0088400000000000006</v>
      </c>
      <c r="S201" s="231">
        <v>0</v>
      </c>
      <c r="T201" s="232">
        <f>S201*H201</f>
        <v>0</v>
      </c>
      <c r="AR201" s="233" t="s">
        <v>127</v>
      </c>
      <c r="AT201" s="233" t="s">
        <v>122</v>
      </c>
      <c r="AU201" s="233" t="s">
        <v>83</v>
      </c>
      <c r="AY201" s="15" t="s">
        <v>118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5" t="s">
        <v>81</v>
      </c>
      <c r="BK201" s="234">
        <f>ROUND(I201*H201,2)</f>
        <v>0</v>
      </c>
      <c r="BL201" s="15" t="s">
        <v>127</v>
      </c>
      <c r="BM201" s="233" t="s">
        <v>301</v>
      </c>
    </row>
    <row r="202" s="1" customFormat="1" ht="16.5" customHeight="1">
      <c r="B202" s="36"/>
      <c r="C202" s="222" t="s">
        <v>302</v>
      </c>
      <c r="D202" s="222" t="s">
        <v>122</v>
      </c>
      <c r="E202" s="223" t="s">
        <v>303</v>
      </c>
      <c r="F202" s="224" t="s">
        <v>304</v>
      </c>
      <c r="G202" s="225" t="s">
        <v>148</v>
      </c>
      <c r="H202" s="226">
        <v>0.033000000000000002</v>
      </c>
      <c r="I202" s="227"/>
      <c r="J202" s="228">
        <f>ROUND(I202*H202,2)</f>
        <v>0</v>
      </c>
      <c r="K202" s="224" t="s">
        <v>126</v>
      </c>
      <c r="L202" s="41"/>
      <c r="M202" s="229" t="s">
        <v>1</v>
      </c>
      <c r="N202" s="230" t="s">
        <v>38</v>
      </c>
      <c r="O202" s="84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AR202" s="233" t="s">
        <v>127</v>
      </c>
      <c r="AT202" s="233" t="s">
        <v>122</v>
      </c>
      <c r="AU202" s="233" t="s">
        <v>83</v>
      </c>
      <c r="AY202" s="15" t="s">
        <v>118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5" t="s">
        <v>81</v>
      </c>
      <c r="BK202" s="234">
        <f>ROUND(I202*H202,2)</f>
        <v>0</v>
      </c>
      <c r="BL202" s="15" t="s">
        <v>127</v>
      </c>
      <c r="BM202" s="233" t="s">
        <v>305</v>
      </c>
    </row>
    <row r="203" s="1" customFormat="1" ht="24" customHeight="1">
      <c r="B203" s="36"/>
      <c r="C203" s="222" t="s">
        <v>306</v>
      </c>
      <c r="D203" s="222" t="s">
        <v>122</v>
      </c>
      <c r="E203" s="223" t="s">
        <v>307</v>
      </c>
      <c r="F203" s="224" t="s">
        <v>308</v>
      </c>
      <c r="G203" s="225" t="s">
        <v>148</v>
      </c>
      <c r="H203" s="226">
        <v>0.033000000000000002</v>
      </c>
      <c r="I203" s="227"/>
      <c r="J203" s="228">
        <f>ROUND(I203*H203,2)</f>
        <v>0</v>
      </c>
      <c r="K203" s="224" t="s">
        <v>126</v>
      </c>
      <c r="L203" s="41"/>
      <c r="M203" s="229" t="s">
        <v>1</v>
      </c>
      <c r="N203" s="230" t="s">
        <v>38</v>
      </c>
      <c r="O203" s="84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AR203" s="233" t="s">
        <v>127</v>
      </c>
      <c r="AT203" s="233" t="s">
        <v>122</v>
      </c>
      <c r="AU203" s="233" t="s">
        <v>83</v>
      </c>
      <c r="AY203" s="15" t="s">
        <v>118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5" t="s">
        <v>81</v>
      </c>
      <c r="BK203" s="234">
        <f>ROUND(I203*H203,2)</f>
        <v>0</v>
      </c>
      <c r="BL203" s="15" t="s">
        <v>127</v>
      </c>
      <c r="BM203" s="233" t="s">
        <v>309</v>
      </c>
    </row>
    <row r="204" s="11" customFormat="1" ht="25.92" customHeight="1">
      <c r="B204" s="206"/>
      <c r="C204" s="207"/>
      <c r="D204" s="208" t="s">
        <v>72</v>
      </c>
      <c r="E204" s="209" t="s">
        <v>310</v>
      </c>
      <c r="F204" s="209" t="s">
        <v>311</v>
      </c>
      <c r="G204" s="207"/>
      <c r="H204" s="207"/>
      <c r="I204" s="210"/>
      <c r="J204" s="211">
        <f>BK204</f>
        <v>0</v>
      </c>
      <c r="K204" s="207"/>
      <c r="L204" s="212"/>
      <c r="M204" s="213"/>
      <c r="N204" s="214"/>
      <c r="O204" s="214"/>
      <c r="P204" s="215">
        <f>SUM(P205:P223)</f>
        <v>0</v>
      </c>
      <c r="Q204" s="214"/>
      <c r="R204" s="215">
        <f>SUM(R205:R223)</f>
        <v>0</v>
      </c>
      <c r="S204" s="214"/>
      <c r="T204" s="216">
        <f>SUM(T205:T223)</f>
        <v>0</v>
      </c>
      <c r="AR204" s="217" t="s">
        <v>190</v>
      </c>
      <c r="AT204" s="218" t="s">
        <v>72</v>
      </c>
      <c r="AU204" s="218" t="s">
        <v>73</v>
      </c>
      <c r="AY204" s="217" t="s">
        <v>118</v>
      </c>
      <c r="BK204" s="219">
        <f>SUM(BK205:BK223)</f>
        <v>0</v>
      </c>
    </row>
    <row r="205" s="1" customFormat="1" ht="16.5" customHeight="1">
      <c r="B205" s="36"/>
      <c r="C205" s="222" t="s">
        <v>312</v>
      </c>
      <c r="D205" s="222" t="s">
        <v>122</v>
      </c>
      <c r="E205" s="223" t="s">
        <v>313</v>
      </c>
      <c r="F205" s="224" t="s">
        <v>314</v>
      </c>
      <c r="G205" s="225" t="s">
        <v>230</v>
      </c>
      <c r="H205" s="226">
        <v>1</v>
      </c>
      <c r="I205" s="227"/>
      <c r="J205" s="228">
        <f>ROUND(I205*H205,2)</f>
        <v>0</v>
      </c>
      <c r="K205" s="224" t="s">
        <v>1</v>
      </c>
      <c r="L205" s="41"/>
      <c r="M205" s="229" t="s">
        <v>1</v>
      </c>
      <c r="N205" s="230" t="s">
        <v>38</v>
      </c>
      <c r="O205" s="84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AR205" s="233" t="s">
        <v>315</v>
      </c>
      <c r="AT205" s="233" t="s">
        <v>122</v>
      </c>
      <c r="AU205" s="233" t="s">
        <v>81</v>
      </c>
      <c r="AY205" s="15" t="s">
        <v>118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5" t="s">
        <v>81</v>
      </c>
      <c r="BK205" s="234">
        <f>ROUND(I205*H205,2)</f>
        <v>0</v>
      </c>
      <c r="BL205" s="15" t="s">
        <v>315</v>
      </c>
      <c r="BM205" s="233" t="s">
        <v>316</v>
      </c>
    </row>
    <row r="206" s="13" customFormat="1">
      <c r="B206" s="257"/>
      <c r="C206" s="258"/>
      <c r="D206" s="237" t="s">
        <v>129</v>
      </c>
      <c r="E206" s="259" t="s">
        <v>1</v>
      </c>
      <c r="F206" s="260" t="s">
        <v>317</v>
      </c>
      <c r="G206" s="258"/>
      <c r="H206" s="259" t="s">
        <v>1</v>
      </c>
      <c r="I206" s="261"/>
      <c r="J206" s="258"/>
      <c r="K206" s="258"/>
      <c r="L206" s="262"/>
      <c r="M206" s="263"/>
      <c r="N206" s="264"/>
      <c r="O206" s="264"/>
      <c r="P206" s="264"/>
      <c r="Q206" s="264"/>
      <c r="R206" s="264"/>
      <c r="S206" s="264"/>
      <c r="T206" s="265"/>
      <c r="AT206" s="266" t="s">
        <v>129</v>
      </c>
      <c r="AU206" s="266" t="s">
        <v>81</v>
      </c>
      <c r="AV206" s="13" t="s">
        <v>81</v>
      </c>
      <c r="AW206" s="13" t="s">
        <v>30</v>
      </c>
      <c r="AX206" s="13" t="s">
        <v>73</v>
      </c>
      <c r="AY206" s="266" t="s">
        <v>118</v>
      </c>
    </row>
    <row r="207" s="13" customFormat="1">
      <c r="B207" s="257"/>
      <c r="C207" s="258"/>
      <c r="D207" s="237" t="s">
        <v>129</v>
      </c>
      <c r="E207" s="259" t="s">
        <v>1</v>
      </c>
      <c r="F207" s="260" t="s">
        <v>318</v>
      </c>
      <c r="G207" s="258"/>
      <c r="H207" s="259" t="s">
        <v>1</v>
      </c>
      <c r="I207" s="261"/>
      <c r="J207" s="258"/>
      <c r="K207" s="258"/>
      <c r="L207" s="262"/>
      <c r="M207" s="263"/>
      <c r="N207" s="264"/>
      <c r="O207" s="264"/>
      <c r="P207" s="264"/>
      <c r="Q207" s="264"/>
      <c r="R207" s="264"/>
      <c r="S207" s="264"/>
      <c r="T207" s="265"/>
      <c r="AT207" s="266" t="s">
        <v>129</v>
      </c>
      <c r="AU207" s="266" t="s">
        <v>81</v>
      </c>
      <c r="AV207" s="13" t="s">
        <v>81</v>
      </c>
      <c r="AW207" s="13" t="s">
        <v>30</v>
      </c>
      <c r="AX207" s="13" t="s">
        <v>73</v>
      </c>
      <c r="AY207" s="266" t="s">
        <v>118</v>
      </c>
    </row>
    <row r="208" s="13" customFormat="1">
      <c r="B208" s="257"/>
      <c r="C208" s="258"/>
      <c r="D208" s="237" t="s">
        <v>129</v>
      </c>
      <c r="E208" s="259" t="s">
        <v>1</v>
      </c>
      <c r="F208" s="260" t="s">
        <v>319</v>
      </c>
      <c r="G208" s="258"/>
      <c r="H208" s="259" t="s">
        <v>1</v>
      </c>
      <c r="I208" s="261"/>
      <c r="J208" s="258"/>
      <c r="K208" s="258"/>
      <c r="L208" s="262"/>
      <c r="M208" s="263"/>
      <c r="N208" s="264"/>
      <c r="O208" s="264"/>
      <c r="P208" s="264"/>
      <c r="Q208" s="264"/>
      <c r="R208" s="264"/>
      <c r="S208" s="264"/>
      <c r="T208" s="265"/>
      <c r="AT208" s="266" t="s">
        <v>129</v>
      </c>
      <c r="AU208" s="266" t="s">
        <v>81</v>
      </c>
      <c r="AV208" s="13" t="s">
        <v>81</v>
      </c>
      <c r="AW208" s="13" t="s">
        <v>30</v>
      </c>
      <c r="AX208" s="13" t="s">
        <v>73</v>
      </c>
      <c r="AY208" s="266" t="s">
        <v>118</v>
      </c>
    </row>
    <row r="209" s="12" customFormat="1">
      <c r="B209" s="235"/>
      <c r="C209" s="236"/>
      <c r="D209" s="237" t="s">
        <v>129</v>
      </c>
      <c r="E209" s="238" t="s">
        <v>1</v>
      </c>
      <c r="F209" s="239" t="s">
        <v>81</v>
      </c>
      <c r="G209" s="236"/>
      <c r="H209" s="240">
        <v>1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AT209" s="246" t="s">
        <v>129</v>
      </c>
      <c r="AU209" s="246" t="s">
        <v>81</v>
      </c>
      <c r="AV209" s="12" t="s">
        <v>83</v>
      </c>
      <c r="AW209" s="12" t="s">
        <v>30</v>
      </c>
      <c r="AX209" s="12" t="s">
        <v>81</v>
      </c>
      <c r="AY209" s="246" t="s">
        <v>118</v>
      </c>
    </row>
    <row r="210" s="1" customFormat="1" ht="16.5" customHeight="1">
      <c r="B210" s="36"/>
      <c r="C210" s="222" t="s">
        <v>320</v>
      </c>
      <c r="D210" s="222" t="s">
        <v>122</v>
      </c>
      <c r="E210" s="223" t="s">
        <v>321</v>
      </c>
      <c r="F210" s="224" t="s">
        <v>322</v>
      </c>
      <c r="G210" s="225" t="s">
        <v>230</v>
      </c>
      <c r="H210" s="226">
        <v>1</v>
      </c>
      <c r="I210" s="227"/>
      <c r="J210" s="228">
        <f>ROUND(I210*H210,2)</f>
        <v>0</v>
      </c>
      <c r="K210" s="224" t="s">
        <v>1</v>
      </c>
      <c r="L210" s="41"/>
      <c r="M210" s="229" t="s">
        <v>1</v>
      </c>
      <c r="N210" s="230" t="s">
        <v>38</v>
      </c>
      <c r="O210" s="84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AR210" s="233" t="s">
        <v>315</v>
      </c>
      <c r="AT210" s="233" t="s">
        <v>122</v>
      </c>
      <c r="AU210" s="233" t="s">
        <v>81</v>
      </c>
      <c r="AY210" s="15" t="s">
        <v>118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5" t="s">
        <v>81</v>
      </c>
      <c r="BK210" s="234">
        <f>ROUND(I210*H210,2)</f>
        <v>0</v>
      </c>
      <c r="BL210" s="15" t="s">
        <v>315</v>
      </c>
      <c r="BM210" s="233" t="s">
        <v>323</v>
      </c>
    </row>
    <row r="211" s="12" customFormat="1">
      <c r="B211" s="235"/>
      <c r="C211" s="236"/>
      <c r="D211" s="237" t="s">
        <v>129</v>
      </c>
      <c r="E211" s="238" t="s">
        <v>1</v>
      </c>
      <c r="F211" s="239" t="s">
        <v>81</v>
      </c>
      <c r="G211" s="236"/>
      <c r="H211" s="240">
        <v>1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AT211" s="246" t="s">
        <v>129</v>
      </c>
      <c r="AU211" s="246" t="s">
        <v>81</v>
      </c>
      <c r="AV211" s="12" t="s">
        <v>83</v>
      </c>
      <c r="AW211" s="12" t="s">
        <v>30</v>
      </c>
      <c r="AX211" s="12" t="s">
        <v>81</v>
      </c>
      <c r="AY211" s="246" t="s">
        <v>118</v>
      </c>
    </row>
    <row r="212" s="1" customFormat="1" ht="16.5" customHeight="1">
      <c r="B212" s="36"/>
      <c r="C212" s="222" t="s">
        <v>135</v>
      </c>
      <c r="D212" s="222" t="s">
        <v>122</v>
      </c>
      <c r="E212" s="223" t="s">
        <v>324</v>
      </c>
      <c r="F212" s="224" t="s">
        <v>325</v>
      </c>
      <c r="G212" s="225" t="s">
        <v>230</v>
      </c>
      <c r="H212" s="226">
        <v>1</v>
      </c>
      <c r="I212" s="227"/>
      <c r="J212" s="228">
        <f>ROUND(I212*H212,2)</f>
        <v>0</v>
      </c>
      <c r="K212" s="224" t="s">
        <v>1</v>
      </c>
      <c r="L212" s="41"/>
      <c r="M212" s="229" t="s">
        <v>1</v>
      </c>
      <c r="N212" s="230" t="s">
        <v>38</v>
      </c>
      <c r="O212" s="84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AR212" s="233" t="s">
        <v>315</v>
      </c>
      <c r="AT212" s="233" t="s">
        <v>122</v>
      </c>
      <c r="AU212" s="233" t="s">
        <v>81</v>
      </c>
      <c r="AY212" s="15" t="s">
        <v>118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5" t="s">
        <v>81</v>
      </c>
      <c r="BK212" s="234">
        <f>ROUND(I212*H212,2)</f>
        <v>0</v>
      </c>
      <c r="BL212" s="15" t="s">
        <v>315</v>
      </c>
      <c r="BM212" s="233" t="s">
        <v>326</v>
      </c>
    </row>
    <row r="213" s="13" customFormat="1">
      <c r="B213" s="257"/>
      <c r="C213" s="258"/>
      <c r="D213" s="237" t="s">
        <v>129</v>
      </c>
      <c r="E213" s="259" t="s">
        <v>1</v>
      </c>
      <c r="F213" s="260" t="s">
        <v>327</v>
      </c>
      <c r="G213" s="258"/>
      <c r="H213" s="259" t="s">
        <v>1</v>
      </c>
      <c r="I213" s="261"/>
      <c r="J213" s="258"/>
      <c r="K213" s="258"/>
      <c r="L213" s="262"/>
      <c r="M213" s="263"/>
      <c r="N213" s="264"/>
      <c r="O213" s="264"/>
      <c r="P213" s="264"/>
      <c r="Q213" s="264"/>
      <c r="R213" s="264"/>
      <c r="S213" s="264"/>
      <c r="T213" s="265"/>
      <c r="AT213" s="266" t="s">
        <v>129</v>
      </c>
      <c r="AU213" s="266" t="s">
        <v>81</v>
      </c>
      <c r="AV213" s="13" t="s">
        <v>81</v>
      </c>
      <c r="AW213" s="13" t="s">
        <v>30</v>
      </c>
      <c r="AX213" s="13" t="s">
        <v>73</v>
      </c>
      <c r="AY213" s="266" t="s">
        <v>118</v>
      </c>
    </row>
    <row r="214" s="13" customFormat="1">
      <c r="B214" s="257"/>
      <c r="C214" s="258"/>
      <c r="D214" s="237" t="s">
        <v>129</v>
      </c>
      <c r="E214" s="259" t="s">
        <v>1</v>
      </c>
      <c r="F214" s="260" t="s">
        <v>328</v>
      </c>
      <c r="G214" s="258"/>
      <c r="H214" s="259" t="s">
        <v>1</v>
      </c>
      <c r="I214" s="261"/>
      <c r="J214" s="258"/>
      <c r="K214" s="258"/>
      <c r="L214" s="262"/>
      <c r="M214" s="263"/>
      <c r="N214" s="264"/>
      <c r="O214" s="264"/>
      <c r="P214" s="264"/>
      <c r="Q214" s="264"/>
      <c r="R214" s="264"/>
      <c r="S214" s="264"/>
      <c r="T214" s="265"/>
      <c r="AT214" s="266" t="s">
        <v>129</v>
      </c>
      <c r="AU214" s="266" t="s">
        <v>81</v>
      </c>
      <c r="AV214" s="13" t="s">
        <v>81</v>
      </c>
      <c r="AW214" s="13" t="s">
        <v>30</v>
      </c>
      <c r="AX214" s="13" t="s">
        <v>73</v>
      </c>
      <c r="AY214" s="266" t="s">
        <v>118</v>
      </c>
    </row>
    <row r="215" s="13" customFormat="1">
      <c r="B215" s="257"/>
      <c r="C215" s="258"/>
      <c r="D215" s="237" t="s">
        <v>129</v>
      </c>
      <c r="E215" s="259" t="s">
        <v>1</v>
      </c>
      <c r="F215" s="260" t="s">
        <v>329</v>
      </c>
      <c r="G215" s="258"/>
      <c r="H215" s="259" t="s">
        <v>1</v>
      </c>
      <c r="I215" s="261"/>
      <c r="J215" s="258"/>
      <c r="K215" s="258"/>
      <c r="L215" s="262"/>
      <c r="M215" s="263"/>
      <c r="N215" s="264"/>
      <c r="O215" s="264"/>
      <c r="P215" s="264"/>
      <c r="Q215" s="264"/>
      <c r="R215" s="264"/>
      <c r="S215" s="264"/>
      <c r="T215" s="265"/>
      <c r="AT215" s="266" t="s">
        <v>129</v>
      </c>
      <c r="AU215" s="266" t="s">
        <v>81</v>
      </c>
      <c r="AV215" s="13" t="s">
        <v>81</v>
      </c>
      <c r="AW215" s="13" t="s">
        <v>30</v>
      </c>
      <c r="AX215" s="13" t="s">
        <v>73</v>
      </c>
      <c r="AY215" s="266" t="s">
        <v>118</v>
      </c>
    </row>
    <row r="216" s="13" customFormat="1">
      <c r="B216" s="257"/>
      <c r="C216" s="258"/>
      <c r="D216" s="237" t="s">
        <v>129</v>
      </c>
      <c r="E216" s="259" t="s">
        <v>1</v>
      </c>
      <c r="F216" s="260" t="s">
        <v>330</v>
      </c>
      <c r="G216" s="258"/>
      <c r="H216" s="259" t="s">
        <v>1</v>
      </c>
      <c r="I216" s="261"/>
      <c r="J216" s="258"/>
      <c r="K216" s="258"/>
      <c r="L216" s="262"/>
      <c r="M216" s="263"/>
      <c r="N216" s="264"/>
      <c r="O216" s="264"/>
      <c r="P216" s="264"/>
      <c r="Q216" s="264"/>
      <c r="R216" s="264"/>
      <c r="S216" s="264"/>
      <c r="T216" s="265"/>
      <c r="AT216" s="266" t="s">
        <v>129</v>
      </c>
      <c r="AU216" s="266" t="s">
        <v>81</v>
      </c>
      <c r="AV216" s="13" t="s">
        <v>81</v>
      </c>
      <c r="AW216" s="13" t="s">
        <v>30</v>
      </c>
      <c r="AX216" s="13" t="s">
        <v>73</v>
      </c>
      <c r="AY216" s="266" t="s">
        <v>118</v>
      </c>
    </row>
    <row r="217" s="13" customFormat="1">
      <c r="B217" s="257"/>
      <c r="C217" s="258"/>
      <c r="D217" s="237" t="s">
        <v>129</v>
      </c>
      <c r="E217" s="259" t="s">
        <v>1</v>
      </c>
      <c r="F217" s="260" t="s">
        <v>331</v>
      </c>
      <c r="G217" s="258"/>
      <c r="H217" s="259" t="s">
        <v>1</v>
      </c>
      <c r="I217" s="261"/>
      <c r="J217" s="258"/>
      <c r="K217" s="258"/>
      <c r="L217" s="262"/>
      <c r="M217" s="263"/>
      <c r="N217" s="264"/>
      <c r="O217" s="264"/>
      <c r="P217" s="264"/>
      <c r="Q217" s="264"/>
      <c r="R217" s="264"/>
      <c r="S217" s="264"/>
      <c r="T217" s="265"/>
      <c r="AT217" s="266" t="s">
        <v>129</v>
      </c>
      <c r="AU217" s="266" t="s">
        <v>81</v>
      </c>
      <c r="AV217" s="13" t="s">
        <v>81</v>
      </c>
      <c r="AW217" s="13" t="s">
        <v>30</v>
      </c>
      <c r="AX217" s="13" t="s">
        <v>73</v>
      </c>
      <c r="AY217" s="266" t="s">
        <v>118</v>
      </c>
    </row>
    <row r="218" s="12" customFormat="1">
      <c r="B218" s="235"/>
      <c r="C218" s="236"/>
      <c r="D218" s="237" t="s">
        <v>129</v>
      </c>
      <c r="E218" s="238" t="s">
        <v>1</v>
      </c>
      <c r="F218" s="239" t="s">
        <v>81</v>
      </c>
      <c r="G218" s="236"/>
      <c r="H218" s="240">
        <v>1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AT218" s="246" t="s">
        <v>129</v>
      </c>
      <c r="AU218" s="246" t="s">
        <v>81</v>
      </c>
      <c r="AV218" s="12" t="s">
        <v>83</v>
      </c>
      <c r="AW218" s="12" t="s">
        <v>30</v>
      </c>
      <c r="AX218" s="12" t="s">
        <v>81</v>
      </c>
      <c r="AY218" s="246" t="s">
        <v>118</v>
      </c>
    </row>
    <row r="219" s="1" customFormat="1" ht="16.5" customHeight="1">
      <c r="B219" s="36"/>
      <c r="C219" s="222" t="s">
        <v>332</v>
      </c>
      <c r="D219" s="222" t="s">
        <v>122</v>
      </c>
      <c r="E219" s="223" t="s">
        <v>333</v>
      </c>
      <c r="F219" s="224" t="s">
        <v>334</v>
      </c>
      <c r="G219" s="225" t="s">
        <v>230</v>
      </c>
      <c r="H219" s="226">
        <v>1</v>
      </c>
      <c r="I219" s="227"/>
      <c r="J219" s="228">
        <f>ROUND(I219*H219,2)</f>
        <v>0</v>
      </c>
      <c r="K219" s="224" t="s">
        <v>1</v>
      </c>
      <c r="L219" s="41"/>
      <c r="M219" s="229" t="s">
        <v>1</v>
      </c>
      <c r="N219" s="230" t="s">
        <v>38</v>
      </c>
      <c r="O219" s="84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AR219" s="233" t="s">
        <v>315</v>
      </c>
      <c r="AT219" s="233" t="s">
        <v>122</v>
      </c>
      <c r="AU219" s="233" t="s">
        <v>81</v>
      </c>
      <c r="AY219" s="15" t="s">
        <v>118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5" t="s">
        <v>81</v>
      </c>
      <c r="BK219" s="234">
        <f>ROUND(I219*H219,2)</f>
        <v>0</v>
      </c>
      <c r="BL219" s="15" t="s">
        <v>315</v>
      </c>
      <c r="BM219" s="233" t="s">
        <v>335</v>
      </c>
    </row>
    <row r="220" s="1" customFormat="1" ht="16.5" customHeight="1">
      <c r="B220" s="36"/>
      <c r="C220" s="222" t="s">
        <v>336</v>
      </c>
      <c r="D220" s="222" t="s">
        <v>122</v>
      </c>
      <c r="E220" s="223" t="s">
        <v>337</v>
      </c>
      <c r="F220" s="224" t="s">
        <v>338</v>
      </c>
      <c r="G220" s="225" t="s">
        <v>230</v>
      </c>
      <c r="H220" s="226">
        <v>1</v>
      </c>
      <c r="I220" s="227"/>
      <c r="J220" s="228">
        <f>ROUND(I220*H220,2)</f>
        <v>0</v>
      </c>
      <c r="K220" s="224" t="s">
        <v>1</v>
      </c>
      <c r="L220" s="41"/>
      <c r="M220" s="229" t="s">
        <v>1</v>
      </c>
      <c r="N220" s="230" t="s">
        <v>38</v>
      </c>
      <c r="O220" s="84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AR220" s="233" t="s">
        <v>315</v>
      </c>
      <c r="AT220" s="233" t="s">
        <v>122</v>
      </c>
      <c r="AU220" s="233" t="s">
        <v>81</v>
      </c>
      <c r="AY220" s="15" t="s">
        <v>118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5" t="s">
        <v>81</v>
      </c>
      <c r="BK220" s="234">
        <f>ROUND(I220*H220,2)</f>
        <v>0</v>
      </c>
      <c r="BL220" s="15" t="s">
        <v>315</v>
      </c>
      <c r="BM220" s="233" t="s">
        <v>339</v>
      </c>
    </row>
    <row r="221" s="1" customFormat="1" ht="16.5" customHeight="1">
      <c r="B221" s="36"/>
      <c r="C221" s="222" t="s">
        <v>340</v>
      </c>
      <c r="D221" s="222" t="s">
        <v>122</v>
      </c>
      <c r="E221" s="223" t="s">
        <v>341</v>
      </c>
      <c r="F221" s="224" t="s">
        <v>342</v>
      </c>
      <c r="G221" s="225" t="s">
        <v>230</v>
      </c>
      <c r="H221" s="226">
        <v>1</v>
      </c>
      <c r="I221" s="227"/>
      <c r="J221" s="228">
        <f>ROUND(I221*H221,2)</f>
        <v>0</v>
      </c>
      <c r="K221" s="224" t="s">
        <v>1</v>
      </c>
      <c r="L221" s="41"/>
      <c r="M221" s="229" t="s">
        <v>1</v>
      </c>
      <c r="N221" s="230" t="s">
        <v>38</v>
      </c>
      <c r="O221" s="84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AR221" s="233" t="s">
        <v>315</v>
      </c>
      <c r="AT221" s="233" t="s">
        <v>122</v>
      </c>
      <c r="AU221" s="233" t="s">
        <v>81</v>
      </c>
      <c r="AY221" s="15" t="s">
        <v>118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5" t="s">
        <v>81</v>
      </c>
      <c r="BK221" s="234">
        <f>ROUND(I221*H221,2)</f>
        <v>0</v>
      </c>
      <c r="BL221" s="15" t="s">
        <v>315</v>
      </c>
      <c r="BM221" s="233" t="s">
        <v>343</v>
      </c>
    </row>
    <row r="222" s="13" customFormat="1">
      <c r="B222" s="257"/>
      <c r="C222" s="258"/>
      <c r="D222" s="237" t="s">
        <v>129</v>
      </c>
      <c r="E222" s="259" t="s">
        <v>1</v>
      </c>
      <c r="F222" s="260" t="s">
        <v>344</v>
      </c>
      <c r="G222" s="258"/>
      <c r="H222" s="259" t="s">
        <v>1</v>
      </c>
      <c r="I222" s="261"/>
      <c r="J222" s="258"/>
      <c r="K222" s="258"/>
      <c r="L222" s="262"/>
      <c r="M222" s="263"/>
      <c r="N222" s="264"/>
      <c r="O222" s="264"/>
      <c r="P222" s="264"/>
      <c r="Q222" s="264"/>
      <c r="R222" s="264"/>
      <c r="S222" s="264"/>
      <c r="T222" s="265"/>
      <c r="AT222" s="266" t="s">
        <v>129</v>
      </c>
      <c r="AU222" s="266" t="s">
        <v>81</v>
      </c>
      <c r="AV222" s="13" t="s">
        <v>81</v>
      </c>
      <c r="AW222" s="13" t="s">
        <v>30</v>
      </c>
      <c r="AX222" s="13" t="s">
        <v>73</v>
      </c>
      <c r="AY222" s="266" t="s">
        <v>118</v>
      </c>
    </row>
    <row r="223" s="12" customFormat="1">
      <c r="B223" s="235"/>
      <c r="C223" s="236"/>
      <c r="D223" s="237" t="s">
        <v>129</v>
      </c>
      <c r="E223" s="238" t="s">
        <v>1</v>
      </c>
      <c r="F223" s="239" t="s">
        <v>81</v>
      </c>
      <c r="G223" s="236"/>
      <c r="H223" s="240">
        <v>1</v>
      </c>
      <c r="I223" s="241"/>
      <c r="J223" s="236"/>
      <c r="K223" s="236"/>
      <c r="L223" s="242"/>
      <c r="M223" s="267"/>
      <c r="N223" s="268"/>
      <c r="O223" s="268"/>
      <c r="P223" s="268"/>
      <c r="Q223" s="268"/>
      <c r="R223" s="268"/>
      <c r="S223" s="268"/>
      <c r="T223" s="269"/>
      <c r="AT223" s="246" t="s">
        <v>129</v>
      </c>
      <c r="AU223" s="246" t="s">
        <v>81</v>
      </c>
      <c r="AV223" s="12" t="s">
        <v>83</v>
      </c>
      <c r="AW223" s="12" t="s">
        <v>30</v>
      </c>
      <c r="AX223" s="12" t="s">
        <v>81</v>
      </c>
      <c r="AY223" s="246" t="s">
        <v>118</v>
      </c>
    </row>
    <row r="224" s="1" customFormat="1" ht="6.96" customHeight="1">
      <c r="B224" s="59"/>
      <c r="C224" s="60"/>
      <c r="D224" s="60"/>
      <c r="E224" s="60"/>
      <c r="F224" s="60"/>
      <c r="G224" s="60"/>
      <c r="H224" s="60"/>
      <c r="I224" s="171"/>
      <c r="J224" s="60"/>
      <c r="K224" s="60"/>
      <c r="L224" s="41"/>
    </row>
  </sheetData>
  <sheetProtection sheet="1" autoFilter="0" formatColumns="0" formatRows="0" objects="1" scenarios="1" spinCount="100000" saltValue="bbtu+rIRJy95jgu0VsLgYvfL+gP+zLF+6X+xRKZ0f974y810mT1sdV9l3djeF40T/KjisKufvQUtxqlrV53UPg==" hashValue="Xwsc4GEZuP1uyX6i7iHlsS7yT6M+HD8F6HiuXWmKOpGCWImqcBg6ZXRHRXG7fqGGsV5BA4IKRdIhJvLWsgOyGg==" algorithmName="SHA-512" password="CC35"/>
  <autoFilter ref="C122:K22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86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83</v>
      </c>
    </row>
    <row r="4" ht="24.96" customHeight="1">
      <c r="B4" s="18"/>
      <c r="D4" s="133" t="s">
        <v>89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Stavební úpravy KD Zlatníky, rozdělené na objekty (bez SO.01 - topný systém)</v>
      </c>
      <c r="F7" s="135"/>
      <c r="G7" s="135"/>
      <c r="H7" s="135"/>
      <c r="L7" s="18"/>
    </row>
    <row r="8" s="1" customFormat="1" ht="12" customHeight="1">
      <c r="B8" s="41"/>
      <c r="D8" s="135" t="s">
        <v>90</v>
      </c>
      <c r="I8" s="137"/>
      <c r="L8" s="41"/>
    </row>
    <row r="9" s="1" customFormat="1" ht="36.96" customHeight="1">
      <c r="B9" s="41"/>
      <c r="E9" s="138" t="s">
        <v>345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16. 6. 2021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tr">
        <f>IF('Rekapitulace stavby'!AN10="","",'Rekapitulace stavby'!AN10)</f>
        <v/>
      </c>
      <c r="L14" s="41"/>
    </row>
    <row r="15" s="1" customFormat="1" ht="18" customHeight="1">
      <c r="B15" s="41"/>
      <c r="E15" s="139" t="str">
        <f>IF('Rekapitulace stavby'!E11="","",'Rekapitulace stavby'!E11)</f>
        <v xml:space="preserve"> </v>
      </c>
      <c r="I15" s="140" t="s">
        <v>26</v>
      </c>
      <c r="J15" s="139" t="str">
        <f>IF('Rekapitulace stavby'!AN11="","",'Rekapitulace stavby'!AN11)</f>
        <v/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27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29</v>
      </c>
      <c r="I20" s="140" t="s">
        <v>25</v>
      </c>
      <c r="J20" s="139" t="str">
        <f>IF('Rekapitulace stavby'!AN16="","",'Rekapitulace stavby'!AN16)</f>
        <v/>
      </c>
      <c r="L20" s="41"/>
    </row>
    <row r="21" s="1" customFormat="1" ht="18" customHeight="1">
      <c r="B21" s="41"/>
      <c r="E21" s="139" t="str">
        <f>IF('Rekapitulace stavby'!E17="","",'Rekapitulace stavby'!E17)</f>
        <v xml:space="preserve"> </v>
      </c>
      <c r="I21" s="140" t="s">
        <v>26</v>
      </c>
      <c r="J21" s="139" t="str">
        <f>IF('Rekapitulace stavby'!AN17="","",'Rekapitulace stavby'!AN17)</f>
        <v/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31</v>
      </c>
      <c r="I23" s="140" t="s">
        <v>25</v>
      </c>
      <c r="J23" s="139" t="str">
        <f>IF('Rekapitulace stavby'!AN19="","",'Rekapitulace stavby'!AN19)</f>
        <v/>
      </c>
      <c r="L23" s="41"/>
    </row>
    <row r="24" s="1" customFormat="1" ht="18" customHeight="1">
      <c r="B24" s="41"/>
      <c r="E24" s="139" t="str">
        <f>IF('Rekapitulace stavby'!E20="","",'Rekapitulace stavby'!E20)</f>
        <v xml:space="preserve"> </v>
      </c>
      <c r="I24" s="140" t="s">
        <v>26</v>
      </c>
      <c r="J24" s="139" t="str">
        <f>IF('Rekapitulace stavby'!AN20="","",'Rekapitulace stavby'!AN20)</f>
        <v/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32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33</v>
      </c>
      <c r="I30" s="137"/>
      <c r="J30" s="147">
        <f>ROUND(J123,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35</v>
      </c>
      <c r="I32" s="149" t="s">
        <v>34</v>
      </c>
      <c r="J32" s="148" t="s">
        <v>36</v>
      </c>
      <c r="L32" s="41"/>
    </row>
    <row r="33" s="1" customFormat="1" ht="14.4" customHeight="1">
      <c r="B33" s="41"/>
      <c r="D33" s="150" t="s">
        <v>37</v>
      </c>
      <c r="E33" s="135" t="s">
        <v>38</v>
      </c>
      <c r="F33" s="151">
        <f>ROUND((SUM(BE123:BE176)),  2)</f>
        <v>0</v>
      </c>
      <c r="I33" s="152">
        <v>0.20999999999999999</v>
      </c>
      <c r="J33" s="151">
        <f>ROUND(((SUM(BE123:BE176))*I33),  2)</f>
        <v>0</v>
      </c>
      <c r="L33" s="41"/>
    </row>
    <row r="34" s="1" customFormat="1" ht="14.4" customHeight="1">
      <c r="B34" s="41"/>
      <c r="E34" s="135" t="s">
        <v>39</v>
      </c>
      <c r="F34" s="151">
        <f>ROUND((SUM(BF123:BF176)),  2)</f>
        <v>0</v>
      </c>
      <c r="I34" s="152">
        <v>0.14999999999999999</v>
      </c>
      <c r="J34" s="151">
        <f>ROUND(((SUM(BF123:BF176))*I34),  2)</f>
        <v>0</v>
      </c>
      <c r="L34" s="41"/>
    </row>
    <row r="35" hidden="1" s="1" customFormat="1" ht="14.4" customHeight="1">
      <c r="B35" s="41"/>
      <c r="E35" s="135" t="s">
        <v>40</v>
      </c>
      <c r="F35" s="151">
        <f>ROUND((SUM(BG123:BG176)),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41</v>
      </c>
      <c r="F36" s="151">
        <f>ROUND((SUM(BH123:BH176)),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42</v>
      </c>
      <c r="F37" s="151">
        <f>ROUND((SUM(BI123:BI176)),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46</v>
      </c>
      <c r="E50" s="162"/>
      <c r="F50" s="162"/>
      <c r="G50" s="161" t="s">
        <v>47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48</v>
      </c>
      <c r="E61" s="165"/>
      <c r="F61" s="166" t="s">
        <v>49</v>
      </c>
      <c r="G61" s="164" t="s">
        <v>48</v>
      </c>
      <c r="H61" s="165"/>
      <c r="I61" s="167"/>
      <c r="J61" s="168" t="s">
        <v>49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50</v>
      </c>
      <c r="E65" s="162"/>
      <c r="F65" s="162"/>
      <c r="G65" s="161" t="s">
        <v>51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48</v>
      </c>
      <c r="E76" s="165"/>
      <c r="F76" s="166" t="s">
        <v>49</v>
      </c>
      <c r="G76" s="164" t="s">
        <v>48</v>
      </c>
      <c r="H76" s="165"/>
      <c r="I76" s="167"/>
      <c r="J76" s="168" t="s">
        <v>49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92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Stavební úpravy KD Zlatníky, rozdělené na objekty (bez SO.01 - topný systém)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90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SO.02 - Topný systém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 xml:space="preserve"> </v>
      </c>
      <c r="G89" s="37"/>
      <c r="H89" s="37"/>
      <c r="I89" s="140" t="s">
        <v>22</v>
      </c>
      <c r="J89" s="72" t="str">
        <f>IF(J12="","",J12)</f>
        <v>16. 6. 2021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15.15" customHeight="1">
      <c r="B91" s="36"/>
      <c r="C91" s="30" t="s">
        <v>24</v>
      </c>
      <c r="D91" s="37"/>
      <c r="E91" s="37"/>
      <c r="F91" s="25" t="str">
        <f>E15</f>
        <v xml:space="preserve"> </v>
      </c>
      <c r="G91" s="37"/>
      <c r="H91" s="37"/>
      <c r="I91" s="140" t="s">
        <v>29</v>
      </c>
      <c r="J91" s="34" t="str">
        <f>E21</f>
        <v xml:space="preserve"> </v>
      </c>
      <c r="K91" s="37"/>
      <c r="L91" s="41"/>
    </row>
    <row r="92" s="1" customFormat="1" ht="15.15" customHeight="1">
      <c r="B92" s="36"/>
      <c r="C92" s="30" t="s">
        <v>27</v>
      </c>
      <c r="D92" s="37"/>
      <c r="E92" s="37"/>
      <c r="F92" s="25" t="str">
        <f>IF(E18="","",E18)</f>
        <v>Vyplň údaj</v>
      </c>
      <c r="G92" s="37"/>
      <c r="H92" s="37"/>
      <c r="I92" s="140" t="s">
        <v>31</v>
      </c>
      <c r="J92" s="34" t="str">
        <f>E24</f>
        <v xml:space="preserve"> 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93</v>
      </c>
      <c r="D94" s="177"/>
      <c r="E94" s="177"/>
      <c r="F94" s="177"/>
      <c r="G94" s="177"/>
      <c r="H94" s="177"/>
      <c r="I94" s="178"/>
      <c r="J94" s="179" t="s">
        <v>94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95</v>
      </c>
      <c r="D96" s="37"/>
      <c r="E96" s="37"/>
      <c r="F96" s="37"/>
      <c r="G96" s="37"/>
      <c r="H96" s="37"/>
      <c r="I96" s="137"/>
      <c r="J96" s="103">
        <f>J123</f>
        <v>0</v>
      </c>
      <c r="K96" s="37"/>
      <c r="L96" s="41"/>
      <c r="AU96" s="15" t="s">
        <v>96</v>
      </c>
    </row>
    <row r="97" s="8" customFormat="1" ht="24.96" customHeight="1">
      <c r="B97" s="181"/>
      <c r="C97" s="182"/>
      <c r="D97" s="183" t="s">
        <v>97</v>
      </c>
      <c r="E97" s="184"/>
      <c r="F97" s="184"/>
      <c r="G97" s="184"/>
      <c r="H97" s="184"/>
      <c r="I97" s="185"/>
      <c r="J97" s="186">
        <f>J124</f>
        <v>0</v>
      </c>
      <c r="K97" s="182"/>
      <c r="L97" s="187"/>
    </row>
    <row r="98" s="9" customFormat="1" ht="19.92" customHeight="1">
      <c r="B98" s="188"/>
      <c r="C98" s="189"/>
      <c r="D98" s="190" t="s">
        <v>98</v>
      </c>
      <c r="E98" s="191"/>
      <c r="F98" s="191"/>
      <c r="G98" s="191"/>
      <c r="H98" s="191"/>
      <c r="I98" s="192"/>
      <c r="J98" s="193">
        <f>J125</f>
        <v>0</v>
      </c>
      <c r="K98" s="189"/>
      <c r="L98" s="194"/>
    </row>
    <row r="99" s="9" customFormat="1" ht="19.92" customHeight="1">
      <c r="B99" s="188"/>
      <c r="C99" s="189"/>
      <c r="D99" s="190" t="s">
        <v>101</v>
      </c>
      <c r="E99" s="191"/>
      <c r="F99" s="191"/>
      <c r="G99" s="191"/>
      <c r="H99" s="191"/>
      <c r="I99" s="192"/>
      <c r="J99" s="193">
        <f>J136</f>
        <v>0</v>
      </c>
      <c r="K99" s="189"/>
      <c r="L99" s="194"/>
    </row>
    <row r="100" s="9" customFormat="1" ht="19.92" customHeight="1">
      <c r="B100" s="188"/>
      <c r="C100" s="189"/>
      <c r="D100" s="190" t="s">
        <v>102</v>
      </c>
      <c r="E100" s="191"/>
      <c r="F100" s="191"/>
      <c r="G100" s="191"/>
      <c r="H100" s="191"/>
      <c r="I100" s="192"/>
      <c r="J100" s="193">
        <f>J143</f>
        <v>0</v>
      </c>
      <c r="K100" s="189"/>
      <c r="L100" s="194"/>
    </row>
    <row r="101" s="9" customFormat="1" ht="19.92" customHeight="1">
      <c r="B101" s="188"/>
      <c r="C101" s="189"/>
      <c r="D101" s="190" t="s">
        <v>346</v>
      </c>
      <c r="E101" s="191"/>
      <c r="F101" s="191"/>
      <c r="G101" s="191"/>
      <c r="H101" s="191"/>
      <c r="I101" s="192"/>
      <c r="J101" s="193">
        <f>J148</f>
        <v>0</v>
      </c>
      <c r="K101" s="189"/>
      <c r="L101" s="194"/>
    </row>
    <row r="102" s="9" customFormat="1" ht="19.92" customHeight="1">
      <c r="B102" s="188"/>
      <c r="C102" s="189"/>
      <c r="D102" s="190" t="s">
        <v>347</v>
      </c>
      <c r="E102" s="191"/>
      <c r="F102" s="191"/>
      <c r="G102" s="191"/>
      <c r="H102" s="191"/>
      <c r="I102" s="192"/>
      <c r="J102" s="193">
        <f>J157</f>
        <v>0</v>
      </c>
      <c r="K102" s="189"/>
      <c r="L102" s="194"/>
    </row>
    <row r="103" s="8" customFormat="1" ht="24.96" customHeight="1">
      <c r="B103" s="181"/>
      <c r="C103" s="182"/>
      <c r="D103" s="183" t="s">
        <v>103</v>
      </c>
      <c r="E103" s="184"/>
      <c r="F103" s="184"/>
      <c r="G103" s="184"/>
      <c r="H103" s="184"/>
      <c r="I103" s="185"/>
      <c r="J103" s="186">
        <f>J171</f>
        <v>0</v>
      </c>
      <c r="K103" s="182"/>
      <c r="L103" s="187"/>
    </row>
    <row r="104" s="1" customFormat="1" ht="21.84" customHeight="1">
      <c r="B104" s="36"/>
      <c r="C104" s="37"/>
      <c r="D104" s="37"/>
      <c r="E104" s="37"/>
      <c r="F104" s="37"/>
      <c r="G104" s="37"/>
      <c r="H104" s="37"/>
      <c r="I104" s="137"/>
      <c r="J104" s="37"/>
      <c r="K104" s="37"/>
      <c r="L104" s="41"/>
    </row>
    <row r="105" s="1" customFormat="1" ht="6.96" customHeight="1">
      <c r="B105" s="59"/>
      <c r="C105" s="60"/>
      <c r="D105" s="60"/>
      <c r="E105" s="60"/>
      <c r="F105" s="60"/>
      <c r="G105" s="60"/>
      <c r="H105" s="60"/>
      <c r="I105" s="171"/>
      <c r="J105" s="60"/>
      <c r="K105" s="60"/>
      <c r="L105" s="41"/>
    </row>
    <row r="109" s="1" customFormat="1" ht="6.96" customHeight="1">
      <c r="B109" s="61"/>
      <c r="C109" s="62"/>
      <c r="D109" s="62"/>
      <c r="E109" s="62"/>
      <c r="F109" s="62"/>
      <c r="G109" s="62"/>
      <c r="H109" s="62"/>
      <c r="I109" s="174"/>
      <c r="J109" s="62"/>
      <c r="K109" s="62"/>
      <c r="L109" s="41"/>
    </row>
    <row r="110" s="1" customFormat="1" ht="24.96" customHeight="1">
      <c r="B110" s="36"/>
      <c r="C110" s="21" t="s">
        <v>104</v>
      </c>
      <c r="D110" s="37"/>
      <c r="E110" s="37"/>
      <c r="F110" s="37"/>
      <c r="G110" s="37"/>
      <c r="H110" s="37"/>
      <c r="I110" s="137"/>
      <c r="J110" s="37"/>
      <c r="K110" s="37"/>
      <c r="L110" s="41"/>
    </row>
    <row r="111" s="1" customFormat="1" ht="6.96" customHeight="1">
      <c r="B111" s="36"/>
      <c r="C111" s="37"/>
      <c r="D111" s="37"/>
      <c r="E111" s="37"/>
      <c r="F111" s="37"/>
      <c r="G111" s="37"/>
      <c r="H111" s="37"/>
      <c r="I111" s="137"/>
      <c r="J111" s="37"/>
      <c r="K111" s="37"/>
      <c r="L111" s="41"/>
    </row>
    <row r="112" s="1" customFormat="1" ht="12" customHeight="1">
      <c r="B112" s="36"/>
      <c r="C112" s="30" t="s">
        <v>16</v>
      </c>
      <c r="D112" s="37"/>
      <c r="E112" s="37"/>
      <c r="F112" s="37"/>
      <c r="G112" s="37"/>
      <c r="H112" s="37"/>
      <c r="I112" s="137"/>
      <c r="J112" s="37"/>
      <c r="K112" s="37"/>
      <c r="L112" s="41"/>
    </row>
    <row r="113" s="1" customFormat="1" ht="16.5" customHeight="1">
      <c r="B113" s="36"/>
      <c r="C113" s="37"/>
      <c r="D113" s="37"/>
      <c r="E113" s="175" t="str">
        <f>E7</f>
        <v>Stavební úpravy KD Zlatníky, rozdělené na objekty (bez SO.01 - topný systém)</v>
      </c>
      <c r="F113" s="30"/>
      <c r="G113" s="30"/>
      <c r="H113" s="30"/>
      <c r="I113" s="137"/>
      <c r="J113" s="37"/>
      <c r="K113" s="37"/>
      <c r="L113" s="41"/>
    </row>
    <row r="114" s="1" customFormat="1" ht="12" customHeight="1">
      <c r="B114" s="36"/>
      <c r="C114" s="30" t="s">
        <v>90</v>
      </c>
      <c r="D114" s="37"/>
      <c r="E114" s="37"/>
      <c r="F114" s="37"/>
      <c r="G114" s="37"/>
      <c r="H114" s="37"/>
      <c r="I114" s="137"/>
      <c r="J114" s="37"/>
      <c r="K114" s="37"/>
      <c r="L114" s="41"/>
    </row>
    <row r="115" s="1" customFormat="1" ht="16.5" customHeight="1">
      <c r="B115" s="36"/>
      <c r="C115" s="37"/>
      <c r="D115" s="37"/>
      <c r="E115" s="69" t="str">
        <f>E9</f>
        <v>SO.02 - Topný systém</v>
      </c>
      <c r="F115" s="37"/>
      <c r="G115" s="37"/>
      <c r="H115" s="37"/>
      <c r="I115" s="137"/>
      <c r="J115" s="37"/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37"/>
      <c r="J116" s="37"/>
      <c r="K116" s="37"/>
      <c r="L116" s="41"/>
    </row>
    <row r="117" s="1" customFormat="1" ht="12" customHeight="1">
      <c r="B117" s="36"/>
      <c r="C117" s="30" t="s">
        <v>20</v>
      </c>
      <c r="D117" s="37"/>
      <c r="E117" s="37"/>
      <c r="F117" s="25" t="str">
        <f>F12</f>
        <v xml:space="preserve"> </v>
      </c>
      <c r="G117" s="37"/>
      <c r="H117" s="37"/>
      <c r="I117" s="140" t="s">
        <v>22</v>
      </c>
      <c r="J117" s="72" t="str">
        <f>IF(J12="","",J12)</f>
        <v>16. 6. 2021</v>
      </c>
      <c r="K117" s="37"/>
      <c r="L117" s="41"/>
    </row>
    <row r="118" s="1" customFormat="1" ht="6.96" customHeight="1">
      <c r="B118" s="36"/>
      <c r="C118" s="37"/>
      <c r="D118" s="37"/>
      <c r="E118" s="37"/>
      <c r="F118" s="37"/>
      <c r="G118" s="37"/>
      <c r="H118" s="37"/>
      <c r="I118" s="137"/>
      <c r="J118" s="37"/>
      <c r="K118" s="37"/>
      <c r="L118" s="41"/>
    </row>
    <row r="119" s="1" customFormat="1" ht="15.15" customHeight="1">
      <c r="B119" s="36"/>
      <c r="C119" s="30" t="s">
        <v>24</v>
      </c>
      <c r="D119" s="37"/>
      <c r="E119" s="37"/>
      <c r="F119" s="25" t="str">
        <f>E15</f>
        <v xml:space="preserve"> </v>
      </c>
      <c r="G119" s="37"/>
      <c r="H119" s="37"/>
      <c r="I119" s="140" t="s">
        <v>29</v>
      </c>
      <c r="J119" s="34" t="str">
        <f>E21</f>
        <v xml:space="preserve"> </v>
      </c>
      <c r="K119" s="37"/>
      <c r="L119" s="41"/>
    </row>
    <row r="120" s="1" customFormat="1" ht="15.15" customHeight="1">
      <c r="B120" s="36"/>
      <c r="C120" s="30" t="s">
        <v>27</v>
      </c>
      <c r="D120" s="37"/>
      <c r="E120" s="37"/>
      <c r="F120" s="25" t="str">
        <f>IF(E18="","",E18)</f>
        <v>Vyplň údaj</v>
      </c>
      <c r="G120" s="37"/>
      <c r="H120" s="37"/>
      <c r="I120" s="140" t="s">
        <v>31</v>
      </c>
      <c r="J120" s="34" t="str">
        <f>E24</f>
        <v xml:space="preserve"> </v>
      </c>
      <c r="K120" s="37"/>
      <c r="L120" s="41"/>
    </row>
    <row r="121" s="1" customFormat="1" ht="10.32" customHeight="1">
      <c r="B121" s="36"/>
      <c r="C121" s="37"/>
      <c r="D121" s="37"/>
      <c r="E121" s="37"/>
      <c r="F121" s="37"/>
      <c r="G121" s="37"/>
      <c r="H121" s="37"/>
      <c r="I121" s="137"/>
      <c r="J121" s="37"/>
      <c r="K121" s="37"/>
      <c r="L121" s="41"/>
    </row>
    <row r="122" s="10" customFormat="1" ht="29.28" customHeight="1">
      <c r="B122" s="195"/>
      <c r="C122" s="196" t="s">
        <v>105</v>
      </c>
      <c r="D122" s="197" t="s">
        <v>58</v>
      </c>
      <c r="E122" s="197" t="s">
        <v>54</v>
      </c>
      <c r="F122" s="197" t="s">
        <v>55</v>
      </c>
      <c r="G122" s="197" t="s">
        <v>106</v>
      </c>
      <c r="H122" s="197" t="s">
        <v>107</v>
      </c>
      <c r="I122" s="198" t="s">
        <v>108</v>
      </c>
      <c r="J122" s="199" t="s">
        <v>94</v>
      </c>
      <c r="K122" s="200" t="s">
        <v>109</v>
      </c>
      <c r="L122" s="201"/>
      <c r="M122" s="93" t="s">
        <v>1</v>
      </c>
      <c r="N122" s="94" t="s">
        <v>37</v>
      </c>
      <c r="O122" s="94" t="s">
        <v>110</v>
      </c>
      <c r="P122" s="94" t="s">
        <v>111</v>
      </c>
      <c r="Q122" s="94" t="s">
        <v>112</v>
      </c>
      <c r="R122" s="94" t="s">
        <v>113</v>
      </c>
      <c r="S122" s="94" t="s">
        <v>114</v>
      </c>
      <c r="T122" s="95" t="s">
        <v>115</v>
      </c>
    </row>
    <row r="123" s="1" customFormat="1" ht="22.8" customHeight="1">
      <c r="B123" s="36"/>
      <c r="C123" s="100" t="s">
        <v>116</v>
      </c>
      <c r="D123" s="37"/>
      <c r="E123" s="37"/>
      <c r="F123" s="37"/>
      <c r="G123" s="37"/>
      <c r="H123" s="37"/>
      <c r="I123" s="137"/>
      <c r="J123" s="202">
        <f>BK123</f>
        <v>0</v>
      </c>
      <c r="K123" s="37"/>
      <c r="L123" s="41"/>
      <c r="M123" s="96"/>
      <c r="N123" s="97"/>
      <c r="O123" s="97"/>
      <c r="P123" s="203">
        <f>P124+P171</f>
        <v>0</v>
      </c>
      <c r="Q123" s="97"/>
      <c r="R123" s="203">
        <f>R124+R171</f>
        <v>0.38343800000000006</v>
      </c>
      <c r="S123" s="97"/>
      <c r="T123" s="204">
        <f>T124+T171</f>
        <v>0</v>
      </c>
      <c r="AT123" s="15" t="s">
        <v>72</v>
      </c>
      <c r="AU123" s="15" t="s">
        <v>96</v>
      </c>
      <c r="BK123" s="205">
        <f>BK124+BK171</f>
        <v>0</v>
      </c>
    </row>
    <row r="124" s="11" customFormat="1" ht="25.92" customHeight="1">
      <c r="B124" s="206"/>
      <c r="C124" s="207"/>
      <c r="D124" s="208" t="s">
        <v>72</v>
      </c>
      <c r="E124" s="209" t="s">
        <v>117</v>
      </c>
      <c r="F124" s="209" t="s">
        <v>117</v>
      </c>
      <c r="G124" s="207"/>
      <c r="H124" s="207"/>
      <c r="I124" s="210"/>
      <c r="J124" s="211">
        <f>BK124</f>
        <v>0</v>
      </c>
      <c r="K124" s="207"/>
      <c r="L124" s="212"/>
      <c r="M124" s="213"/>
      <c r="N124" s="214"/>
      <c r="O124" s="214"/>
      <c r="P124" s="215">
        <f>P125+P136+P143+P148+P157</f>
        <v>0</v>
      </c>
      <c r="Q124" s="214"/>
      <c r="R124" s="215">
        <f>R125+R136+R143+R148+R157</f>
        <v>0.38343800000000006</v>
      </c>
      <c r="S124" s="214"/>
      <c r="T124" s="216">
        <f>T125+T136+T143+T148+T157</f>
        <v>0</v>
      </c>
      <c r="AR124" s="217" t="s">
        <v>83</v>
      </c>
      <c r="AT124" s="218" t="s">
        <v>72</v>
      </c>
      <c r="AU124" s="218" t="s">
        <v>73</v>
      </c>
      <c r="AY124" s="217" t="s">
        <v>118</v>
      </c>
      <c r="BK124" s="219">
        <f>BK125+BK136+BK143+BK148+BK157</f>
        <v>0</v>
      </c>
    </row>
    <row r="125" s="11" customFormat="1" ht="22.8" customHeight="1">
      <c r="B125" s="206"/>
      <c r="C125" s="207"/>
      <c r="D125" s="208" t="s">
        <v>72</v>
      </c>
      <c r="E125" s="220" t="s">
        <v>119</v>
      </c>
      <c r="F125" s="220" t="s">
        <v>120</v>
      </c>
      <c r="G125" s="207"/>
      <c r="H125" s="207"/>
      <c r="I125" s="210"/>
      <c r="J125" s="221">
        <f>BK125</f>
        <v>0</v>
      </c>
      <c r="K125" s="207"/>
      <c r="L125" s="212"/>
      <c r="M125" s="213"/>
      <c r="N125" s="214"/>
      <c r="O125" s="214"/>
      <c r="P125" s="215">
        <f>SUM(P126:P135)</f>
        <v>0</v>
      </c>
      <c r="Q125" s="214"/>
      <c r="R125" s="215">
        <f>SUM(R126:R135)</f>
        <v>0.037454000000000001</v>
      </c>
      <c r="S125" s="214"/>
      <c r="T125" s="216">
        <f>SUM(T126:T135)</f>
        <v>0</v>
      </c>
      <c r="AR125" s="217" t="s">
        <v>83</v>
      </c>
      <c r="AT125" s="218" t="s">
        <v>72</v>
      </c>
      <c r="AU125" s="218" t="s">
        <v>81</v>
      </c>
      <c r="AY125" s="217" t="s">
        <v>118</v>
      </c>
      <c r="BK125" s="219">
        <f>SUM(BK126:BK135)</f>
        <v>0</v>
      </c>
    </row>
    <row r="126" s="1" customFormat="1" ht="24" customHeight="1">
      <c r="B126" s="36"/>
      <c r="C126" s="222" t="s">
        <v>242</v>
      </c>
      <c r="D126" s="222" t="s">
        <v>122</v>
      </c>
      <c r="E126" s="223" t="s">
        <v>348</v>
      </c>
      <c r="F126" s="224" t="s">
        <v>349</v>
      </c>
      <c r="G126" s="225" t="s">
        <v>125</v>
      </c>
      <c r="H126" s="226">
        <v>47</v>
      </c>
      <c r="I126" s="227"/>
      <c r="J126" s="228">
        <f>ROUND(I126*H126,2)</f>
        <v>0</v>
      </c>
      <c r="K126" s="224" t="s">
        <v>126</v>
      </c>
      <c r="L126" s="41"/>
      <c r="M126" s="229" t="s">
        <v>1</v>
      </c>
      <c r="N126" s="230" t="s">
        <v>38</v>
      </c>
      <c r="O126" s="84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AR126" s="233" t="s">
        <v>127</v>
      </c>
      <c r="AT126" s="233" t="s">
        <v>122</v>
      </c>
      <c r="AU126" s="233" t="s">
        <v>83</v>
      </c>
      <c r="AY126" s="15" t="s">
        <v>118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5" t="s">
        <v>81</v>
      </c>
      <c r="BK126" s="234">
        <f>ROUND(I126*H126,2)</f>
        <v>0</v>
      </c>
      <c r="BL126" s="15" t="s">
        <v>127</v>
      </c>
      <c r="BM126" s="233" t="s">
        <v>350</v>
      </c>
    </row>
    <row r="127" s="1" customFormat="1" ht="24" customHeight="1">
      <c r="B127" s="36"/>
      <c r="C127" s="247" t="s">
        <v>8</v>
      </c>
      <c r="D127" s="247" t="s">
        <v>132</v>
      </c>
      <c r="E127" s="248" t="s">
        <v>351</v>
      </c>
      <c r="F127" s="249" t="s">
        <v>352</v>
      </c>
      <c r="G127" s="250" t="s">
        <v>125</v>
      </c>
      <c r="H127" s="251">
        <v>47</v>
      </c>
      <c r="I127" s="252"/>
      <c r="J127" s="253">
        <f>ROUND(I127*H127,2)</f>
        <v>0</v>
      </c>
      <c r="K127" s="249" t="s">
        <v>1</v>
      </c>
      <c r="L127" s="254"/>
      <c r="M127" s="255" t="s">
        <v>1</v>
      </c>
      <c r="N127" s="256" t="s">
        <v>38</v>
      </c>
      <c r="O127" s="84"/>
      <c r="P127" s="231">
        <f>O127*H127</f>
        <v>0</v>
      </c>
      <c r="Q127" s="231">
        <v>6.9999999999999994E-05</v>
      </c>
      <c r="R127" s="231">
        <f>Q127*H127</f>
        <v>0.0032899999999999995</v>
      </c>
      <c r="S127" s="231">
        <v>0</v>
      </c>
      <c r="T127" s="232">
        <f>S127*H127</f>
        <v>0</v>
      </c>
      <c r="AR127" s="233" t="s">
        <v>135</v>
      </c>
      <c r="AT127" s="233" t="s">
        <v>132</v>
      </c>
      <c r="AU127" s="233" t="s">
        <v>83</v>
      </c>
      <c r="AY127" s="15" t="s">
        <v>118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5" t="s">
        <v>81</v>
      </c>
      <c r="BK127" s="234">
        <f>ROUND(I127*H127,2)</f>
        <v>0</v>
      </c>
      <c r="BL127" s="15" t="s">
        <v>127</v>
      </c>
      <c r="BM127" s="233" t="s">
        <v>353</v>
      </c>
    </row>
    <row r="128" s="1" customFormat="1" ht="24" customHeight="1">
      <c r="B128" s="36"/>
      <c r="C128" s="222" t="s">
        <v>127</v>
      </c>
      <c r="D128" s="222" t="s">
        <v>122</v>
      </c>
      <c r="E128" s="223" t="s">
        <v>123</v>
      </c>
      <c r="F128" s="224" t="s">
        <v>124</v>
      </c>
      <c r="G128" s="225" t="s">
        <v>125</v>
      </c>
      <c r="H128" s="226">
        <v>57</v>
      </c>
      <c r="I128" s="227"/>
      <c r="J128" s="228">
        <f>ROUND(I128*H128,2)</f>
        <v>0</v>
      </c>
      <c r="K128" s="224" t="s">
        <v>126</v>
      </c>
      <c r="L128" s="41"/>
      <c r="M128" s="229" t="s">
        <v>1</v>
      </c>
      <c r="N128" s="230" t="s">
        <v>38</v>
      </c>
      <c r="O128" s="84"/>
      <c r="P128" s="231">
        <f>O128*H128</f>
        <v>0</v>
      </c>
      <c r="Q128" s="231">
        <v>0.00019000000000000001</v>
      </c>
      <c r="R128" s="231">
        <f>Q128*H128</f>
        <v>0.010830000000000001</v>
      </c>
      <c r="S128" s="231">
        <v>0</v>
      </c>
      <c r="T128" s="232">
        <f>S128*H128</f>
        <v>0</v>
      </c>
      <c r="AR128" s="233" t="s">
        <v>127</v>
      </c>
      <c r="AT128" s="233" t="s">
        <v>122</v>
      </c>
      <c r="AU128" s="233" t="s">
        <v>83</v>
      </c>
      <c r="AY128" s="15" t="s">
        <v>118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5" t="s">
        <v>81</v>
      </c>
      <c r="BK128" s="234">
        <f>ROUND(I128*H128,2)</f>
        <v>0</v>
      </c>
      <c r="BL128" s="15" t="s">
        <v>127</v>
      </c>
      <c r="BM128" s="233" t="s">
        <v>354</v>
      </c>
    </row>
    <row r="129" s="12" customFormat="1">
      <c r="B129" s="235"/>
      <c r="C129" s="236"/>
      <c r="D129" s="237" t="s">
        <v>129</v>
      </c>
      <c r="E129" s="238" t="s">
        <v>1</v>
      </c>
      <c r="F129" s="239" t="s">
        <v>355</v>
      </c>
      <c r="G129" s="236"/>
      <c r="H129" s="240">
        <v>57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AT129" s="246" t="s">
        <v>129</v>
      </c>
      <c r="AU129" s="246" t="s">
        <v>83</v>
      </c>
      <c r="AV129" s="12" t="s">
        <v>83</v>
      </c>
      <c r="AW129" s="12" t="s">
        <v>30</v>
      </c>
      <c r="AX129" s="12" t="s">
        <v>81</v>
      </c>
      <c r="AY129" s="246" t="s">
        <v>118</v>
      </c>
    </row>
    <row r="130" s="1" customFormat="1" ht="24" customHeight="1">
      <c r="B130" s="36"/>
      <c r="C130" s="247" t="s">
        <v>257</v>
      </c>
      <c r="D130" s="247" t="s">
        <v>132</v>
      </c>
      <c r="E130" s="248" t="s">
        <v>356</v>
      </c>
      <c r="F130" s="249" t="s">
        <v>357</v>
      </c>
      <c r="G130" s="250" t="s">
        <v>125</v>
      </c>
      <c r="H130" s="251">
        <v>28.600000000000001</v>
      </c>
      <c r="I130" s="252"/>
      <c r="J130" s="253">
        <f>ROUND(I130*H130,2)</f>
        <v>0</v>
      </c>
      <c r="K130" s="249" t="s">
        <v>126</v>
      </c>
      <c r="L130" s="254"/>
      <c r="M130" s="255" t="s">
        <v>1</v>
      </c>
      <c r="N130" s="256" t="s">
        <v>38</v>
      </c>
      <c r="O130" s="84"/>
      <c r="P130" s="231">
        <f>O130*H130</f>
        <v>0</v>
      </c>
      <c r="Q130" s="231">
        <v>0.00023000000000000001</v>
      </c>
      <c r="R130" s="231">
        <f>Q130*H130</f>
        <v>0.0065780000000000005</v>
      </c>
      <c r="S130" s="231">
        <v>0</v>
      </c>
      <c r="T130" s="232">
        <f>S130*H130</f>
        <v>0</v>
      </c>
      <c r="AR130" s="233" t="s">
        <v>135</v>
      </c>
      <c r="AT130" s="233" t="s">
        <v>132</v>
      </c>
      <c r="AU130" s="233" t="s">
        <v>83</v>
      </c>
      <c r="AY130" s="15" t="s">
        <v>118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5" t="s">
        <v>81</v>
      </c>
      <c r="BK130" s="234">
        <f>ROUND(I130*H130,2)</f>
        <v>0</v>
      </c>
      <c r="BL130" s="15" t="s">
        <v>127</v>
      </c>
      <c r="BM130" s="233" t="s">
        <v>358</v>
      </c>
    </row>
    <row r="131" s="12" customFormat="1">
      <c r="B131" s="235"/>
      <c r="C131" s="236"/>
      <c r="D131" s="237" t="s">
        <v>129</v>
      </c>
      <c r="E131" s="238" t="s">
        <v>1</v>
      </c>
      <c r="F131" s="239" t="s">
        <v>359</v>
      </c>
      <c r="G131" s="236"/>
      <c r="H131" s="240">
        <v>28.600000000000001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AT131" s="246" t="s">
        <v>129</v>
      </c>
      <c r="AU131" s="246" t="s">
        <v>83</v>
      </c>
      <c r="AV131" s="12" t="s">
        <v>83</v>
      </c>
      <c r="AW131" s="12" t="s">
        <v>30</v>
      </c>
      <c r="AX131" s="12" t="s">
        <v>81</v>
      </c>
      <c r="AY131" s="246" t="s">
        <v>118</v>
      </c>
    </row>
    <row r="132" s="1" customFormat="1" ht="24" customHeight="1">
      <c r="B132" s="36"/>
      <c r="C132" s="247" t="s">
        <v>261</v>
      </c>
      <c r="D132" s="247" t="s">
        <v>132</v>
      </c>
      <c r="E132" s="248" t="s">
        <v>360</v>
      </c>
      <c r="F132" s="249" t="s">
        <v>361</v>
      </c>
      <c r="G132" s="250" t="s">
        <v>125</v>
      </c>
      <c r="H132" s="251">
        <v>28.399999999999999</v>
      </c>
      <c r="I132" s="252"/>
      <c r="J132" s="253">
        <f>ROUND(I132*H132,2)</f>
        <v>0</v>
      </c>
      <c r="K132" s="249" t="s">
        <v>126</v>
      </c>
      <c r="L132" s="254"/>
      <c r="M132" s="255" t="s">
        <v>1</v>
      </c>
      <c r="N132" s="256" t="s">
        <v>38</v>
      </c>
      <c r="O132" s="84"/>
      <c r="P132" s="231">
        <f>O132*H132</f>
        <v>0</v>
      </c>
      <c r="Q132" s="231">
        <v>0.00059000000000000003</v>
      </c>
      <c r="R132" s="231">
        <f>Q132*H132</f>
        <v>0.016756</v>
      </c>
      <c r="S132" s="231">
        <v>0</v>
      </c>
      <c r="T132" s="232">
        <f>S132*H132</f>
        <v>0</v>
      </c>
      <c r="AR132" s="233" t="s">
        <v>135</v>
      </c>
      <c r="AT132" s="233" t="s">
        <v>132</v>
      </c>
      <c r="AU132" s="233" t="s">
        <v>83</v>
      </c>
      <c r="AY132" s="15" t="s">
        <v>118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5" t="s">
        <v>81</v>
      </c>
      <c r="BK132" s="234">
        <f>ROUND(I132*H132,2)</f>
        <v>0</v>
      </c>
      <c r="BL132" s="15" t="s">
        <v>127</v>
      </c>
      <c r="BM132" s="233" t="s">
        <v>362</v>
      </c>
    </row>
    <row r="133" s="12" customFormat="1">
      <c r="B133" s="235"/>
      <c r="C133" s="236"/>
      <c r="D133" s="237" t="s">
        <v>129</v>
      </c>
      <c r="E133" s="238" t="s">
        <v>1</v>
      </c>
      <c r="F133" s="239" t="s">
        <v>363</v>
      </c>
      <c r="G133" s="236"/>
      <c r="H133" s="240">
        <v>28.399999999999999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AT133" s="246" t="s">
        <v>129</v>
      </c>
      <c r="AU133" s="246" t="s">
        <v>83</v>
      </c>
      <c r="AV133" s="12" t="s">
        <v>83</v>
      </c>
      <c r="AW133" s="12" t="s">
        <v>30</v>
      </c>
      <c r="AX133" s="12" t="s">
        <v>81</v>
      </c>
      <c r="AY133" s="246" t="s">
        <v>118</v>
      </c>
    </row>
    <row r="134" s="1" customFormat="1" ht="24" customHeight="1">
      <c r="B134" s="36"/>
      <c r="C134" s="222" t="s">
        <v>267</v>
      </c>
      <c r="D134" s="222" t="s">
        <v>122</v>
      </c>
      <c r="E134" s="223" t="s">
        <v>146</v>
      </c>
      <c r="F134" s="224" t="s">
        <v>147</v>
      </c>
      <c r="G134" s="225" t="s">
        <v>148</v>
      </c>
      <c r="H134" s="226">
        <v>0.036999999999999998</v>
      </c>
      <c r="I134" s="227"/>
      <c r="J134" s="228">
        <f>ROUND(I134*H134,2)</f>
        <v>0</v>
      </c>
      <c r="K134" s="224" t="s">
        <v>126</v>
      </c>
      <c r="L134" s="41"/>
      <c r="M134" s="229" t="s">
        <v>1</v>
      </c>
      <c r="N134" s="230" t="s">
        <v>38</v>
      </c>
      <c r="O134" s="84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33" t="s">
        <v>127</v>
      </c>
      <c r="AT134" s="233" t="s">
        <v>122</v>
      </c>
      <c r="AU134" s="233" t="s">
        <v>83</v>
      </c>
      <c r="AY134" s="15" t="s">
        <v>118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5" t="s">
        <v>81</v>
      </c>
      <c r="BK134" s="234">
        <f>ROUND(I134*H134,2)</f>
        <v>0</v>
      </c>
      <c r="BL134" s="15" t="s">
        <v>127</v>
      </c>
      <c r="BM134" s="233" t="s">
        <v>364</v>
      </c>
    </row>
    <row r="135" s="1" customFormat="1" ht="24" customHeight="1">
      <c r="B135" s="36"/>
      <c r="C135" s="222" t="s">
        <v>271</v>
      </c>
      <c r="D135" s="222" t="s">
        <v>122</v>
      </c>
      <c r="E135" s="223" t="s">
        <v>151</v>
      </c>
      <c r="F135" s="224" t="s">
        <v>152</v>
      </c>
      <c r="G135" s="225" t="s">
        <v>148</v>
      </c>
      <c r="H135" s="226">
        <v>0.036999999999999998</v>
      </c>
      <c r="I135" s="227"/>
      <c r="J135" s="228">
        <f>ROUND(I135*H135,2)</f>
        <v>0</v>
      </c>
      <c r="K135" s="224" t="s">
        <v>126</v>
      </c>
      <c r="L135" s="41"/>
      <c r="M135" s="229" t="s">
        <v>1</v>
      </c>
      <c r="N135" s="230" t="s">
        <v>38</v>
      </c>
      <c r="O135" s="84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33" t="s">
        <v>127</v>
      </c>
      <c r="AT135" s="233" t="s">
        <v>122</v>
      </c>
      <c r="AU135" s="233" t="s">
        <v>83</v>
      </c>
      <c r="AY135" s="15" t="s">
        <v>118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5" t="s">
        <v>81</v>
      </c>
      <c r="BK135" s="234">
        <f>ROUND(I135*H135,2)</f>
        <v>0</v>
      </c>
      <c r="BL135" s="15" t="s">
        <v>127</v>
      </c>
      <c r="BM135" s="233" t="s">
        <v>365</v>
      </c>
    </row>
    <row r="136" s="11" customFormat="1" ht="22.8" customHeight="1">
      <c r="B136" s="206"/>
      <c r="C136" s="207"/>
      <c r="D136" s="208" t="s">
        <v>72</v>
      </c>
      <c r="E136" s="220" t="s">
        <v>236</v>
      </c>
      <c r="F136" s="220" t="s">
        <v>237</v>
      </c>
      <c r="G136" s="207"/>
      <c r="H136" s="207"/>
      <c r="I136" s="210"/>
      <c r="J136" s="221">
        <f>BK136</f>
        <v>0</v>
      </c>
      <c r="K136" s="207"/>
      <c r="L136" s="212"/>
      <c r="M136" s="213"/>
      <c r="N136" s="214"/>
      <c r="O136" s="214"/>
      <c r="P136" s="215">
        <f>SUM(P137:P142)</f>
        <v>0</v>
      </c>
      <c r="Q136" s="214"/>
      <c r="R136" s="215">
        <f>SUM(R137:R142)</f>
        <v>0.071884000000000003</v>
      </c>
      <c r="S136" s="214"/>
      <c r="T136" s="216">
        <f>SUM(T137:T142)</f>
        <v>0</v>
      </c>
      <c r="AR136" s="217" t="s">
        <v>83</v>
      </c>
      <c r="AT136" s="218" t="s">
        <v>72</v>
      </c>
      <c r="AU136" s="218" t="s">
        <v>81</v>
      </c>
      <c r="AY136" s="217" t="s">
        <v>118</v>
      </c>
      <c r="BK136" s="219">
        <f>SUM(BK137:BK142)</f>
        <v>0</v>
      </c>
    </row>
    <row r="137" s="1" customFormat="1" ht="24" customHeight="1">
      <c r="B137" s="36"/>
      <c r="C137" s="222" t="s">
        <v>7</v>
      </c>
      <c r="D137" s="222" t="s">
        <v>122</v>
      </c>
      <c r="E137" s="223" t="s">
        <v>366</v>
      </c>
      <c r="F137" s="224" t="s">
        <v>367</v>
      </c>
      <c r="G137" s="225" t="s">
        <v>125</v>
      </c>
      <c r="H137" s="226">
        <v>75.599999999999994</v>
      </c>
      <c r="I137" s="227"/>
      <c r="J137" s="228">
        <f>ROUND(I137*H137,2)</f>
        <v>0</v>
      </c>
      <c r="K137" s="224" t="s">
        <v>126</v>
      </c>
      <c r="L137" s="41"/>
      <c r="M137" s="229" t="s">
        <v>1</v>
      </c>
      <c r="N137" s="230" t="s">
        <v>38</v>
      </c>
      <c r="O137" s="84"/>
      <c r="P137" s="231">
        <f>O137*H137</f>
        <v>0</v>
      </c>
      <c r="Q137" s="231">
        <v>0.00046999999999999999</v>
      </c>
      <c r="R137" s="231">
        <f>Q137*H137</f>
        <v>0.035531999999999994</v>
      </c>
      <c r="S137" s="231">
        <v>0</v>
      </c>
      <c r="T137" s="232">
        <f>S137*H137</f>
        <v>0</v>
      </c>
      <c r="AR137" s="233" t="s">
        <v>127</v>
      </c>
      <c r="AT137" s="233" t="s">
        <v>122</v>
      </c>
      <c r="AU137" s="233" t="s">
        <v>83</v>
      </c>
      <c r="AY137" s="15" t="s">
        <v>118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5" t="s">
        <v>81</v>
      </c>
      <c r="BK137" s="234">
        <f>ROUND(I137*H137,2)</f>
        <v>0</v>
      </c>
      <c r="BL137" s="15" t="s">
        <v>127</v>
      </c>
      <c r="BM137" s="233" t="s">
        <v>368</v>
      </c>
    </row>
    <row r="138" s="1" customFormat="1" ht="24" customHeight="1">
      <c r="B138" s="36"/>
      <c r="C138" s="222" t="s">
        <v>278</v>
      </c>
      <c r="D138" s="222" t="s">
        <v>122</v>
      </c>
      <c r="E138" s="223" t="s">
        <v>369</v>
      </c>
      <c r="F138" s="224" t="s">
        <v>370</v>
      </c>
      <c r="G138" s="225" t="s">
        <v>125</v>
      </c>
      <c r="H138" s="226">
        <v>28.399999999999999</v>
      </c>
      <c r="I138" s="227"/>
      <c r="J138" s="228">
        <f>ROUND(I138*H138,2)</f>
        <v>0</v>
      </c>
      <c r="K138" s="224" t="s">
        <v>126</v>
      </c>
      <c r="L138" s="41"/>
      <c r="M138" s="229" t="s">
        <v>1</v>
      </c>
      <c r="N138" s="230" t="s">
        <v>38</v>
      </c>
      <c r="O138" s="84"/>
      <c r="P138" s="231">
        <f>O138*H138</f>
        <v>0</v>
      </c>
      <c r="Q138" s="231">
        <v>0.0012800000000000001</v>
      </c>
      <c r="R138" s="231">
        <f>Q138*H138</f>
        <v>0.036352000000000002</v>
      </c>
      <c r="S138" s="231">
        <v>0</v>
      </c>
      <c r="T138" s="232">
        <f>S138*H138</f>
        <v>0</v>
      </c>
      <c r="AR138" s="233" t="s">
        <v>127</v>
      </c>
      <c r="AT138" s="233" t="s">
        <v>122</v>
      </c>
      <c r="AU138" s="233" t="s">
        <v>83</v>
      </c>
      <c r="AY138" s="15" t="s">
        <v>118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5" t="s">
        <v>81</v>
      </c>
      <c r="BK138" s="234">
        <f>ROUND(I138*H138,2)</f>
        <v>0</v>
      </c>
      <c r="BL138" s="15" t="s">
        <v>127</v>
      </c>
      <c r="BM138" s="233" t="s">
        <v>371</v>
      </c>
    </row>
    <row r="139" s="1" customFormat="1" ht="16.5" customHeight="1">
      <c r="B139" s="36"/>
      <c r="C139" s="222" t="s">
        <v>282</v>
      </c>
      <c r="D139" s="222" t="s">
        <v>122</v>
      </c>
      <c r="E139" s="223" t="s">
        <v>250</v>
      </c>
      <c r="F139" s="224" t="s">
        <v>251</v>
      </c>
      <c r="G139" s="225" t="s">
        <v>125</v>
      </c>
      <c r="H139" s="226">
        <v>104</v>
      </c>
      <c r="I139" s="227"/>
      <c r="J139" s="228">
        <f>ROUND(I139*H139,2)</f>
        <v>0</v>
      </c>
      <c r="K139" s="224" t="s">
        <v>126</v>
      </c>
      <c r="L139" s="41"/>
      <c r="M139" s="229" t="s">
        <v>1</v>
      </c>
      <c r="N139" s="230" t="s">
        <v>38</v>
      </c>
      <c r="O139" s="84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AR139" s="233" t="s">
        <v>127</v>
      </c>
      <c r="AT139" s="233" t="s">
        <v>122</v>
      </c>
      <c r="AU139" s="233" t="s">
        <v>83</v>
      </c>
      <c r="AY139" s="15" t="s">
        <v>118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5" t="s">
        <v>81</v>
      </c>
      <c r="BK139" s="234">
        <f>ROUND(I139*H139,2)</f>
        <v>0</v>
      </c>
      <c r="BL139" s="15" t="s">
        <v>127</v>
      </c>
      <c r="BM139" s="233" t="s">
        <v>372</v>
      </c>
    </row>
    <row r="140" s="12" customFormat="1">
      <c r="B140" s="235"/>
      <c r="C140" s="236"/>
      <c r="D140" s="237" t="s">
        <v>129</v>
      </c>
      <c r="E140" s="238" t="s">
        <v>1</v>
      </c>
      <c r="F140" s="239" t="s">
        <v>373</v>
      </c>
      <c r="G140" s="236"/>
      <c r="H140" s="240">
        <v>104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AT140" s="246" t="s">
        <v>129</v>
      </c>
      <c r="AU140" s="246" t="s">
        <v>83</v>
      </c>
      <c r="AV140" s="12" t="s">
        <v>83</v>
      </c>
      <c r="AW140" s="12" t="s">
        <v>30</v>
      </c>
      <c r="AX140" s="12" t="s">
        <v>81</v>
      </c>
      <c r="AY140" s="246" t="s">
        <v>118</v>
      </c>
    </row>
    <row r="141" s="1" customFormat="1" ht="24" customHeight="1">
      <c r="B141" s="36"/>
      <c r="C141" s="222" t="s">
        <v>286</v>
      </c>
      <c r="D141" s="222" t="s">
        <v>122</v>
      </c>
      <c r="E141" s="223" t="s">
        <v>258</v>
      </c>
      <c r="F141" s="224" t="s">
        <v>259</v>
      </c>
      <c r="G141" s="225" t="s">
        <v>148</v>
      </c>
      <c r="H141" s="226">
        <v>0.071999999999999995</v>
      </c>
      <c r="I141" s="227"/>
      <c r="J141" s="228">
        <f>ROUND(I141*H141,2)</f>
        <v>0</v>
      </c>
      <c r="K141" s="224" t="s">
        <v>126</v>
      </c>
      <c r="L141" s="41"/>
      <c r="M141" s="229" t="s">
        <v>1</v>
      </c>
      <c r="N141" s="230" t="s">
        <v>38</v>
      </c>
      <c r="O141" s="84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AR141" s="233" t="s">
        <v>127</v>
      </c>
      <c r="AT141" s="233" t="s">
        <v>122</v>
      </c>
      <c r="AU141" s="233" t="s">
        <v>83</v>
      </c>
      <c r="AY141" s="15" t="s">
        <v>118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5" t="s">
        <v>81</v>
      </c>
      <c r="BK141" s="234">
        <f>ROUND(I141*H141,2)</f>
        <v>0</v>
      </c>
      <c r="BL141" s="15" t="s">
        <v>127</v>
      </c>
      <c r="BM141" s="233" t="s">
        <v>374</v>
      </c>
    </row>
    <row r="142" s="1" customFormat="1" ht="24" customHeight="1">
      <c r="B142" s="36"/>
      <c r="C142" s="222" t="s">
        <v>290</v>
      </c>
      <c r="D142" s="222" t="s">
        <v>122</v>
      </c>
      <c r="E142" s="223" t="s">
        <v>262</v>
      </c>
      <c r="F142" s="224" t="s">
        <v>263</v>
      </c>
      <c r="G142" s="225" t="s">
        <v>148</v>
      </c>
      <c r="H142" s="226">
        <v>0.071999999999999995</v>
      </c>
      <c r="I142" s="227"/>
      <c r="J142" s="228">
        <f>ROUND(I142*H142,2)</f>
        <v>0</v>
      </c>
      <c r="K142" s="224" t="s">
        <v>126</v>
      </c>
      <c r="L142" s="41"/>
      <c r="M142" s="229" t="s">
        <v>1</v>
      </c>
      <c r="N142" s="230" t="s">
        <v>38</v>
      </c>
      <c r="O142" s="84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33" t="s">
        <v>127</v>
      </c>
      <c r="AT142" s="233" t="s">
        <v>122</v>
      </c>
      <c r="AU142" s="233" t="s">
        <v>83</v>
      </c>
      <c r="AY142" s="15" t="s">
        <v>118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5" t="s">
        <v>81</v>
      </c>
      <c r="BK142" s="234">
        <f>ROUND(I142*H142,2)</f>
        <v>0</v>
      </c>
      <c r="BL142" s="15" t="s">
        <v>127</v>
      </c>
      <c r="BM142" s="233" t="s">
        <v>375</v>
      </c>
    </row>
    <row r="143" s="11" customFormat="1" ht="22.8" customHeight="1">
      <c r="B143" s="206"/>
      <c r="C143" s="207"/>
      <c r="D143" s="208" t="s">
        <v>72</v>
      </c>
      <c r="E143" s="220" t="s">
        <v>265</v>
      </c>
      <c r="F143" s="220" t="s">
        <v>266</v>
      </c>
      <c r="G143" s="207"/>
      <c r="H143" s="207"/>
      <c r="I143" s="210"/>
      <c r="J143" s="221">
        <f>BK143</f>
        <v>0</v>
      </c>
      <c r="K143" s="207"/>
      <c r="L143" s="212"/>
      <c r="M143" s="213"/>
      <c r="N143" s="214"/>
      <c r="O143" s="214"/>
      <c r="P143" s="215">
        <f>SUM(P144:P147)</f>
        <v>0</v>
      </c>
      <c r="Q143" s="214"/>
      <c r="R143" s="215">
        <f>SUM(R144:R147)</f>
        <v>0.0041999999999999997</v>
      </c>
      <c r="S143" s="214"/>
      <c r="T143" s="216">
        <f>SUM(T144:T147)</f>
        <v>0</v>
      </c>
      <c r="AR143" s="217" t="s">
        <v>83</v>
      </c>
      <c r="AT143" s="218" t="s">
        <v>72</v>
      </c>
      <c r="AU143" s="218" t="s">
        <v>81</v>
      </c>
      <c r="AY143" s="217" t="s">
        <v>118</v>
      </c>
      <c r="BK143" s="219">
        <f>SUM(BK144:BK147)</f>
        <v>0</v>
      </c>
    </row>
    <row r="144" s="1" customFormat="1" ht="24" customHeight="1">
      <c r="B144" s="36"/>
      <c r="C144" s="222" t="s">
        <v>294</v>
      </c>
      <c r="D144" s="222" t="s">
        <v>122</v>
      </c>
      <c r="E144" s="223" t="s">
        <v>376</v>
      </c>
      <c r="F144" s="224" t="s">
        <v>377</v>
      </c>
      <c r="G144" s="225" t="s">
        <v>193</v>
      </c>
      <c r="H144" s="226">
        <v>5</v>
      </c>
      <c r="I144" s="227"/>
      <c r="J144" s="228">
        <f>ROUND(I144*H144,2)</f>
        <v>0</v>
      </c>
      <c r="K144" s="224" t="s">
        <v>126</v>
      </c>
      <c r="L144" s="41"/>
      <c r="M144" s="229" t="s">
        <v>1</v>
      </c>
      <c r="N144" s="230" t="s">
        <v>38</v>
      </c>
      <c r="O144" s="84"/>
      <c r="P144" s="231">
        <f>O144*H144</f>
        <v>0</v>
      </c>
      <c r="Q144" s="231">
        <v>0.00013999999999999999</v>
      </c>
      <c r="R144" s="231">
        <f>Q144*H144</f>
        <v>0.00069999999999999988</v>
      </c>
      <c r="S144" s="231">
        <v>0</v>
      </c>
      <c r="T144" s="232">
        <f>S144*H144</f>
        <v>0</v>
      </c>
      <c r="AR144" s="233" t="s">
        <v>127</v>
      </c>
      <c r="AT144" s="233" t="s">
        <v>122</v>
      </c>
      <c r="AU144" s="233" t="s">
        <v>83</v>
      </c>
      <c r="AY144" s="15" t="s">
        <v>118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5" t="s">
        <v>81</v>
      </c>
      <c r="BK144" s="234">
        <f>ROUND(I144*H144,2)</f>
        <v>0</v>
      </c>
      <c r="BL144" s="15" t="s">
        <v>127</v>
      </c>
      <c r="BM144" s="233" t="s">
        <v>378</v>
      </c>
    </row>
    <row r="145" s="1" customFormat="1" ht="24" customHeight="1">
      <c r="B145" s="36"/>
      <c r="C145" s="222" t="s">
        <v>298</v>
      </c>
      <c r="D145" s="222" t="s">
        <v>122</v>
      </c>
      <c r="E145" s="223" t="s">
        <v>379</v>
      </c>
      <c r="F145" s="224" t="s">
        <v>380</v>
      </c>
      <c r="G145" s="225" t="s">
        <v>193</v>
      </c>
      <c r="H145" s="226">
        <v>5</v>
      </c>
      <c r="I145" s="227"/>
      <c r="J145" s="228">
        <f>ROUND(I145*H145,2)</f>
        <v>0</v>
      </c>
      <c r="K145" s="224" t="s">
        <v>126</v>
      </c>
      <c r="L145" s="41"/>
      <c r="M145" s="229" t="s">
        <v>1</v>
      </c>
      <c r="N145" s="230" t="s">
        <v>38</v>
      </c>
      <c r="O145" s="84"/>
      <c r="P145" s="231">
        <f>O145*H145</f>
        <v>0</v>
      </c>
      <c r="Q145" s="231">
        <v>0.00069999999999999999</v>
      </c>
      <c r="R145" s="231">
        <f>Q145*H145</f>
        <v>0.0035000000000000001</v>
      </c>
      <c r="S145" s="231">
        <v>0</v>
      </c>
      <c r="T145" s="232">
        <f>S145*H145</f>
        <v>0</v>
      </c>
      <c r="AR145" s="233" t="s">
        <v>127</v>
      </c>
      <c r="AT145" s="233" t="s">
        <v>122</v>
      </c>
      <c r="AU145" s="233" t="s">
        <v>83</v>
      </c>
      <c r="AY145" s="15" t="s">
        <v>118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5" t="s">
        <v>81</v>
      </c>
      <c r="BK145" s="234">
        <f>ROUND(I145*H145,2)</f>
        <v>0</v>
      </c>
      <c r="BL145" s="15" t="s">
        <v>127</v>
      </c>
      <c r="BM145" s="233" t="s">
        <v>381</v>
      </c>
    </row>
    <row r="146" s="1" customFormat="1" ht="16.5" customHeight="1">
      <c r="B146" s="36"/>
      <c r="C146" s="222" t="s">
        <v>302</v>
      </c>
      <c r="D146" s="222" t="s">
        <v>122</v>
      </c>
      <c r="E146" s="223" t="s">
        <v>303</v>
      </c>
      <c r="F146" s="224" t="s">
        <v>304</v>
      </c>
      <c r="G146" s="225" t="s">
        <v>148</v>
      </c>
      <c r="H146" s="226">
        <v>0.0040000000000000001</v>
      </c>
      <c r="I146" s="227"/>
      <c r="J146" s="228">
        <f>ROUND(I146*H146,2)</f>
        <v>0</v>
      </c>
      <c r="K146" s="224" t="s">
        <v>126</v>
      </c>
      <c r="L146" s="41"/>
      <c r="M146" s="229" t="s">
        <v>1</v>
      </c>
      <c r="N146" s="230" t="s">
        <v>38</v>
      </c>
      <c r="O146" s="84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33" t="s">
        <v>127</v>
      </c>
      <c r="AT146" s="233" t="s">
        <v>122</v>
      </c>
      <c r="AU146" s="233" t="s">
        <v>83</v>
      </c>
      <c r="AY146" s="15" t="s">
        <v>118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5" t="s">
        <v>81</v>
      </c>
      <c r="BK146" s="234">
        <f>ROUND(I146*H146,2)</f>
        <v>0</v>
      </c>
      <c r="BL146" s="15" t="s">
        <v>127</v>
      </c>
      <c r="BM146" s="233" t="s">
        <v>382</v>
      </c>
    </row>
    <row r="147" s="1" customFormat="1" ht="24" customHeight="1">
      <c r="B147" s="36"/>
      <c r="C147" s="222" t="s">
        <v>306</v>
      </c>
      <c r="D147" s="222" t="s">
        <v>122</v>
      </c>
      <c r="E147" s="223" t="s">
        <v>307</v>
      </c>
      <c r="F147" s="224" t="s">
        <v>308</v>
      </c>
      <c r="G147" s="225" t="s">
        <v>148</v>
      </c>
      <c r="H147" s="226">
        <v>0.0040000000000000001</v>
      </c>
      <c r="I147" s="227"/>
      <c r="J147" s="228">
        <f>ROUND(I147*H147,2)</f>
        <v>0</v>
      </c>
      <c r="K147" s="224" t="s">
        <v>126</v>
      </c>
      <c r="L147" s="41"/>
      <c r="M147" s="229" t="s">
        <v>1</v>
      </c>
      <c r="N147" s="230" t="s">
        <v>38</v>
      </c>
      <c r="O147" s="84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33" t="s">
        <v>127</v>
      </c>
      <c r="AT147" s="233" t="s">
        <v>122</v>
      </c>
      <c r="AU147" s="233" t="s">
        <v>83</v>
      </c>
      <c r="AY147" s="15" t="s">
        <v>118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5" t="s">
        <v>81</v>
      </c>
      <c r="BK147" s="234">
        <f>ROUND(I147*H147,2)</f>
        <v>0</v>
      </c>
      <c r="BL147" s="15" t="s">
        <v>127</v>
      </c>
      <c r="BM147" s="233" t="s">
        <v>383</v>
      </c>
    </row>
    <row r="148" s="11" customFormat="1" ht="22.8" customHeight="1">
      <c r="B148" s="206"/>
      <c r="C148" s="207"/>
      <c r="D148" s="208" t="s">
        <v>72</v>
      </c>
      <c r="E148" s="220" t="s">
        <v>384</v>
      </c>
      <c r="F148" s="220" t="s">
        <v>385</v>
      </c>
      <c r="G148" s="207"/>
      <c r="H148" s="207"/>
      <c r="I148" s="210"/>
      <c r="J148" s="221">
        <f>BK148</f>
        <v>0</v>
      </c>
      <c r="K148" s="207"/>
      <c r="L148" s="212"/>
      <c r="M148" s="213"/>
      <c r="N148" s="214"/>
      <c r="O148" s="214"/>
      <c r="P148" s="215">
        <f>SUM(P149:P156)</f>
        <v>0</v>
      </c>
      <c r="Q148" s="214"/>
      <c r="R148" s="215">
        <f>SUM(R149:R156)</f>
        <v>0.26990000000000003</v>
      </c>
      <c r="S148" s="214"/>
      <c r="T148" s="216">
        <f>SUM(T149:T156)</f>
        <v>0</v>
      </c>
      <c r="AR148" s="217" t="s">
        <v>83</v>
      </c>
      <c r="AT148" s="218" t="s">
        <v>72</v>
      </c>
      <c r="AU148" s="218" t="s">
        <v>81</v>
      </c>
      <c r="AY148" s="217" t="s">
        <v>118</v>
      </c>
      <c r="BK148" s="219">
        <f>SUM(BK149:BK156)</f>
        <v>0</v>
      </c>
    </row>
    <row r="149" s="1" customFormat="1" ht="24" customHeight="1">
      <c r="B149" s="36"/>
      <c r="C149" s="222" t="s">
        <v>312</v>
      </c>
      <c r="D149" s="222" t="s">
        <v>122</v>
      </c>
      <c r="E149" s="223" t="s">
        <v>386</v>
      </c>
      <c r="F149" s="224" t="s">
        <v>387</v>
      </c>
      <c r="G149" s="225" t="s">
        <v>193</v>
      </c>
      <c r="H149" s="226">
        <v>5</v>
      </c>
      <c r="I149" s="227"/>
      <c r="J149" s="228">
        <f>ROUND(I149*H149,2)</f>
        <v>0</v>
      </c>
      <c r="K149" s="224" t="s">
        <v>126</v>
      </c>
      <c r="L149" s="41"/>
      <c r="M149" s="229" t="s">
        <v>1</v>
      </c>
      <c r="N149" s="230" t="s">
        <v>38</v>
      </c>
      <c r="O149" s="84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AR149" s="233" t="s">
        <v>127</v>
      </c>
      <c r="AT149" s="233" t="s">
        <v>122</v>
      </c>
      <c r="AU149" s="233" t="s">
        <v>83</v>
      </c>
      <c r="AY149" s="15" t="s">
        <v>118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5" t="s">
        <v>81</v>
      </c>
      <c r="BK149" s="234">
        <f>ROUND(I149*H149,2)</f>
        <v>0</v>
      </c>
      <c r="BL149" s="15" t="s">
        <v>127</v>
      </c>
      <c r="BM149" s="233" t="s">
        <v>388</v>
      </c>
    </row>
    <row r="150" s="12" customFormat="1">
      <c r="B150" s="235"/>
      <c r="C150" s="236"/>
      <c r="D150" s="237" t="s">
        <v>129</v>
      </c>
      <c r="E150" s="238" t="s">
        <v>1</v>
      </c>
      <c r="F150" s="239" t="s">
        <v>196</v>
      </c>
      <c r="G150" s="236"/>
      <c r="H150" s="240">
        <v>5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129</v>
      </c>
      <c r="AU150" s="246" t="s">
        <v>83</v>
      </c>
      <c r="AV150" s="12" t="s">
        <v>83</v>
      </c>
      <c r="AW150" s="12" t="s">
        <v>30</v>
      </c>
      <c r="AX150" s="12" t="s">
        <v>81</v>
      </c>
      <c r="AY150" s="246" t="s">
        <v>118</v>
      </c>
    </row>
    <row r="151" s="1" customFormat="1" ht="36" customHeight="1">
      <c r="B151" s="36"/>
      <c r="C151" s="222" t="s">
        <v>320</v>
      </c>
      <c r="D151" s="222" t="s">
        <v>122</v>
      </c>
      <c r="E151" s="223" t="s">
        <v>389</v>
      </c>
      <c r="F151" s="224" t="s">
        <v>390</v>
      </c>
      <c r="G151" s="225" t="s">
        <v>193</v>
      </c>
      <c r="H151" s="226">
        <v>1</v>
      </c>
      <c r="I151" s="227"/>
      <c r="J151" s="228">
        <f>ROUND(I151*H151,2)</f>
        <v>0</v>
      </c>
      <c r="K151" s="224" t="s">
        <v>126</v>
      </c>
      <c r="L151" s="41"/>
      <c r="M151" s="229" t="s">
        <v>1</v>
      </c>
      <c r="N151" s="230" t="s">
        <v>38</v>
      </c>
      <c r="O151" s="84"/>
      <c r="P151" s="231">
        <f>O151*H151</f>
        <v>0</v>
      </c>
      <c r="Q151" s="231">
        <v>0.037199999999999997</v>
      </c>
      <c r="R151" s="231">
        <f>Q151*H151</f>
        <v>0.037199999999999997</v>
      </c>
      <c r="S151" s="231">
        <v>0</v>
      </c>
      <c r="T151" s="232">
        <f>S151*H151</f>
        <v>0</v>
      </c>
      <c r="AR151" s="233" t="s">
        <v>127</v>
      </c>
      <c r="AT151" s="233" t="s">
        <v>122</v>
      </c>
      <c r="AU151" s="233" t="s">
        <v>83</v>
      </c>
      <c r="AY151" s="15" t="s">
        <v>118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5" t="s">
        <v>81</v>
      </c>
      <c r="BK151" s="234">
        <f>ROUND(I151*H151,2)</f>
        <v>0</v>
      </c>
      <c r="BL151" s="15" t="s">
        <v>127</v>
      </c>
      <c r="BM151" s="233" t="s">
        <v>391</v>
      </c>
    </row>
    <row r="152" s="1" customFormat="1" ht="36" customHeight="1">
      <c r="B152" s="36"/>
      <c r="C152" s="222" t="s">
        <v>135</v>
      </c>
      <c r="D152" s="222" t="s">
        <v>122</v>
      </c>
      <c r="E152" s="223" t="s">
        <v>392</v>
      </c>
      <c r="F152" s="224" t="s">
        <v>393</v>
      </c>
      <c r="G152" s="225" t="s">
        <v>193</v>
      </c>
      <c r="H152" s="226">
        <v>1</v>
      </c>
      <c r="I152" s="227"/>
      <c r="J152" s="228">
        <f>ROUND(I152*H152,2)</f>
        <v>0</v>
      </c>
      <c r="K152" s="224" t="s">
        <v>126</v>
      </c>
      <c r="L152" s="41"/>
      <c r="M152" s="229" t="s">
        <v>1</v>
      </c>
      <c r="N152" s="230" t="s">
        <v>38</v>
      </c>
      <c r="O152" s="84"/>
      <c r="P152" s="231">
        <f>O152*H152</f>
        <v>0</v>
      </c>
      <c r="Q152" s="231">
        <v>0.047840000000000001</v>
      </c>
      <c r="R152" s="231">
        <f>Q152*H152</f>
        <v>0.047840000000000001</v>
      </c>
      <c r="S152" s="231">
        <v>0</v>
      </c>
      <c r="T152" s="232">
        <f>S152*H152</f>
        <v>0</v>
      </c>
      <c r="AR152" s="233" t="s">
        <v>127</v>
      </c>
      <c r="AT152" s="233" t="s">
        <v>122</v>
      </c>
      <c r="AU152" s="233" t="s">
        <v>83</v>
      </c>
      <c r="AY152" s="15" t="s">
        <v>118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5" t="s">
        <v>81</v>
      </c>
      <c r="BK152" s="234">
        <f>ROUND(I152*H152,2)</f>
        <v>0</v>
      </c>
      <c r="BL152" s="15" t="s">
        <v>127</v>
      </c>
      <c r="BM152" s="233" t="s">
        <v>394</v>
      </c>
    </row>
    <row r="153" s="1" customFormat="1" ht="36" customHeight="1">
      <c r="B153" s="36"/>
      <c r="C153" s="222" t="s">
        <v>332</v>
      </c>
      <c r="D153" s="222" t="s">
        <v>122</v>
      </c>
      <c r="E153" s="223" t="s">
        <v>395</v>
      </c>
      <c r="F153" s="224" t="s">
        <v>396</v>
      </c>
      <c r="G153" s="225" t="s">
        <v>193</v>
      </c>
      <c r="H153" s="226">
        <v>2</v>
      </c>
      <c r="I153" s="227"/>
      <c r="J153" s="228">
        <f>ROUND(I153*H153,2)</f>
        <v>0</v>
      </c>
      <c r="K153" s="224" t="s">
        <v>126</v>
      </c>
      <c r="L153" s="41"/>
      <c r="M153" s="229" t="s">
        <v>1</v>
      </c>
      <c r="N153" s="230" t="s">
        <v>38</v>
      </c>
      <c r="O153" s="84"/>
      <c r="P153" s="231">
        <f>O153*H153</f>
        <v>0</v>
      </c>
      <c r="Q153" s="231">
        <v>0.035680000000000003</v>
      </c>
      <c r="R153" s="231">
        <f>Q153*H153</f>
        <v>0.071360000000000007</v>
      </c>
      <c r="S153" s="231">
        <v>0</v>
      </c>
      <c r="T153" s="232">
        <f>S153*H153</f>
        <v>0</v>
      </c>
      <c r="AR153" s="233" t="s">
        <v>127</v>
      </c>
      <c r="AT153" s="233" t="s">
        <v>122</v>
      </c>
      <c r="AU153" s="233" t="s">
        <v>83</v>
      </c>
      <c r="AY153" s="15" t="s">
        <v>118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5" t="s">
        <v>81</v>
      </c>
      <c r="BK153" s="234">
        <f>ROUND(I153*H153,2)</f>
        <v>0</v>
      </c>
      <c r="BL153" s="15" t="s">
        <v>127</v>
      </c>
      <c r="BM153" s="233" t="s">
        <v>397</v>
      </c>
    </row>
    <row r="154" s="1" customFormat="1" ht="24" customHeight="1">
      <c r="B154" s="36"/>
      <c r="C154" s="222" t="s">
        <v>336</v>
      </c>
      <c r="D154" s="222" t="s">
        <v>122</v>
      </c>
      <c r="E154" s="223" t="s">
        <v>398</v>
      </c>
      <c r="F154" s="224" t="s">
        <v>399</v>
      </c>
      <c r="G154" s="225" t="s">
        <v>193</v>
      </c>
      <c r="H154" s="226">
        <v>1</v>
      </c>
      <c r="I154" s="227"/>
      <c r="J154" s="228">
        <f>ROUND(I154*H154,2)</f>
        <v>0</v>
      </c>
      <c r="K154" s="224" t="s">
        <v>1</v>
      </c>
      <c r="L154" s="41"/>
      <c r="M154" s="229" t="s">
        <v>1</v>
      </c>
      <c r="N154" s="230" t="s">
        <v>38</v>
      </c>
      <c r="O154" s="84"/>
      <c r="P154" s="231">
        <f>O154*H154</f>
        <v>0</v>
      </c>
      <c r="Q154" s="231">
        <v>0.1135</v>
      </c>
      <c r="R154" s="231">
        <f>Q154*H154</f>
        <v>0.1135</v>
      </c>
      <c r="S154" s="231">
        <v>0</v>
      </c>
      <c r="T154" s="232">
        <f>S154*H154</f>
        <v>0</v>
      </c>
      <c r="AR154" s="233" t="s">
        <v>127</v>
      </c>
      <c r="AT154" s="233" t="s">
        <v>122</v>
      </c>
      <c r="AU154" s="233" t="s">
        <v>83</v>
      </c>
      <c r="AY154" s="15" t="s">
        <v>118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5" t="s">
        <v>81</v>
      </c>
      <c r="BK154" s="234">
        <f>ROUND(I154*H154,2)</f>
        <v>0</v>
      </c>
      <c r="BL154" s="15" t="s">
        <v>127</v>
      </c>
      <c r="BM154" s="233" t="s">
        <v>400</v>
      </c>
    </row>
    <row r="155" s="1" customFormat="1" ht="24" customHeight="1">
      <c r="B155" s="36"/>
      <c r="C155" s="222" t="s">
        <v>340</v>
      </c>
      <c r="D155" s="222" t="s">
        <v>122</v>
      </c>
      <c r="E155" s="223" t="s">
        <v>401</v>
      </c>
      <c r="F155" s="224" t="s">
        <v>402</v>
      </c>
      <c r="G155" s="225" t="s">
        <v>148</v>
      </c>
      <c r="H155" s="226">
        <v>0.27000000000000002</v>
      </c>
      <c r="I155" s="227"/>
      <c r="J155" s="228">
        <f>ROUND(I155*H155,2)</f>
        <v>0</v>
      </c>
      <c r="K155" s="224" t="s">
        <v>126</v>
      </c>
      <c r="L155" s="41"/>
      <c r="M155" s="229" t="s">
        <v>1</v>
      </c>
      <c r="N155" s="230" t="s">
        <v>38</v>
      </c>
      <c r="O155" s="84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33" t="s">
        <v>127</v>
      </c>
      <c r="AT155" s="233" t="s">
        <v>122</v>
      </c>
      <c r="AU155" s="233" t="s">
        <v>83</v>
      </c>
      <c r="AY155" s="15" t="s">
        <v>118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5" t="s">
        <v>81</v>
      </c>
      <c r="BK155" s="234">
        <f>ROUND(I155*H155,2)</f>
        <v>0</v>
      </c>
      <c r="BL155" s="15" t="s">
        <v>127</v>
      </c>
      <c r="BM155" s="233" t="s">
        <v>403</v>
      </c>
    </row>
    <row r="156" s="1" customFormat="1" ht="24" customHeight="1">
      <c r="B156" s="36"/>
      <c r="C156" s="222" t="s">
        <v>121</v>
      </c>
      <c r="D156" s="222" t="s">
        <v>122</v>
      </c>
      <c r="E156" s="223" t="s">
        <v>404</v>
      </c>
      <c r="F156" s="224" t="s">
        <v>405</v>
      </c>
      <c r="G156" s="225" t="s">
        <v>148</v>
      </c>
      <c r="H156" s="226">
        <v>0.27000000000000002</v>
      </c>
      <c r="I156" s="227"/>
      <c r="J156" s="228">
        <f>ROUND(I156*H156,2)</f>
        <v>0</v>
      </c>
      <c r="K156" s="224" t="s">
        <v>126</v>
      </c>
      <c r="L156" s="41"/>
      <c r="M156" s="229" t="s">
        <v>1</v>
      </c>
      <c r="N156" s="230" t="s">
        <v>38</v>
      </c>
      <c r="O156" s="84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AR156" s="233" t="s">
        <v>127</v>
      </c>
      <c r="AT156" s="233" t="s">
        <v>122</v>
      </c>
      <c r="AU156" s="233" t="s">
        <v>83</v>
      </c>
      <c r="AY156" s="15" t="s">
        <v>118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5" t="s">
        <v>81</v>
      </c>
      <c r="BK156" s="234">
        <f>ROUND(I156*H156,2)</f>
        <v>0</v>
      </c>
      <c r="BL156" s="15" t="s">
        <v>127</v>
      </c>
      <c r="BM156" s="233" t="s">
        <v>406</v>
      </c>
    </row>
    <row r="157" s="11" customFormat="1" ht="22.8" customHeight="1">
      <c r="B157" s="206"/>
      <c r="C157" s="207"/>
      <c r="D157" s="208" t="s">
        <v>72</v>
      </c>
      <c r="E157" s="220" t="s">
        <v>407</v>
      </c>
      <c r="F157" s="220" t="s">
        <v>408</v>
      </c>
      <c r="G157" s="207"/>
      <c r="H157" s="207"/>
      <c r="I157" s="210"/>
      <c r="J157" s="221">
        <f>BK157</f>
        <v>0</v>
      </c>
      <c r="K157" s="207"/>
      <c r="L157" s="212"/>
      <c r="M157" s="213"/>
      <c r="N157" s="214"/>
      <c r="O157" s="214"/>
      <c r="P157" s="215">
        <f>SUM(P158:P170)</f>
        <v>0</v>
      </c>
      <c r="Q157" s="214"/>
      <c r="R157" s="215">
        <f>SUM(R158:R170)</f>
        <v>0</v>
      </c>
      <c r="S157" s="214"/>
      <c r="T157" s="216">
        <f>SUM(T158:T170)</f>
        <v>0</v>
      </c>
      <c r="AR157" s="217" t="s">
        <v>83</v>
      </c>
      <c r="AT157" s="218" t="s">
        <v>72</v>
      </c>
      <c r="AU157" s="218" t="s">
        <v>81</v>
      </c>
      <c r="AY157" s="217" t="s">
        <v>118</v>
      </c>
      <c r="BK157" s="219">
        <f>SUM(BK158:BK170)</f>
        <v>0</v>
      </c>
    </row>
    <row r="158" s="1" customFormat="1" ht="16.5" customHeight="1">
      <c r="B158" s="36"/>
      <c r="C158" s="222" t="s">
        <v>81</v>
      </c>
      <c r="D158" s="222" t="s">
        <v>122</v>
      </c>
      <c r="E158" s="223" t="s">
        <v>409</v>
      </c>
      <c r="F158" s="224" t="s">
        <v>410</v>
      </c>
      <c r="G158" s="225" t="s">
        <v>230</v>
      </c>
      <c r="H158" s="226">
        <v>1</v>
      </c>
      <c r="I158" s="227"/>
      <c r="J158" s="228">
        <f>ROUND(I158*H158,2)</f>
        <v>0</v>
      </c>
      <c r="K158" s="224" t="s">
        <v>1</v>
      </c>
      <c r="L158" s="41"/>
      <c r="M158" s="229" t="s">
        <v>1</v>
      </c>
      <c r="N158" s="230" t="s">
        <v>38</v>
      </c>
      <c r="O158" s="84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AR158" s="233" t="s">
        <v>127</v>
      </c>
      <c r="AT158" s="233" t="s">
        <v>122</v>
      </c>
      <c r="AU158" s="233" t="s">
        <v>83</v>
      </c>
      <c r="AY158" s="15" t="s">
        <v>118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5" t="s">
        <v>81</v>
      </c>
      <c r="BK158" s="234">
        <f>ROUND(I158*H158,2)</f>
        <v>0</v>
      </c>
      <c r="BL158" s="15" t="s">
        <v>127</v>
      </c>
      <c r="BM158" s="233" t="s">
        <v>411</v>
      </c>
    </row>
    <row r="159" s="13" customFormat="1">
      <c r="B159" s="257"/>
      <c r="C159" s="258"/>
      <c r="D159" s="237" t="s">
        <v>129</v>
      </c>
      <c r="E159" s="259" t="s">
        <v>1</v>
      </c>
      <c r="F159" s="260" t="s">
        <v>412</v>
      </c>
      <c r="G159" s="258"/>
      <c r="H159" s="259" t="s">
        <v>1</v>
      </c>
      <c r="I159" s="261"/>
      <c r="J159" s="258"/>
      <c r="K159" s="258"/>
      <c r="L159" s="262"/>
      <c r="M159" s="263"/>
      <c r="N159" s="264"/>
      <c r="O159" s="264"/>
      <c r="P159" s="264"/>
      <c r="Q159" s="264"/>
      <c r="R159" s="264"/>
      <c r="S159" s="264"/>
      <c r="T159" s="265"/>
      <c r="AT159" s="266" t="s">
        <v>129</v>
      </c>
      <c r="AU159" s="266" t="s">
        <v>83</v>
      </c>
      <c r="AV159" s="13" t="s">
        <v>81</v>
      </c>
      <c r="AW159" s="13" t="s">
        <v>30</v>
      </c>
      <c r="AX159" s="13" t="s">
        <v>73</v>
      </c>
      <c r="AY159" s="266" t="s">
        <v>118</v>
      </c>
    </row>
    <row r="160" s="12" customFormat="1">
      <c r="B160" s="235"/>
      <c r="C160" s="236"/>
      <c r="D160" s="237" t="s">
        <v>129</v>
      </c>
      <c r="E160" s="238" t="s">
        <v>1</v>
      </c>
      <c r="F160" s="239" t="s">
        <v>81</v>
      </c>
      <c r="G160" s="236"/>
      <c r="H160" s="240">
        <v>1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129</v>
      </c>
      <c r="AU160" s="246" t="s">
        <v>83</v>
      </c>
      <c r="AV160" s="12" t="s">
        <v>83</v>
      </c>
      <c r="AW160" s="12" t="s">
        <v>30</v>
      </c>
      <c r="AX160" s="12" t="s">
        <v>81</v>
      </c>
      <c r="AY160" s="246" t="s">
        <v>118</v>
      </c>
    </row>
    <row r="161" s="1" customFormat="1" ht="16.5" customHeight="1">
      <c r="B161" s="36"/>
      <c r="C161" s="222" t="s">
        <v>83</v>
      </c>
      <c r="D161" s="222" t="s">
        <v>122</v>
      </c>
      <c r="E161" s="223" t="s">
        <v>413</v>
      </c>
      <c r="F161" s="224" t="s">
        <v>414</v>
      </c>
      <c r="G161" s="225" t="s">
        <v>230</v>
      </c>
      <c r="H161" s="226">
        <v>1</v>
      </c>
      <c r="I161" s="227"/>
      <c r="J161" s="228">
        <f>ROUND(I161*H161,2)</f>
        <v>0</v>
      </c>
      <c r="K161" s="224" t="s">
        <v>1</v>
      </c>
      <c r="L161" s="41"/>
      <c r="M161" s="229" t="s">
        <v>1</v>
      </c>
      <c r="N161" s="230" t="s">
        <v>38</v>
      </c>
      <c r="O161" s="84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33" t="s">
        <v>127</v>
      </c>
      <c r="AT161" s="233" t="s">
        <v>122</v>
      </c>
      <c r="AU161" s="233" t="s">
        <v>83</v>
      </c>
      <c r="AY161" s="15" t="s">
        <v>118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5" t="s">
        <v>81</v>
      </c>
      <c r="BK161" s="234">
        <f>ROUND(I161*H161,2)</f>
        <v>0</v>
      </c>
      <c r="BL161" s="15" t="s">
        <v>127</v>
      </c>
      <c r="BM161" s="233" t="s">
        <v>415</v>
      </c>
    </row>
    <row r="162" s="1" customFormat="1" ht="24" customHeight="1">
      <c r="B162" s="36"/>
      <c r="C162" s="247" t="s">
        <v>184</v>
      </c>
      <c r="D162" s="247" t="s">
        <v>132</v>
      </c>
      <c r="E162" s="248" t="s">
        <v>416</v>
      </c>
      <c r="F162" s="249" t="s">
        <v>417</v>
      </c>
      <c r="G162" s="250" t="s">
        <v>418</v>
      </c>
      <c r="H162" s="251">
        <v>16</v>
      </c>
      <c r="I162" s="252"/>
      <c r="J162" s="253">
        <f>ROUND(I162*H162,2)</f>
        <v>0</v>
      </c>
      <c r="K162" s="249" t="s">
        <v>1</v>
      </c>
      <c r="L162" s="254"/>
      <c r="M162" s="255" t="s">
        <v>1</v>
      </c>
      <c r="N162" s="256" t="s">
        <v>38</v>
      </c>
      <c r="O162" s="84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AR162" s="233" t="s">
        <v>214</v>
      </c>
      <c r="AT162" s="233" t="s">
        <v>132</v>
      </c>
      <c r="AU162" s="233" t="s">
        <v>83</v>
      </c>
      <c r="AY162" s="15" t="s">
        <v>118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5" t="s">
        <v>81</v>
      </c>
      <c r="BK162" s="234">
        <f>ROUND(I162*H162,2)</f>
        <v>0</v>
      </c>
      <c r="BL162" s="15" t="s">
        <v>190</v>
      </c>
      <c r="BM162" s="233" t="s">
        <v>419</v>
      </c>
    </row>
    <row r="163" s="1" customFormat="1" ht="16.5" customHeight="1">
      <c r="B163" s="36"/>
      <c r="C163" s="247" t="s">
        <v>190</v>
      </c>
      <c r="D163" s="247" t="s">
        <v>132</v>
      </c>
      <c r="E163" s="248" t="s">
        <v>420</v>
      </c>
      <c r="F163" s="249" t="s">
        <v>421</v>
      </c>
      <c r="G163" s="250" t="s">
        <v>418</v>
      </c>
      <c r="H163" s="251">
        <v>2</v>
      </c>
      <c r="I163" s="252"/>
      <c r="J163" s="253">
        <f>ROUND(I163*H163,2)</f>
        <v>0</v>
      </c>
      <c r="K163" s="249" t="s">
        <v>1</v>
      </c>
      <c r="L163" s="254"/>
      <c r="M163" s="255" t="s">
        <v>1</v>
      </c>
      <c r="N163" s="256" t="s">
        <v>38</v>
      </c>
      <c r="O163" s="84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33" t="s">
        <v>214</v>
      </c>
      <c r="AT163" s="233" t="s">
        <v>132</v>
      </c>
      <c r="AU163" s="233" t="s">
        <v>83</v>
      </c>
      <c r="AY163" s="15" t="s">
        <v>118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5" t="s">
        <v>81</v>
      </c>
      <c r="BK163" s="234">
        <f>ROUND(I163*H163,2)</f>
        <v>0</v>
      </c>
      <c r="BL163" s="15" t="s">
        <v>190</v>
      </c>
      <c r="BM163" s="233" t="s">
        <v>422</v>
      </c>
    </row>
    <row r="164" s="1" customFormat="1" ht="16.5" customHeight="1">
      <c r="B164" s="36"/>
      <c r="C164" s="247" t="s">
        <v>201</v>
      </c>
      <c r="D164" s="247" t="s">
        <v>132</v>
      </c>
      <c r="E164" s="248" t="s">
        <v>423</v>
      </c>
      <c r="F164" s="249" t="s">
        <v>424</v>
      </c>
      <c r="G164" s="250" t="s">
        <v>418</v>
      </c>
      <c r="H164" s="251">
        <v>1</v>
      </c>
      <c r="I164" s="252"/>
      <c r="J164" s="253">
        <f>ROUND(I164*H164,2)</f>
        <v>0</v>
      </c>
      <c r="K164" s="249" t="s">
        <v>1</v>
      </c>
      <c r="L164" s="254"/>
      <c r="M164" s="255" t="s">
        <v>1</v>
      </c>
      <c r="N164" s="256" t="s">
        <v>38</v>
      </c>
      <c r="O164" s="84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AR164" s="233" t="s">
        <v>214</v>
      </c>
      <c r="AT164" s="233" t="s">
        <v>132</v>
      </c>
      <c r="AU164" s="233" t="s">
        <v>83</v>
      </c>
      <c r="AY164" s="15" t="s">
        <v>118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5" t="s">
        <v>81</v>
      </c>
      <c r="BK164" s="234">
        <f>ROUND(I164*H164,2)</f>
        <v>0</v>
      </c>
      <c r="BL164" s="15" t="s">
        <v>190</v>
      </c>
      <c r="BM164" s="233" t="s">
        <v>425</v>
      </c>
    </row>
    <row r="165" s="1" customFormat="1" ht="16.5" customHeight="1">
      <c r="B165" s="36"/>
      <c r="C165" s="247" t="s">
        <v>205</v>
      </c>
      <c r="D165" s="247" t="s">
        <v>132</v>
      </c>
      <c r="E165" s="248" t="s">
        <v>426</v>
      </c>
      <c r="F165" s="249" t="s">
        <v>427</v>
      </c>
      <c r="G165" s="250" t="s">
        <v>418</v>
      </c>
      <c r="H165" s="251">
        <v>2</v>
      </c>
      <c r="I165" s="252"/>
      <c r="J165" s="253">
        <f>ROUND(I165*H165,2)</f>
        <v>0</v>
      </c>
      <c r="K165" s="249" t="s">
        <v>1</v>
      </c>
      <c r="L165" s="254"/>
      <c r="M165" s="255" t="s">
        <v>1</v>
      </c>
      <c r="N165" s="256" t="s">
        <v>38</v>
      </c>
      <c r="O165" s="84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33" t="s">
        <v>214</v>
      </c>
      <c r="AT165" s="233" t="s">
        <v>132</v>
      </c>
      <c r="AU165" s="233" t="s">
        <v>83</v>
      </c>
      <c r="AY165" s="15" t="s">
        <v>118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5" t="s">
        <v>81</v>
      </c>
      <c r="BK165" s="234">
        <f>ROUND(I165*H165,2)</f>
        <v>0</v>
      </c>
      <c r="BL165" s="15" t="s">
        <v>190</v>
      </c>
      <c r="BM165" s="233" t="s">
        <v>428</v>
      </c>
    </row>
    <row r="166" s="1" customFormat="1" ht="24" customHeight="1">
      <c r="B166" s="36"/>
      <c r="C166" s="247" t="s">
        <v>214</v>
      </c>
      <c r="D166" s="247" t="s">
        <v>132</v>
      </c>
      <c r="E166" s="248" t="s">
        <v>429</v>
      </c>
      <c r="F166" s="249" t="s">
        <v>430</v>
      </c>
      <c r="G166" s="250" t="s">
        <v>125</v>
      </c>
      <c r="H166" s="251">
        <v>698</v>
      </c>
      <c r="I166" s="252"/>
      <c r="J166" s="253">
        <f>ROUND(I166*H166,2)</f>
        <v>0</v>
      </c>
      <c r="K166" s="249" t="s">
        <v>1</v>
      </c>
      <c r="L166" s="254"/>
      <c r="M166" s="255" t="s">
        <v>1</v>
      </c>
      <c r="N166" s="256" t="s">
        <v>38</v>
      </c>
      <c r="O166" s="84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33" t="s">
        <v>214</v>
      </c>
      <c r="AT166" s="233" t="s">
        <v>132</v>
      </c>
      <c r="AU166" s="233" t="s">
        <v>83</v>
      </c>
      <c r="AY166" s="15" t="s">
        <v>118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5" t="s">
        <v>81</v>
      </c>
      <c r="BK166" s="234">
        <f>ROUND(I166*H166,2)</f>
        <v>0</v>
      </c>
      <c r="BL166" s="15" t="s">
        <v>190</v>
      </c>
      <c r="BM166" s="233" t="s">
        <v>431</v>
      </c>
    </row>
    <row r="167" s="1" customFormat="1" ht="16.5" customHeight="1">
      <c r="B167" s="36"/>
      <c r="C167" s="247" t="s">
        <v>227</v>
      </c>
      <c r="D167" s="247" t="s">
        <v>132</v>
      </c>
      <c r="E167" s="248" t="s">
        <v>432</v>
      </c>
      <c r="F167" s="249" t="s">
        <v>433</v>
      </c>
      <c r="G167" s="250" t="s">
        <v>434</v>
      </c>
      <c r="H167" s="251">
        <v>70</v>
      </c>
      <c r="I167" s="252"/>
      <c r="J167" s="253">
        <f>ROUND(I167*H167,2)</f>
        <v>0</v>
      </c>
      <c r="K167" s="249" t="s">
        <v>1</v>
      </c>
      <c r="L167" s="254"/>
      <c r="M167" s="255" t="s">
        <v>1</v>
      </c>
      <c r="N167" s="256" t="s">
        <v>38</v>
      </c>
      <c r="O167" s="84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AR167" s="233" t="s">
        <v>214</v>
      </c>
      <c r="AT167" s="233" t="s">
        <v>132</v>
      </c>
      <c r="AU167" s="233" t="s">
        <v>83</v>
      </c>
      <c r="AY167" s="15" t="s">
        <v>118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5" t="s">
        <v>81</v>
      </c>
      <c r="BK167" s="234">
        <f>ROUND(I167*H167,2)</f>
        <v>0</v>
      </c>
      <c r="BL167" s="15" t="s">
        <v>190</v>
      </c>
      <c r="BM167" s="233" t="s">
        <v>435</v>
      </c>
    </row>
    <row r="168" s="1" customFormat="1" ht="16.5" customHeight="1">
      <c r="B168" s="36"/>
      <c r="C168" s="247" t="s">
        <v>219</v>
      </c>
      <c r="D168" s="247" t="s">
        <v>132</v>
      </c>
      <c r="E168" s="248" t="s">
        <v>436</v>
      </c>
      <c r="F168" s="249" t="s">
        <v>437</v>
      </c>
      <c r="G168" s="250" t="s">
        <v>418</v>
      </c>
      <c r="H168" s="251">
        <v>1</v>
      </c>
      <c r="I168" s="252"/>
      <c r="J168" s="253">
        <f>ROUND(I168*H168,2)</f>
        <v>0</v>
      </c>
      <c r="K168" s="249" t="s">
        <v>1</v>
      </c>
      <c r="L168" s="254"/>
      <c r="M168" s="255" t="s">
        <v>1</v>
      </c>
      <c r="N168" s="256" t="s">
        <v>38</v>
      </c>
      <c r="O168" s="84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AR168" s="233" t="s">
        <v>214</v>
      </c>
      <c r="AT168" s="233" t="s">
        <v>132</v>
      </c>
      <c r="AU168" s="233" t="s">
        <v>83</v>
      </c>
      <c r="AY168" s="15" t="s">
        <v>118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5" t="s">
        <v>81</v>
      </c>
      <c r="BK168" s="234">
        <f>ROUND(I168*H168,2)</f>
        <v>0</v>
      </c>
      <c r="BL168" s="15" t="s">
        <v>190</v>
      </c>
      <c r="BM168" s="233" t="s">
        <v>438</v>
      </c>
    </row>
    <row r="169" s="1" customFormat="1" ht="16.5" customHeight="1">
      <c r="B169" s="36"/>
      <c r="C169" s="247" t="s">
        <v>223</v>
      </c>
      <c r="D169" s="247" t="s">
        <v>132</v>
      </c>
      <c r="E169" s="248" t="s">
        <v>439</v>
      </c>
      <c r="F169" s="249" t="s">
        <v>440</v>
      </c>
      <c r="G169" s="250" t="s">
        <v>125</v>
      </c>
      <c r="H169" s="251">
        <v>31</v>
      </c>
      <c r="I169" s="252"/>
      <c r="J169" s="253">
        <f>ROUND(I169*H169,2)</f>
        <v>0</v>
      </c>
      <c r="K169" s="249" t="s">
        <v>1</v>
      </c>
      <c r="L169" s="254"/>
      <c r="M169" s="255" t="s">
        <v>1</v>
      </c>
      <c r="N169" s="256" t="s">
        <v>38</v>
      </c>
      <c r="O169" s="84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AR169" s="233" t="s">
        <v>214</v>
      </c>
      <c r="AT169" s="233" t="s">
        <v>132</v>
      </c>
      <c r="AU169" s="233" t="s">
        <v>83</v>
      </c>
      <c r="AY169" s="15" t="s">
        <v>118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5" t="s">
        <v>81</v>
      </c>
      <c r="BK169" s="234">
        <f>ROUND(I169*H169,2)</f>
        <v>0</v>
      </c>
      <c r="BL169" s="15" t="s">
        <v>190</v>
      </c>
      <c r="BM169" s="233" t="s">
        <v>441</v>
      </c>
    </row>
    <row r="170" s="1" customFormat="1" ht="16.5" customHeight="1">
      <c r="B170" s="36"/>
      <c r="C170" s="247" t="s">
        <v>238</v>
      </c>
      <c r="D170" s="247" t="s">
        <v>132</v>
      </c>
      <c r="E170" s="248" t="s">
        <v>442</v>
      </c>
      <c r="F170" s="249" t="s">
        <v>443</v>
      </c>
      <c r="G170" s="250" t="s">
        <v>125</v>
      </c>
      <c r="H170" s="251">
        <v>136</v>
      </c>
      <c r="I170" s="252"/>
      <c r="J170" s="253">
        <f>ROUND(I170*H170,2)</f>
        <v>0</v>
      </c>
      <c r="K170" s="249" t="s">
        <v>1</v>
      </c>
      <c r="L170" s="254"/>
      <c r="M170" s="255" t="s">
        <v>1</v>
      </c>
      <c r="N170" s="256" t="s">
        <v>38</v>
      </c>
      <c r="O170" s="84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33" t="s">
        <v>214</v>
      </c>
      <c r="AT170" s="233" t="s">
        <v>132</v>
      </c>
      <c r="AU170" s="233" t="s">
        <v>83</v>
      </c>
      <c r="AY170" s="15" t="s">
        <v>118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5" t="s">
        <v>81</v>
      </c>
      <c r="BK170" s="234">
        <f>ROUND(I170*H170,2)</f>
        <v>0</v>
      </c>
      <c r="BL170" s="15" t="s">
        <v>190</v>
      </c>
      <c r="BM170" s="233" t="s">
        <v>444</v>
      </c>
    </row>
    <row r="171" s="11" customFormat="1" ht="25.92" customHeight="1">
      <c r="B171" s="206"/>
      <c r="C171" s="207"/>
      <c r="D171" s="208" t="s">
        <v>72</v>
      </c>
      <c r="E171" s="209" t="s">
        <v>310</v>
      </c>
      <c r="F171" s="209" t="s">
        <v>311</v>
      </c>
      <c r="G171" s="207"/>
      <c r="H171" s="207"/>
      <c r="I171" s="210"/>
      <c r="J171" s="211">
        <f>BK171</f>
        <v>0</v>
      </c>
      <c r="K171" s="207"/>
      <c r="L171" s="212"/>
      <c r="M171" s="213"/>
      <c r="N171" s="214"/>
      <c r="O171" s="214"/>
      <c r="P171" s="215">
        <f>SUM(P172:P176)</f>
        <v>0</v>
      </c>
      <c r="Q171" s="214"/>
      <c r="R171" s="215">
        <f>SUM(R172:R176)</f>
        <v>0</v>
      </c>
      <c r="S171" s="214"/>
      <c r="T171" s="216">
        <f>SUM(T172:T176)</f>
        <v>0</v>
      </c>
      <c r="AR171" s="217" t="s">
        <v>190</v>
      </c>
      <c r="AT171" s="218" t="s">
        <v>72</v>
      </c>
      <c r="AU171" s="218" t="s">
        <v>73</v>
      </c>
      <c r="AY171" s="217" t="s">
        <v>118</v>
      </c>
      <c r="BK171" s="219">
        <f>SUM(BK172:BK176)</f>
        <v>0</v>
      </c>
    </row>
    <row r="172" s="1" customFormat="1" ht="16.5" customHeight="1">
      <c r="B172" s="36"/>
      <c r="C172" s="222" t="s">
        <v>131</v>
      </c>
      <c r="D172" s="222" t="s">
        <v>122</v>
      </c>
      <c r="E172" s="223" t="s">
        <v>333</v>
      </c>
      <c r="F172" s="224" t="s">
        <v>334</v>
      </c>
      <c r="G172" s="225" t="s">
        <v>230</v>
      </c>
      <c r="H172" s="226">
        <v>1</v>
      </c>
      <c r="I172" s="227"/>
      <c r="J172" s="228">
        <f>ROUND(I172*H172,2)</f>
        <v>0</v>
      </c>
      <c r="K172" s="224" t="s">
        <v>1</v>
      </c>
      <c r="L172" s="41"/>
      <c r="M172" s="229" t="s">
        <v>1</v>
      </c>
      <c r="N172" s="230" t="s">
        <v>38</v>
      </c>
      <c r="O172" s="84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AR172" s="233" t="s">
        <v>315</v>
      </c>
      <c r="AT172" s="233" t="s">
        <v>122</v>
      </c>
      <c r="AU172" s="233" t="s">
        <v>81</v>
      </c>
      <c r="AY172" s="15" t="s">
        <v>118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5" t="s">
        <v>81</v>
      </c>
      <c r="BK172" s="234">
        <f>ROUND(I172*H172,2)</f>
        <v>0</v>
      </c>
      <c r="BL172" s="15" t="s">
        <v>315</v>
      </c>
      <c r="BM172" s="233" t="s">
        <v>445</v>
      </c>
    </row>
    <row r="173" s="1" customFormat="1" ht="16.5" customHeight="1">
      <c r="B173" s="36"/>
      <c r="C173" s="222" t="s">
        <v>137</v>
      </c>
      <c r="D173" s="222" t="s">
        <v>122</v>
      </c>
      <c r="E173" s="223" t="s">
        <v>337</v>
      </c>
      <c r="F173" s="224" t="s">
        <v>338</v>
      </c>
      <c r="G173" s="225" t="s">
        <v>230</v>
      </c>
      <c r="H173" s="226">
        <v>1</v>
      </c>
      <c r="I173" s="227"/>
      <c r="J173" s="228">
        <f>ROUND(I173*H173,2)</f>
        <v>0</v>
      </c>
      <c r="K173" s="224" t="s">
        <v>1</v>
      </c>
      <c r="L173" s="41"/>
      <c r="M173" s="229" t="s">
        <v>1</v>
      </c>
      <c r="N173" s="230" t="s">
        <v>38</v>
      </c>
      <c r="O173" s="84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AR173" s="233" t="s">
        <v>315</v>
      </c>
      <c r="AT173" s="233" t="s">
        <v>122</v>
      </c>
      <c r="AU173" s="233" t="s">
        <v>81</v>
      </c>
      <c r="AY173" s="15" t="s">
        <v>118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5" t="s">
        <v>81</v>
      </c>
      <c r="BK173" s="234">
        <f>ROUND(I173*H173,2)</f>
        <v>0</v>
      </c>
      <c r="BL173" s="15" t="s">
        <v>315</v>
      </c>
      <c r="BM173" s="233" t="s">
        <v>446</v>
      </c>
    </row>
    <row r="174" s="1" customFormat="1" ht="16.5" customHeight="1">
      <c r="B174" s="36"/>
      <c r="C174" s="222" t="s">
        <v>141</v>
      </c>
      <c r="D174" s="222" t="s">
        <v>122</v>
      </c>
      <c r="E174" s="223" t="s">
        <v>341</v>
      </c>
      <c r="F174" s="224" t="s">
        <v>342</v>
      </c>
      <c r="G174" s="225" t="s">
        <v>230</v>
      </c>
      <c r="H174" s="226">
        <v>1</v>
      </c>
      <c r="I174" s="227"/>
      <c r="J174" s="228">
        <f>ROUND(I174*H174,2)</f>
        <v>0</v>
      </c>
      <c r="K174" s="224" t="s">
        <v>1</v>
      </c>
      <c r="L174" s="41"/>
      <c r="M174" s="229" t="s">
        <v>1</v>
      </c>
      <c r="N174" s="230" t="s">
        <v>38</v>
      </c>
      <c r="O174" s="84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AR174" s="233" t="s">
        <v>315</v>
      </c>
      <c r="AT174" s="233" t="s">
        <v>122</v>
      </c>
      <c r="AU174" s="233" t="s">
        <v>81</v>
      </c>
      <c r="AY174" s="15" t="s">
        <v>118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5" t="s">
        <v>81</v>
      </c>
      <c r="BK174" s="234">
        <f>ROUND(I174*H174,2)</f>
        <v>0</v>
      </c>
      <c r="BL174" s="15" t="s">
        <v>315</v>
      </c>
      <c r="BM174" s="233" t="s">
        <v>447</v>
      </c>
    </row>
    <row r="175" s="13" customFormat="1">
      <c r="B175" s="257"/>
      <c r="C175" s="258"/>
      <c r="D175" s="237" t="s">
        <v>129</v>
      </c>
      <c r="E175" s="259" t="s">
        <v>1</v>
      </c>
      <c r="F175" s="260" t="s">
        <v>344</v>
      </c>
      <c r="G175" s="258"/>
      <c r="H175" s="259" t="s">
        <v>1</v>
      </c>
      <c r="I175" s="261"/>
      <c r="J175" s="258"/>
      <c r="K175" s="258"/>
      <c r="L175" s="262"/>
      <c r="M175" s="263"/>
      <c r="N175" s="264"/>
      <c r="O175" s="264"/>
      <c r="P175" s="264"/>
      <c r="Q175" s="264"/>
      <c r="R175" s="264"/>
      <c r="S175" s="264"/>
      <c r="T175" s="265"/>
      <c r="AT175" s="266" t="s">
        <v>129</v>
      </c>
      <c r="AU175" s="266" t="s">
        <v>81</v>
      </c>
      <c r="AV175" s="13" t="s">
        <v>81</v>
      </c>
      <c r="AW175" s="13" t="s">
        <v>30</v>
      </c>
      <c r="AX175" s="13" t="s">
        <v>73</v>
      </c>
      <c r="AY175" s="266" t="s">
        <v>118</v>
      </c>
    </row>
    <row r="176" s="12" customFormat="1">
      <c r="B176" s="235"/>
      <c r="C176" s="236"/>
      <c r="D176" s="237" t="s">
        <v>129</v>
      </c>
      <c r="E176" s="238" t="s">
        <v>1</v>
      </c>
      <c r="F176" s="239" t="s">
        <v>81</v>
      </c>
      <c r="G176" s="236"/>
      <c r="H176" s="240">
        <v>1</v>
      </c>
      <c r="I176" s="241"/>
      <c r="J176" s="236"/>
      <c r="K176" s="236"/>
      <c r="L176" s="242"/>
      <c r="M176" s="267"/>
      <c r="N176" s="268"/>
      <c r="O176" s="268"/>
      <c r="P176" s="268"/>
      <c r="Q176" s="268"/>
      <c r="R176" s="268"/>
      <c r="S176" s="268"/>
      <c r="T176" s="269"/>
      <c r="AT176" s="246" t="s">
        <v>129</v>
      </c>
      <c r="AU176" s="246" t="s">
        <v>81</v>
      </c>
      <c r="AV176" s="12" t="s">
        <v>83</v>
      </c>
      <c r="AW176" s="12" t="s">
        <v>30</v>
      </c>
      <c r="AX176" s="12" t="s">
        <v>81</v>
      </c>
      <c r="AY176" s="246" t="s">
        <v>118</v>
      </c>
    </row>
    <row r="177" s="1" customFormat="1" ht="6.96" customHeight="1">
      <c r="B177" s="59"/>
      <c r="C177" s="60"/>
      <c r="D177" s="60"/>
      <c r="E177" s="60"/>
      <c r="F177" s="60"/>
      <c r="G177" s="60"/>
      <c r="H177" s="60"/>
      <c r="I177" s="171"/>
      <c r="J177" s="60"/>
      <c r="K177" s="60"/>
      <c r="L177" s="41"/>
    </row>
  </sheetData>
  <sheetProtection sheet="1" autoFilter="0" formatColumns="0" formatRows="0" objects="1" scenarios="1" spinCount="100000" saltValue="oeMWy7/waAdbmoa5Wo2kWzOse24jkJitIAfXsvEvQOx0XUTNHIS6xp/eoZM7Mb15YE016H+pwmurCEjtL6jDQg==" hashValue="HY7R0W4x/Rx0UMDKhw9qlpJrGnHQX4mvVJ62Loehu8VWoxT2gqI5HgjYmZDtza8SWFH5Bzwj+Nr6B7FtM3cnTg==" algorithmName="SHA-512" password="CC35"/>
  <autoFilter ref="C122:K17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88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83</v>
      </c>
    </row>
    <row r="4" ht="24.96" customHeight="1">
      <c r="B4" s="18"/>
      <c r="D4" s="133" t="s">
        <v>89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Stavební úpravy KD Zlatníky, rozdělené na objekty (bez SO.01 - topný systém)</v>
      </c>
      <c r="F7" s="135"/>
      <c r="G7" s="135"/>
      <c r="H7" s="135"/>
      <c r="L7" s="18"/>
    </row>
    <row r="8" s="1" customFormat="1" ht="12" customHeight="1">
      <c r="B8" s="41"/>
      <c r="D8" s="135" t="s">
        <v>90</v>
      </c>
      <c r="I8" s="137"/>
      <c r="L8" s="41"/>
    </row>
    <row r="9" s="1" customFormat="1" ht="36.96" customHeight="1">
      <c r="B9" s="41"/>
      <c r="E9" s="138" t="s">
        <v>448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16. 6. 2021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tr">
        <f>IF('Rekapitulace stavby'!AN10="","",'Rekapitulace stavby'!AN10)</f>
        <v/>
      </c>
      <c r="L14" s="41"/>
    </row>
    <row r="15" s="1" customFormat="1" ht="18" customHeight="1">
      <c r="B15" s="41"/>
      <c r="E15" s="139" t="str">
        <f>IF('Rekapitulace stavby'!E11="","",'Rekapitulace stavby'!E11)</f>
        <v xml:space="preserve"> </v>
      </c>
      <c r="I15" s="140" t="s">
        <v>26</v>
      </c>
      <c r="J15" s="139" t="str">
        <f>IF('Rekapitulace stavby'!AN11="","",'Rekapitulace stavby'!AN11)</f>
        <v/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27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29</v>
      </c>
      <c r="I20" s="140" t="s">
        <v>25</v>
      </c>
      <c r="J20" s="139" t="str">
        <f>IF('Rekapitulace stavby'!AN16="","",'Rekapitulace stavby'!AN16)</f>
        <v/>
      </c>
      <c r="L20" s="41"/>
    </row>
    <row r="21" s="1" customFormat="1" ht="18" customHeight="1">
      <c r="B21" s="41"/>
      <c r="E21" s="139" t="str">
        <f>IF('Rekapitulace stavby'!E17="","",'Rekapitulace stavby'!E17)</f>
        <v xml:space="preserve"> </v>
      </c>
      <c r="I21" s="140" t="s">
        <v>26</v>
      </c>
      <c r="J21" s="139" t="str">
        <f>IF('Rekapitulace stavby'!AN17="","",'Rekapitulace stavby'!AN17)</f>
        <v/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31</v>
      </c>
      <c r="I23" s="140" t="s">
        <v>25</v>
      </c>
      <c r="J23" s="139" t="str">
        <f>IF('Rekapitulace stavby'!AN19="","",'Rekapitulace stavby'!AN19)</f>
        <v/>
      </c>
      <c r="L23" s="41"/>
    </row>
    <row r="24" s="1" customFormat="1" ht="18" customHeight="1">
      <c r="B24" s="41"/>
      <c r="E24" s="139" t="str">
        <f>IF('Rekapitulace stavby'!E20="","",'Rekapitulace stavby'!E20)</f>
        <v xml:space="preserve"> </v>
      </c>
      <c r="I24" s="140" t="s">
        <v>26</v>
      </c>
      <c r="J24" s="139" t="str">
        <f>IF('Rekapitulace stavby'!AN20="","",'Rekapitulace stavby'!AN20)</f>
        <v/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32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33</v>
      </c>
      <c r="I30" s="137"/>
      <c r="J30" s="147">
        <f>ROUND(J122,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35</v>
      </c>
      <c r="I32" s="149" t="s">
        <v>34</v>
      </c>
      <c r="J32" s="148" t="s">
        <v>36</v>
      </c>
      <c r="L32" s="41"/>
    </row>
    <row r="33" s="1" customFormat="1" ht="14.4" customHeight="1">
      <c r="B33" s="41"/>
      <c r="D33" s="150" t="s">
        <v>37</v>
      </c>
      <c r="E33" s="135" t="s">
        <v>38</v>
      </c>
      <c r="F33" s="151">
        <f>ROUND((SUM(BE122:BE171)),  2)</f>
        <v>0</v>
      </c>
      <c r="I33" s="152">
        <v>0.20999999999999999</v>
      </c>
      <c r="J33" s="151">
        <f>ROUND(((SUM(BE122:BE171))*I33),  2)</f>
        <v>0</v>
      </c>
      <c r="L33" s="41"/>
    </row>
    <row r="34" s="1" customFormat="1" ht="14.4" customHeight="1">
      <c r="B34" s="41"/>
      <c r="E34" s="135" t="s">
        <v>39</v>
      </c>
      <c r="F34" s="151">
        <f>ROUND((SUM(BF122:BF171)),  2)</f>
        <v>0</v>
      </c>
      <c r="I34" s="152">
        <v>0.14999999999999999</v>
      </c>
      <c r="J34" s="151">
        <f>ROUND(((SUM(BF122:BF171))*I34),  2)</f>
        <v>0</v>
      </c>
      <c r="L34" s="41"/>
    </row>
    <row r="35" hidden="1" s="1" customFormat="1" ht="14.4" customHeight="1">
      <c r="B35" s="41"/>
      <c r="E35" s="135" t="s">
        <v>40</v>
      </c>
      <c r="F35" s="151">
        <f>ROUND((SUM(BG122:BG171)),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41</v>
      </c>
      <c r="F36" s="151">
        <f>ROUND((SUM(BH122:BH171)),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42</v>
      </c>
      <c r="F37" s="151">
        <f>ROUND((SUM(BI122:BI171)),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46</v>
      </c>
      <c r="E50" s="162"/>
      <c r="F50" s="162"/>
      <c r="G50" s="161" t="s">
        <v>47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48</v>
      </c>
      <c r="E61" s="165"/>
      <c r="F61" s="166" t="s">
        <v>49</v>
      </c>
      <c r="G61" s="164" t="s">
        <v>48</v>
      </c>
      <c r="H61" s="165"/>
      <c r="I61" s="167"/>
      <c r="J61" s="168" t="s">
        <v>49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50</v>
      </c>
      <c r="E65" s="162"/>
      <c r="F65" s="162"/>
      <c r="G65" s="161" t="s">
        <v>51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48</v>
      </c>
      <c r="E76" s="165"/>
      <c r="F76" s="166" t="s">
        <v>49</v>
      </c>
      <c r="G76" s="164" t="s">
        <v>48</v>
      </c>
      <c r="H76" s="165"/>
      <c r="I76" s="167"/>
      <c r="J76" s="168" t="s">
        <v>49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92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Stavební úpravy KD Zlatníky, rozdělené na objekty (bez SO.01 - topný systém)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90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SO.03 - Topný systém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 xml:space="preserve"> </v>
      </c>
      <c r="G89" s="37"/>
      <c r="H89" s="37"/>
      <c r="I89" s="140" t="s">
        <v>22</v>
      </c>
      <c r="J89" s="72" t="str">
        <f>IF(J12="","",J12)</f>
        <v>16. 6. 2021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15.15" customHeight="1">
      <c r="B91" s="36"/>
      <c r="C91" s="30" t="s">
        <v>24</v>
      </c>
      <c r="D91" s="37"/>
      <c r="E91" s="37"/>
      <c r="F91" s="25" t="str">
        <f>E15</f>
        <v xml:space="preserve"> </v>
      </c>
      <c r="G91" s="37"/>
      <c r="H91" s="37"/>
      <c r="I91" s="140" t="s">
        <v>29</v>
      </c>
      <c r="J91" s="34" t="str">
        <f>E21</f>
        <v xml:space="preserve"> </v>
      </c>
      <c r="K91" s="37"/>
      <c r="L91" s="41"/>
    </row>
    <row r="92" s="1" customFormat="1" ht="15.15" customHeight="1">
      <c r="B92" s="36"/>
      <c r="C92" s="30" t="s">
        <v>27</v>
      </c>
      <c r="D92" s="37"/>
      <c r="E92" s="37"/>
      <c r="F92" s="25" t="str">
        <f>IF(E18="","",E18)</f>
        <v>Vyplň údaj</v>
      </c>
      <c r="G92" s="37"/>
      <c r="H92" s="37"/>
      <c r="I92" s="140" t="s">
        <v>31</v>
      </c>
      <c r="J92" s="34" t="str">
        <f>E24</f>
        <v xml:space="preserve"> 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93</v>
      </c>
      <c r="D94" s="177"/>
      <c r="E94" s="177"/>
      <c r="F94" s="177"/>
      <c r="G94" s="177"/>
      <c r="H94" s="177"/>
      <c r="I94" s="178"/>
      <c r="J94" s="179" t="s">
        <v>94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95</v>
      </c>
      <c r="D96" s="37"/>
      <c r="E96" s="37"/>
      <c r="F96" s="37"/>
      <c r="G96" s="37"/>
      <c r="H96" s="37"/>
      <c r="I96" s="137"/>
      <c r="J96" s="103">
        <f>J122</f>
        <v>0</v>
      </c>
      <c r="K96" s="37"/>
      <c r="L96" s="41"/>
      <c r="AU96" s="15" t="s">
        <v>96</v>
      </c>
    </row>
    <row r="97" s="8" customFormat="1" ht="24.96" customHeight="1">
      <c r="B97" s="181"/>
      <c r="C97" s="182"/>
      <c r="D97" s="183" t="s">
        <v>97</v>
      </c>
      <c r="E97" s="184"/>
      <c r="F97" s="184"/>
      <c r="G97" s="184"/>
      <c r="H97" s="184"/>
      <c r="I97" s="185"/>
      <c r="J97" s="186">
        <f>J123</f>
        <v>0</v>
      </c>
      <c r="K97" s="182"/>
      <c r="L97" s="187"/>
    </row>
    <row r="98" s="9" customFormat="1" ht="19.92" customHeight="1">
      <c r="B98" s="188"/>
      <c r="C98" s="189"/>
      <c r="D98" s="190" t="s">
        <v>98</v>
      </c>
      <c r="E98" s="191"/>
      <c r="F98" s="191"/>
      <c r="G98" s="191"/>
      <c r="H98" s="191"/>
      <c r="I98" s="192"/>
      <c r="J98" s="193">
        <f>J124</f>
        <v>0</v>
      </c>
      <c r="K98" s="189"/>
      <c r="L98" s="194"/>
    </row>
    <row r="99" s="9" customFormat="1" ht="19.92" customHeight="1">
      <c r="B99" s="188"/>
      <c r="C99" s="189"/>
      <c r="D99" s="190" t="s">
        <v>101</v>
      </c>
      <c r="E99" s="191"/>
      <c r="F99" s="191"/>
      <c r="G99" s="191"/>
      <c r="H99" s="191"/>
      <c r="I99" s="192"/>
      <c r="J99" s="193">
        <f>J138</f>
        <v>0</v>
      </c>
      <c r="K99" s="189"/>
      <c r="L99" s="194"/>
    </row>
    <row r="100" s="9" customFormat="1" ht="19.92" customHeight="1">
      <c r="B100" s="188"/>
      <c r="C100" s="189"/>
      <c r="D100" s="190" t="s">
        <v>102</v>
      </c>
      <c r="E100" s="191"/>
      <c r="F100" s="191"/>
      <c r="G100" s="191"/>
      <c r="H100" s="191"/>
      <c r="I100" s="192"/>
      <c r="J100" s="193">
        <f>J148</f>
        <v>0</v>
      </c>
      <c r="K100" s="189"/>
      <c r="L100" s="194"/>
    </row>
    <row r="101" s="9" customFormat="1" ht="19.92" customHeight="1">
      <c r="B101" s="188"/>
      <c r="C101" s="189"/>
      <c r="D101" s="190" t="s">
        <v>346</v>
      </c>
      <c r="E101" s="191"/>
      <c r="F101" s="191"/>
      <c r="G101" s="191"/>
      <c r="H101" s="191"/>
      <c r="I101" s="192"/>
      <c r="J101" s="193">
        <f>J153</f>
        <v>0</v>
      </c>
      <c r="K101" s="189"/>
      <c r="L101" s="194"/>
    </row>
    <row r="102" s="8" customFormat="1" ht="24.96" customHeight="1">
      <c r="B102" s="181"/>
      <c r="C102" s="182"/>
      <c r="D102" s="183" t="s">
        <v>103</v>
      </c>
      <c r="E102" s="184"/>
      <c r="F102" s="184"/>
      <c r="G102" s="184"/>
      <c r="H102" s="184"/>
      <c r="I102" s="185"/>
      <c r="J102" s="186">
        <f>J166</f>
        <v>0</v>
      </c>
      <c r="K102" s="182"/>
      <c r="L102" s="187"/>
    </row>
    <row r="103" s="1" customFormat="1" ht="21.84" customHeight="1">
      <c r="B103" s="36"/>
      <c r="C103" s="37"/>
      <c r="D103" s="37"/>
      <c r="E103" s="37"/>
      <c r="F103" s="37"/>
      <c r="G103" s="37"/>
      <c r="H103" s="37"/>
      <c r="I103" s="137"/>
      <c r="J103" s="37"/>
      <c r="K103" s="37"/>
      <c r="L103" s="41"/>
    </row>
    <row r="104" s="1" customFormat="1" ht="6.96" customHeight="1">
      <c r="B104" s="59"/>
      <c r="C104" s="60"/>
      <c r="D104" s="60"/>
      <c r="E104" s="60"/>
      <c r="F104" s="60"/>
      <c r="G104" s="60"/>
      <c r="H104" s="60"/>
      <c r="I104" s="171"/>
      <c r="J104" s="60"/>
      <c r="K104" s="60"/>
      <c r="L104" s="41"/>
    </row>
    <row r="108" s="1" customFormat="1" ht="6.96" customHeight="1">
      <c r="B108" s="61"/>
      <c r="C108" s="62"/>
      <c r="D108" s="62"/>
      <c r="E108" s="62"/>
      <c r="F108" s="62"/>
      <c r="G108" s="62"/>
      <c r="H108" s="62"/>
      <c r="I108" s="174"/>
      <c r="J108" s="62"/>
      <c r="K108" s="62"/>
      <c r="L108" s="41"/>
    </row>
    <row r="109" s="1" customFormat="1" ht="24.96" customHeight="1">
      <c r="B109" s="36"/>
      <c r="C109" s="21" t="s">
        <v>104</v>
      </c>
      <c r="D109" s="37"/>
      <c r="E109" s="37"/>
      <c r="F109" s="37"/>
      <c r="G109" s="37"/>
      <c r="H109" s="37"/>
      <c r="I109" s="137"/>
      <c r="J109" s="37"/>
      <c r="K109" s="37"/>
      <c r="L109" s="41"/>
    </row>
    <row r="110" s="1" customFormat="1" ht="6.96" customHeight="1">
      <c r="B110" s="36"/>
      <c r="C110" s="37"/>
      <c r="D110" s="37"/>
      <c r="E110" s="37"/>
      <c r="F110" s="37"/>
      <c r="G110" s="37"/>
      <c r="H110" s="37"/>
      <c r="I110" s="137"/>
      <c r="J110" s="37"/>
      <c r="K110" s="37"/>
      <c r="L110" s="41"/>
    </row>
    <row r="111" s="1" customFormat="1" ht="12" customHeight="1">
      <c r="B111" s="36"/>
      <c r="C111" s="30" t="s">
        <v>16</v>
      </c>
      <c r="D111" s="37"/>
      <c r="E111" s="37"/>
      <c r="F111" s="37"/>
      <c r="G111" s="37"/>
      <c r="H111" s="37"/>
      <c r="I111" s="137"/>
      <c r="J111" s="37"/>
      <c r="K111" s="37"/>
      <c r="L111" s="41"/>
    </row>
    <row r="112" s="1" customFormat="1" ht="16.5" customHeight="1">
      <c r="B112" s="36"/>
      <c r="C112" s="37"/>
      <c r="D112" s="37"/>
      <c r="E112" s="175" t="str">
        <f>E7</f>
        <v>Stavební úpravy KD Zlatníky, rozdělené na objekty (bez SO.01 - topný systém)</v>
      </c>
      <c r="F112" s="30"/>
      <c r="G112" s="30"/>
      <c r="H112" s="30"/>
      <c r="I112" s="137"/>
      <c r="J112" s="37"/>
      <c r="K112" s="37"/>
      <c r="L112" s="41"/>
    </row>
    <row r="113" s="1" customFormat="1" ht="12" customHeight="1">
      <c r="B113" s="36"/>
      <c r="C113" s="30" t="s">
        <v>90</v>
      </c>
      <c r="D113" s="37"/>
      <c r="E113" s="37"/>
      <c r="F113" s="37"/>
      <c r="G113" s="37"/>
      <c r="H113" s="37"/>
      <c r="I113" s="137"/>
      <c r="J113" s="37"/>
      <c r="K113" s="37"/>
      <c r="L113" s="41"/>
    </row>
    <row r="114" s="1" customFormat="1" ht="16.5" customHeight="1">
      <c r="B114" s="36"/>
      <c r="C114" s="37"/>
      <c r="D114" s="37"/>
      <c r="E114" s="69" t="str">
        <f>E9</f>
        <v>SO.03 - Topný systém</v>
      </c>
      <c r="F114" s="37"/>
      <c r="G114" s="37"/>
      <c r="H114" s="37"/>
      <c r="I114" s="137"/>
      <c r="J114" s="37"/>
      <c r="K114" s="37"/>
      <c r="L114" s="41"/>
    </row>
    <row r="115" s="1" customFormat="1" ht="6.96" customHeight="1">
      <c r="B115" s="36"/>
      <c r="C115" s="37"/>
      <c r="D115" s="37"/>
      <c r="E115" s="37"/>
      <c r="F115" s="37"/>
      <c r="G115" s="37"/>
      <c r="H115" s="37"/>
      <c r="I115" s="137"/>
      <c r="J115" s="37"/>
      <c r="K115" s="37"/>
      <c r="L115" s="41"/>
    </row>
    <row r="116" s="1" customFormat="1" ht="12" customHeight="1">
      <c r="B116" s="36"/>
      <c r="C116" s="30" t="s">
        <v>20</v>
      </c>
      <c r="D116" s="37"/>
      <c r="E116" s="37"/>
      <c r="F116" s="25" t="str">
        <f>F12</f>
        <v xml:space="preserve"> </v>
      </c>
      <c r="G116" s="37"/>
      <c r="H116" s="37"/>
      <c r="I116" s="140" t="s">
        <v>22</v>
      </c>
      <c r="J116" s="72" t="str">
        <f>IF(J12="","",J12)</f>
        <v>16. 6. 2021</v>
      </c>
      <c r="K116" s="37"/>
      <c r="L116" s="41"/>
    </row>
    <row r="117" s="1" customFormat="1" ht="6.96" customHeight="1">
      <c r="B117" s="36"/>
      <c r="C117" s="37"/>
      <c r="D117" s="37"/>
      <c r="E117" s="37"/>
      <c r="F117" s="37"/>
      <c r="G117" s="37"/>
      <c r="H117" s="37"/>
      <c r="I117" s="137"/>
      <c r="J117" s="37"/>
      <c r="K117" s="37"/>
      <c r="L117" s="41"/>
    </row>
    <row r="118" s="1" customFormat="1" ht="15.15" customHeight="1">
      <c r="B118" s="36"/>
      <c r="C118" s="30" t="s">
        <v>24</v>
      </c>
      <c r="D118" s="37"/>
      <c r="E118" s="37"/>
      <c r="F118" s="25" t="str">
        <f>E15</f>
        <v xml:space="preserve"> </v>
      </c>
      <c r="G118" s="37"/>
      <c r="H118" s="37"/>
      <c r="I118" s="140" t="s">
        <v>29</v>
      </c>
      <c r="J118" s="34" t="str">
        <f>E21</f>
        <v xml:space="preserve"> </v>
      </c>
      <c r="K118" s="37"/>
      <c r="L118" s="41"/>
    </row>
    <row r="119" s="1" customFormat="1" ht="15.15" customHeight="1">
      <c r="B119" s="36"/>
      <c r="C119" s="30" t="s">
        <v>27</v>
      </c>
      <c r="D119" s="37"/>
      <c r="E119" s="37"/>
      <c r="F119" s="25" t="str">
        <f>IF(E18="","",E18)</f>
        <v>Vyplň údaj</v>
      </c>
      <c r="G119" s="37"/>
      <c r="H119" s="37"/>
      <c r="I119" s="140" t="s">
        <v>31</v>
      </c>
      <c r="J119" s="34" t="str">
        <f>E24</f>
        <v xml:space="preserve"> </v>
      </c>
      <c r="K119" s="37"/>
      <c r="L119" s="41"/>
    </row>
    <row r="120" s="1" customFormat="1" ht="10.32" customHeight="1"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41"/>
    </row>
    <row r="121" s="10" customFormat="1" ht="29.28" customHeight="1">
      <c r="B121" s="195"/>
      <c r="C121" s="196" t="s">
        <v>105</v>
      </c>
      <c r="D121" s="197" t="s">
        <v>58</v>
      </c>
      <c r="E121" s="197" t="s">
        <v>54</v>
      </c>
      <c r="F121" s="197" t="s">
        <v>55</v>
      </c>
      <c r="G121" s="197" t="s">
        <v>106</v>
      </c>
      <c r="H121" s="197" t="s">
        <v>107</v>
      </c>
      <c r="I121" s="198" t="s">
        <v>108</v>
      </c>
      <c r="J121" s="199" t="s">
        <v>94</v>
      </c>
      <c r="K121" s="200" t="s">
        <v>109</v>
      </c>
      <c r="L121" s="201"/>
      <c r="M121" s="93" t="s">
        <v>1</v>
      </c>
      <c r="N121" s="94" t="s">
        <v>37</v>
      </c>
      <c r="O121" s="94" t="s">
        <v>110</v>
      </c>
      <c r="P121" s="94" t="s">
        <v>111</v>
      </c>
      <c r="Q121" s="94" t="s">
        <v>112</v>
      </c>
      <c r="R121" s="94" t="s">
        <v>113</v>
      </c>
      <c r="S121" s="94" t="s">
        <v>114</v>
      </c>
      <c r="T121" s="95" t="s">
        <v>115</v>
      </c>
    </row>
    <row r="122" s="1" customFormat="1" ht="22.8" customHeight="1">
      <c r="B122" s="36"/>
      <c r="C122" s="100" t="s">
        <v>116</v>
      </c>
      <c r="D122" s="37"/>
      <c r="E122" s="37"/>
      <c r="F122" s="37"/>
      <c r="G122" s="37"/>
      <c r="H122" s="37"/>
      <c r="I122" s="137"/>
      <c r="J122" s="202">
        <f>BK122</f>
        <v>0</v>
      </c>
      <c r="K122" s="37"/>
      <c r="L122" s="41"/>
      <c r="M122" s="96"/>
      <c r="N122" s="97"/>
      <c r="O122" s="97"/>
      <c r="P122" s="203">
        <f>P123+P166</f>
        <v>0</v>
      </c>
      <c r="Q122" s="97"/>
      <c r="R122" s="203">
        <f>R123+R166</f>
        <v>1.564044</v>
      </c>
      <c r="S122" s="97"/>
      <c r="T122" s="204">
        <f>T123+T166</f>
        <v>0</v>
      </c>
      <c r="AT122" s="15" t="s">
        <v>72</v>
      </c>
      <c r="AU122" s="15" t="s">
        <v>96</v>
      </c>
      <c r="BK122" s="205">
        <f>BK123+BK166</f>
        <v>0</v>
      </c>
    </row>
    <row r="123" s="11" customFormat="1" ht="25.92" customHeight="1">
      <c r="B123" s="206"/>
      <c r="C123" s="207"/>
      <c r="D123" s="208" t="s">
        <v>72</v>
      </c>
      <c r="E123" s="209" t="s">
        <v>117</v>
      </c>
      <c r="F123" s="209" t="s">
        <v>117</v>
      </c>
      <c r="G123" s="207"/>
      <c r="H123" s="207"/>
      <c r="I123" s="210"/>
      <c r="J123" s="211">
        <f>BK123</f>
        <v>0</v>
      </c>
      <c r="K123" s="207"/>
      <c r="L123" s="212"/>
      <c r="M123" s="213"/>
      <c r="N123" s="214"/>
      <c r="O123" s="214"/>
      <c r="P123" s="215">
        <f>P124+P138+P148+P153</f>
        <v>0</v>
      </c>
      <c r="Q123" s="214"/>
      <c r="R123" s="215">
        <f>R124+R138+R148+R153</f>
        <v>1.564044</v>
      </c>
      <c r="S123" s="214"/>
      <c r="T123" s="216">
        <f>T124+T138+T148+T153</f>
        <v>0</v>
      </c>
      <c r="AR123" s="217" t="s">
        <v>83</v>
      </c>
      <c r="AT123" s="218" t="s">
        <v>72</v>
      </c>
      <c r="AU123" s="218" t="s">
        <v>73</v>
      </c>
      <c r="AY123" s="217" t="s">
        <v>118</v>
      </c>
      <c r="BK123" s="219">
        <f>BK124+BK138+BK148+BK153</f>
        <v>0</v>
      </c>
    </row>
    <row r="124" s="11" customFormat="1" ht="22.8" customHeight="1">
      <c r="B124" s="206"/>
      <c r="C124" s="207"/>
      <c r="D124" s="208" t="s">
        <v>72</v>
      </c>
      <c r="E124" s="220" t="s">
        <v>119</v>
      </c>
      <c r="F124" s="220" t="s">
        <v>120</v>
      </c>
      <c r="G124" s="207"/>
      <c r="H124" s="207"/>
      <c r="I124" s="210"/>
      <c r="J124" s="221">
        <f>BK124</f>
        <v>0</v>
      </c>
      <c r="K124" s="207"/>
      <c r="L124" s="212"/>
      <c r="M124" s="213"/>
      <c r="N124" s="214"/>
      <c r="O124" s="214"/>
      <c r="P124" s="215">
        <f>SUM(P125:P137)</f>
        <v>0</v>
      </c>
      <c r="Q124" s="214"/>
      <c r="R124" s="215">
        <f>SUM(R125:R137)</f>
        <v>0.047440000000000003</v>
      </c>
      <c r="S124" s="214"/>
      <c r="T124" s="216">
        <f>SUM(T125:T137)</f>
        <v>0</v>
      </c>
      <c r="AR124" s="217" t="s">
        <v>83</v>
      </c>
      <c r="AT124" s="218" t="s">
        <v>72</v>
      </c>
      <c r="AU124" s="218" t="s">
        <v>81</v>
      </c>
      <c r="AY124" s="217" t="s">
        <v>118</v>
      </c>
      <c r="BK124" s="219">
        <f>SUM(BK125:BK137)</f>
        <v>0</v>
      </c>
    </row>
    <row r="125" s="1" customFormat="1" ht="24" customHeight="1">
      <c r="B125" s="36"/>
      <c r="C125" s="222" t="s">
        <v>81</v>
      </c>
      <c r="D125" s="222" t="s">
        <v>122</v>
      </c>
      <c r="E125" s="223" t="s">
        <v>348</v>
      </c>
      <c r="F125" s="224" t="s">
        <v>349</v>
      </c>
      <c r="G125" s="225" t="s">
        <v>125</v>
      </c>
      <c r="H125" s="226">
        <v>162.80000000000001</v>
      </c>
      <c r="I125" s="227"/>
      <c r="J125" s="228">
        <f>ROUND(I125*H125,2)</f>
        <v>0</v>
      </c>
      <c r="K125" s="224" t="s">
        <v>126</v>
      </c>
      <c r="L125" s="41"/>
      <c r="M125" s="229" t="s">
        <v>1</v>
      </c>
      <c r="N125" s="230" t="s">
        <v>38</v>
      </c>
      <c r="O125" s="84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AR125" s="233" t="s">
        <v>127</v>
      </c>
      <c r="AT125" s="233" t="s">
        <v>122</v>
      </c>
      <c r="AU125" s="233" t="s">
        <v>83</v>
      </c>
      <c r="AY125" s="15" t="s">
        <v>118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5" t="s">
        <v>81</v>
      </c>
      <c r="BK125" s="234">
        <f>ROUND(I125*H125,2)</f>
        <v>0</v>
      </c>
      <c r="BL125" s="15" t="s">
        <v>127</v>
      </c>
      <c r="BM125" s="233" t="s">
        <v>449</v>
      </c>
    </row>
    <row r="126" s="12" customFormat="1">
      <c r="B126" s="235"/>
      <c r="C126" s="236"/>
      <c r="D126" s="237" t="s">
        <v>129</v>
      </c>
      <c r="E126" s="238" t="s">
        <v>1</v>
      </c>
      <c r="F126" s="239" t="s">
        <v>450</v>
      </c>
      <c r="G126" s="236"/>
      <c r="H126" s="240">
        <v>162.80000000000001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AT126" s="246" t="s">
        <v>129</v>
      </c>
      <c r="AU126" s="246" t="s">
        <v>83</v>
      </c>
      <c r="AV126" s="12" t="s">
        <v>83</v>
      </c>
      <c r="AW126" s="12" t="s">
        <v>30</v>
      </c>
      <c r="AX126" s="12" t="s">
        <v>81</v>
      </c>
      <c r="AY126" s="246" t="s">
        <v>118</v>
      </c>
    </row>
    <row r="127" s="1" customFormat="1" ht="24" customHeight="1">
      <c r="B127" s="36"/>
      <c r="C127" s="247" t="s">
        <v>83</v>
      </c>
      <c r="D127" s="247" t="s">
        <v>132</v>
      </c>
      <c r="E127" s="248" t="s">
        <v>351</v>
      </c>
      <c r="F127" s="249" t="s">
        <v>352</v>
      </c>
      <c r="G127" s="250" t="s">
        <v>125</v>
      </c>
      <c r="H127" s="251">
        <v>64.200000000000003</v>
      </c>
      <c r="I127" s="252"/>
      <c r="J127" s="253">
        <f>ROUND(I127*H127,2)</f>
        <v>0</v>
      </c>
      <c r="K127" s="249" t="s">
        <v>1</v>
      </c>
      <c r="L127" s="254"/>
      <c r="M127" s="255" t="s">
        <v>1</v>
      </c>
      <c r="N127" s="256" t="s">
        <v>38</v>
      </c>
      <c r="O127" s="84"/>
      <c r="P127" s="231">
        <f>O127*H127</f>
        <v>0</v>
      </c>
      <c r="Q127" s="231">
        <v>6.9999999999999994E-05</v>
      </c>
      <c r="R127" s="231">
        <f>Q127*H127</f>
        <v>0.0044939999999999997</v>
      </c>
      <c r="S127" s="231">
        <v>0</v>
      </c>
      <c r="T127" s="232">
        <f>S127*H127</f>
        <v>0</v>
      </c>
      <c r="AR127" s="233" t="s">
        <v>135</v>
      </c>
      <c r="AT127" s="233" t="s">
        <v>132</v>
      </c>
      <c r="AU127" s="233" t="s">
        <v>83</v>
      </c>
      <c r="AY127" s="15" t="s">
        <v>118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5" t="s">
        <v>81</v>
      </c>
      <c r="BK127" s="234">
        <f>ROUND(I127*H127,2)</f>
        <v>0</v>
      </c>
      <c r="BL127" s="15" t="s">
        <v>127</v>
      </c>
      <c r="BM127" s="233" t="s">
        <v>451</v>
      </c>
    </row>
    <row r="128" s="1" customFormat="1" ht="24" customHeight="1">
      <c r="B128" s="36"/>
      <c r="C128" s="247" t="s">
        <v>184</v>
      </c>
      <c r="D128" s="247" t="s">
        <v>132</v>
      </c>
      <c r="E128" s="248" t="s">
        <v>452</v>
      </c>
      <c r="F128" s="249" t="s">
        <v>453</v>
      </c>
      <c r="G128" s="250" t="s">
        <v>125</v>
      </c>
      <c r="H128" s="251">
        <v>19.600000000000001</v>
      </c>
      <c r="I128" s="252"/>
      <c r="J128" s="253">
        <f>ROUND(I128*H128,2)</f>
        <v>0</v>
      </c>
      <c r="K128" s="249" t="s">
        <v>1</v>
      </c>
      <c r="L128" s="254"/>
      <c r="M128" s="255" t="s">
        <v>1</v>
      </c>
      <c r="N128" s="256" t="s">
        <v>38</v>
      </c>
      <c r="O128" s="84"/>
      <c r="P128" s="231">
        <f>O128*H128</f>
        <v>0</v>
      </c>
      <c r="Q128" s="231">
        <v>6.9999999999999994E-05</v>
      </c>
      <c r="R128" s="231">
        <f>Q128*H128</f>
        <v>0.001372</v>
      </c>
      <c r="S128" s="231">
        <v>0</v>
      </c>
      <c r="T128" s="232">
        <f>S128*H128</f>
        <v>0</v>
      </c>
      <c r="AR128" s="233" t="s">
        <v>135</v>
      </c>
      <c r="AT128" s="233" t="s">
        <v>132</v>
      </c>
      <c r="AU128" s="233" t="s">
        <v>83</v>
      </c>
      <c r="AY128" s="15" t="s">
        <v>118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5" t="s">
        <v>81</v>
      </c>
      <c r="BK128" s="234">
        <f>ROUND(I128*H128,2)</f>
        <v>0</v>
      </c>
      <c r="BL128" s="15" t="s">
        <v>127</v>
      </c>
      <c r="BM128" s="233" t="s">
        <v>454</v>
      </c>
    </row>
    <row r="129" s="1" customFormat="1" ht="24" customHeight="1">
      <c r="B129" s="36"/>
      <c r="C129" s="247" t="s">
        <v>190</v>
      </c>
      <c r="D129" s="247" t="s">
        <v>132</v>
      </c>
      <c r="E129" s="248" t="s">
        <v>455</v>
      </c>
      <c r="F129" s="249" t="s">
        <v>456</v>
      </c>
      <c r="G129" s="250" t="s">
        <v>125</v>
      </c>
      <c r="H129" s="251">
        <v>14.4</v>
      </c>
      <c r="I129" s="252"/>
      <c r="J129" s="253">
        <f>ROUND(I129*H129,2)</f>
        <v>0</v>
      </c>
      <c r="K129" s="249" t="s">
        <v>126</v>
      </c>
      <c r="L129" s="254"/>
      <c r="M129" s="255" t="s">
        <v>1</v>
      </c>
      <c r="N129" s="256" t="s">
        <v>38</v>
      </c>
      <c r="O129" s="84"/>
      <c r="P129" s="231">
        <f>O129*H129</f>
        <v>0</v>
      </c>
      <c r="Q129" s="231">
        <v>0.00011</v>
      </c>
      <c r="R129" s="231">
        <f>Q129*H129</f>
        <v>0.0015840000000000001</v>
      </c>
      <c r="S129" s="231">
        <v>0</v>
      </c>
      <c r="T129" s="232">
        <f>S129*H129</f>
        <v>0</v>
      </c>
      <c r="AR129" s="233" t="s">
        <v>135</v>
      </c>
      <c r="AT129" s="233" t="s">
        <v>132</v>
      </c>
      <c r="AU129" s="233" t="s">
        <v>83</v>
      </c>
      <c r="AY129" s="15" t="s">
        <v>118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5" t="s">
        <v>81</v>
      </c>
      <c r="BK129" s="234">
        <f>ROUND(I129*H129,2)</f>
        <v>0</v>
      </c>
      <c r="BL129" s="15" t="s">
        <v>127</v>
      </c>
      <c r="BM129" s="233" t="s">
        <v>457</v>
      </c>
    </row>
    <row r="130" s="1" customFormat="1" ht="24" customHeight="1">
      <c r="B130" s="36"/>
      <c r="C130" s="247" t="s">
        <v>196</v>
      </c>
      <c r="D130" s="247" t="s">
        <v>132</v>
      </c>
      <c r="E130" s="248" t="s">
        <v>458</v>
      </c>
      <c r="F130" s="249" t="s">
        <v>459</v>
      </c>
      <c r="G130" s="250" t="s">
        <v>125</v>
      </c>
      <c r="H130" s="251">
        <v>17.800000000000001</v>
      </c>
      <c r="I130" s="252"/>
      <c r="J130" s="253">
        <f>ROUND(I130*H130,2)</f>
        <v>0</v>
      </c>
      <c r="K130" s="249" t="s">
        <v>126</v>
      </c>
      <c r="L130" s="254"/>
      <c r="M130" s="255" t="s">
        <v>1</v>
      </c>
      <c r="N130" s="256" t="s">
        <v>38</v>
      </c>
      <c r="O130" s="84"/>
      <c r="P130" s="231">
        <f>O130*H130</f>
        <v>0</v>
      </c>
      <c r="Q130" s="231">
        <v>0.00012</v>
      </c>
      <c r="R130" s="231">
        <f>Q130*H130</f>
        <v>0.0021360000000000003</v>
      </c>
      <c r="S130" s="231">
        <v>0</v>
      </c>
      <c r="T130" s="232">
        <f>S130*H130</f>
        <v>0</v>
      </c>
      <c r="AR130" s="233" t="s">
        <v>135</v>
      </c>
      <c r="AT130" s="233" t="s">
        <v>132</v>
      </c>
      <c r="AU130" s="233" t="s">
        <v>83</v>
      </c>
      <c r="AY130" s="15" t="s">
        <v>118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5" t="s">
        <v>81</v>
      </c>
      <c r="BK130" s="234">
        <f>ROUND(I130*H130,2)</f>
        <v>0</v>
      </c>
      <c r="BL130" s="15" t="s">
        <v>127</v>
      </c>
      <c r="BM130" s="233" t="s">
        <v>460</v>
      </c>
    </row>
    <row r="131" s="1" customFormat="1" ht="24" customHeight="1">
      <c r="B131" s="36"/>
      <c r="C131" s="247" t="s">
        <v>201</v>
      </c>
      <c r="D131" s="247" t="s">
        <v>132</v>
      </c>
      <c r="E131" s="248" t="s">
        <v>461</v>
      </c>
      <c r="F131" s="249" t="s">
        <v>462</v>
      </c>
      <c r="G131" s="250" t="s">
        <v>125</v>
      </c>
      <c r="H131" s="251">
        <v>46.799999999999997</v>
      </c>
      <c r="I131" s="252"/>
      <c r="J131" s="253">
        <f>ROUND(I131*H131,2)</f>
        <v>0</v>
      </c>
      <c r="K131" s="249" t="s">
        <v>126</v>
      </c>
      <c r="L131" s="254"/>
      <c r="M131" s="255" t="s">
        <v>1</v>
      </c>
      <c r="N131" s="256" t="s">
        <v>38</v>
      </c>
      <c r="O131" s="84"/>
      <c r="P131" s="231">
        <f>O131*H131</f>
        <v>0</v>
      </c>
      <c r="Q131" s="231">
        <v>0.00013999999999999999</v>
      </c>
      <c r="R131" s="231">
        <f>Q131*H131</f>
        <v>0.0065519999999999988</v>
      </c>
      <c r="S131" s="231">
        <v>0</v>
      </c>
      <c r="T131" s="232">
        <f>S131*H131</f>
        <v>0</v>
      </c>
      <c r="AR131" s="233" t="s">
        <v>135</v>
      </c>
      <c r="AT131" s="233" t="s">
        <v>132</v>
      </c>
      <c r="AU131" s="233" t="s">
        <v>83</v>
      </c>
      <c r="AY131" s="15" t="s">
        <v>118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5" t="s">
        <v>81</v>
      </c>
      <c r="BK131" s="234">
        <f>ROUND(I131*H131,2)</f>
        <v>0</v>
      </c>
      <c r="BL131" s="15" t="s">
        <v>127</v>
      </c>
      <c r="BM131" s="233" t="s">
        <v>463</v>
      </c>
    </row>
    <row r="132" s="1" customFormat="1" ht="24" customHeight="1">
      <c r="B132" s="36"/>
      <c r="C132" s="222" t="s">
        <v>205</v>
      </c>
      <c r="D132" s="222" t="s">
        <v>122</v>
      </c>
      <c r="E132" s="223" t="s">
        <v>123</v>
      </c>
      <c r="F132" s="224" t="s">
        <v>124</v>
      </c>
      <c r="G132" s="225" t="s">
        <v>125</v>
      </c>
      <c r="H132" s="226">
        <v>28.199999999999999</v>
      </c>
      <c r="I132" s="227"/>
      <c r="J132" s="228">
        <f>ROUND(I132*H132,2)</f>
        <v>0</v>
      </c>
      <c r="K132" s="224" t="s">
        <v>126</v>
      </c>
      <c r="L132" s="41"/>
      <c r="M132" s="229" t="s">
        <v>1</v>
      </c>
      <c r="N132" s="230" t="s">
        <v>38</v>
      </c>
      <c r="O132" s="84"/>
      <c r="P132" s="231">
        <f>O132*H132</f>
        <v>0</v>
      </c>
      <c r="Q132" s="231">
        <v>0.00019000000000000001</v>
      </c>
      <c r="R132" s="231">
        <f>Q132*H132</f>
        <v>0.0053579999999999999</v>
      </c>
      <c r="S132" s="231">
        <v>0</v>
      </c>
      <c r="T132" s="232">
        <f>S132*H132</f>
        <v>0</v>
      </c>
      <c r="AR132" s="233" t="s">
        <v>127</v>
      </c>
      <c r="AT132" s="233" t="s">
        <v>122</v>
      </c>
      <c r="AU132" s="233" t="s">
        <v>83</v>
      </c>
      <c r="AY132" s="15" t="s">
        <v>118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5" t="s">
        <v>81</v>
      </c>
      <c r="BK132" s="234">
        <f>ROUND(I132*H132,2)</f>
        <v>0</v>
      </c>
      <c r="BL132" s="15" t="s">
        <v>127</v>
      </c>
      <c r="BM132" s="233" t="s">
        <v>464</v>
      </c>
    </row>
    <row r="133" s="12" customFormat="1">
      <c r="B133" s="235"/>
      <c r="C133" s="236"/>
      <c r="D133" s="237" t="s">
        <v>129</v>
      </c>
      <c r="E133" s="238" t="s">
        <v>1</v>
      </c>
      <c r="F133" s="239" t="s">
        <v>465</v>
      </c>
      <c r="G133" s="236"/>
      <c r="H133" s="240">
        <v>28.199999999999999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AT133" s="246" t="s">
        <v>129</v>
      </c>
      <c r="AU133" s="246" t="s">
        <v>83</v>
      </c>
      <c r="AV133" s="12" t="s">
        <v>83</v>
      </c>
      <c r="AW133" s="12" t="s">
        <v>30</v>
      </c>
      <c r="AX133" s="12" t="s">
        <v>81</v>
      </c>
      <c r="AY133" s="246" t="s">
        <v>118</v>
      </c>
    </row>
    <row r="134" s="1" customFormat="1" ht="24" customHeight="1">
      <c r="B134" s="36"/>
      <c r="C134" s="247" t="s">
        <v>214</v>
      </c>
      <c r="D134" s="247" t="s">
        <v>132</v>
      </c>
      <c r="E134" s="248" t="s">
        <v>133</v>
      </c>
      <c r="F134" s="249" t="s">
        <v>134</v>
      </c>
      <c r="G134" s="250" t="s">
        <v>125</v>
      </c>
      <c r="H134" s="251">
        <v>28.199999999999999</v>
      </c>
      <c r="I134" s="252"/>
      <c r="J134" s="253">
        <f>ROUND(I134*H134,2)</f>
        <v>0</v>
      </c>
      <c r="K134" s="249" t="s">
        <v>126</v>
      </c>
      <c r="L134" s="254"/>
      <c r="M134" s="255" t="s">
        <v>1</v>
      </c>
      <c r="N134" s="256" t="s">
        <v>38</v>
      </c>
      <c r="O134" s="84"/>
      <c r="P134" s="231">
        <f>O134*H134</f>
        <v>0</v>
      </c>
      <c r="Q134" s="231">
        <v>0.00092000000000000003</v>
      </c>
      <c r="R134" s="231">
        <f>Q134*H134</f>
        <v>0.025944000000000002</v>
      </c>
      <c r="S134" s="231">
        <v>0</v>
      </c>
      <c r="T134" s="232">
        <f>S134*H134</f>
        <v>0</v>
      </c>
      <c r="AR134" s="233" t="s">
        <v>135</v>
      </c>
      <c r="AT134" s="233" t="s">
        <v>132</v>
      </c>
      <c r="AU134" s="233" t="s">
        <v>83</v>
      </c>
      <c r="AY134" s="15" t="s">
        <v>118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5" t="s">
        <v>81</v>
      </c>
      <c r="BK134" s="234">
        <f>ROUND(I134*H134,2)</f>
        <v>0</v>
      </c>
      <c r="BL134" s="15" t="s">
        <v>127</v>
      </c>
      <c r="BM134" s="233" t="s">
        <v>466</v>
      </c>
    </row>
    <row r="135" s="12" customFormat="1">
      <c r="B135" s="235"/>
      <c r="C135" s="236"/>
      <c r="D135" s="237" t="s">
        <v>129</v>
      </c>
      <c r="E135" s="238" t="s">
        <v>1</v>
      </c>
      <c r="F135" s="239" t="s">
        <v>465</v>
      </c>
      <c r="G135" s="236"/>
      <c r="H135" s="240">
        <v>28.199999999999999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AT135" s="246" t="s">
        <v>129</v>
      </c>
      <c r="AU135" s="246" t="s">
        <v>83</v>
      </c>
      <c r="AV135" s="12" t="s">
        <v>83</v>
      </c>
      <c r="AW135" s="12" t="s">
        <v>30</v>
      </c>
      <c r="AX135" s="12" t="s">
        <v>81</v>
      </c>
      <c r="AY135" s="246" t="s">
        <v>118</v>
      </c>
    </row>
    <row r="136" s="1" customFormat="1" ht="24" customHeight="1">
      <c r="B136" s="36"/>
      <c r="C136" s="222" t="s">
        <v>227</v>
      </c>
      <c r="D136" s="222" t="s">
        <v>122</v>
      </c>
      <c r="E136" s="223" t="s">
        <v>146</v>
      </c>
      <c r="F136" s="224" t="s">
        <v>147</v>
      </c>
      <c r="G136" s="225" t="s">
        <v>148</v>
      </c>
      <c r="H136" s="226">
        <v>0.047</v>
      </c>
      <c r="I136" s="227"/>
      <c r="J136" s="228">
        <f>ROUND(I136*H136,2)</f>
        <v>0</v>
      </c>
      <c r="K136" s="224" t="s">
        <v>126</v>
      </c>
      <c r="L136" s="41"/>
      <c r="M136" s="229" t="s">
        <v>1</v>
      </c>
      <c r="N136" s="230" t="s">
        <v>38</v>
      </c>
      <c r="O136" s="84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AR136" s="233" t="s">
        <v>127</v>
      </c>
      <c r="AT136" s="233" t="s">
        <v>122</v>
      </c>
      <c r="AU136" s="233" t="s">
        <v>83</v>
      </c>
      <c r="AY136" s="15" t="s">
        <v>118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5" t="s">
        <v>81</v>
      </c>
      <c r="BK136" s="234">
        <f>ROUND(I136*H136,2)</f>
        <v>0</v>
      </c>
      <c r="BL136" s="15" t="s">
        <v>127</v>
      </c>
      <c r="BM136" s="233" t="s">
        <v>467</v>
      </c>
    </row>
    <row r="137" s="1" customFormat="1" ht="24" customHeight="1">
      <c r="B137" s="36"/>
      <c r="C137" s="222" t="s">
        <v>232</v>
      </c>
      <c r="D137" s="222" t="s">
        <v>122</v>
      </c>
      <c r="E137" s="223" t="s">
        <v>151</v>
      </c>
      <c r="F137" s="224" t="s">
        <v>152</v>
      </c>
      <c r="G137" s="225" t="s">
        <v>148</v>
      </c>
      <c r="H137" s="226">
        <v>0.047</v>
      </c>
      <c r="I137" s="227"/>
      <c r="J137" s="228">
        <f>ROUND(I137*H137,2)</f>
        <v>0</v>
      </c>
      <c r="K137" s="224" t="s">
        <v>126</v>
      </c>
      <c r="L137" s="41"/>
      <c r="M137" s="229" t="s">
        <v>1</v>
      </c>
      <c r="N137" s="230" t="s">
        <v>38</v>
      </c>
      <c r="O137" s="84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33" t="s">
        <v>127</v>
      </c>
      <c r="AT137" s="233" t="s">
        <v>122</v>
      </c>
      <c r="AU137" s="233" t="s">
        <v>83</v>
      </c>
      <c r="AY137" s="15" t="s">
        <v>118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5" t="s">
        <v>81</v>
      </c>
      <c r="BK137" s="234">
        <f>ROUND(I137*H137,2)</f>
        <v>0</v>
      </c>
      <c r="BL137" s="15" t="s">
        <v>127</v>
      </c>
      <c r="BM137" s="233" t="s">
        <v>468</v>
      </c>
    </row>
    <row r="138" s="11" customFormat="1" ht="22.8" customHeight="1">
      <c r="B138" s="206"/>
      <c r="C138" s="207"/>
      <c r="D138" s="208" t="s">
        <v>72</v>
      </c>
      <c r="E138" s="220" t="s">
        <v>236</v>
      </c>
      <c r="F138" s="220" t="s">
        <v>237</v>
      </c>
      <c r="G138" s="207"/>
      <c r="H138" s="207"/>
      <c r="I138" s="210"/>
      <c r="J138" s="221">
        <f>BK138</f>
        <v>0</v>
      </c>
      <c r="K138" s="207"/>
      <c r="L138" s="212"/>
      <c r="M138" s="213"/>
      <c r="N138" s="214"/>
      <c r="O138" s="214"/>
      <c r="P138" s="215">
        <f>SUM(P139:P147)</f>
        <v>0</v>
      </c>
      <c r="Q138" s="214"/>
      <c r="R138" s="215">
        <f>SUM(R139:R147)</f>
        <v>0.198044</v>
      </c>
      <c r="S138" s="214"/>
      <c r="T138" s="216">
        <f>SUM(T139:T147)</f>
        <v>0</v>
      </c>
      <c r="AR138" s="217" t="s">
        <v>83</v>
      </c>
      <c r="AT138" s="218" t="s">
        <v>72</v>
      </c>
      <c r="AU138" s="218" t="s">
        <v>81</v>
      </c>
      <c r="AY138" s="217" t="s">
        <v>118</v>
      </c>
      <c r="BK138" s="219">
        <f>SUM(BK139:BK147)</f>
        <v>0</v>
      </c>
    </row>
    <row r="139" s="1" customFormat="1" ht="24" customHeight="1">
      <c r="B139" s="36"/>
      <c r="C139" s="222" t="s">
        <v>219</v>
      </c>
      <c r="D139" s="222" t="s">
        <v>122</v>
      </c>
      <c r="E139" s="223" t="s">
        <v>366</v>
      </c>
      <c r="F139" s="224" t="s">
        <v>367</v>
      </c>
      <c r="G139" s="225" t="s">
        <v>125</v>
      </c>
      <c r="H139" s="226">
        <v>64.200000000000003</v>
      </c>
      <c r="I139" s="227"/>
      <c r="J139" s="228">
        <f>ROUND(I139*H139,2)</f>
        <v>0</v>
      </c>
      <c r="K139" s="224" t="s">
        <v>126</v>
      </c>
      <c r="L139" s="41"/>
      <c r="M139" s="229" t="s">
        <v>1</v>
      </c>
      <c r="N139" s="230" t="s">
        <v>38</v>
      </c>
      <c r="O139" s="84"/>
      <c r="P139" s="231">
        <f>O139*H139</f>
        <v>0</v>
      </c>
      <c r="Q139" s="231">
        <v>0.00046999999999999999</v>
      </c>
      <c r="R139" s="231">
        <f>Q139*H139</f>
        <v>0.030173999999999999</v>
      </c>
      <c r="S139" s="231">
        <v>0</v>
      </c>
      <c r="T139" s="232">
        <f>S139*H139</f>
        <v>0</v>
      </c>
      <c r="AR139" s="233" t="s">
        <v>127</v>
      </c>
      <c r="AT139" s="233" t="s">
        <v>122</v>
      </c>
      <c r="AU139" s="233" t="s">
        <v>83</v>
      </c>
      <c r="AY139" s="15" t="s">
        <v>118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5" t="s">
        <v>81</v>
      </c>
      <c r="BK139" s="234">
        <f>ROUND(I139*H139,2)</f>
        <v>0</v>
      </c>
      <c r="BL139" s="15" t="s">
        <v>127</v>
      </c>
      <c r="BM139" s="233" t="s">
        <v>469</v>
      </c>
    </row>
    <row r="140" s="1" customFormat="1" ht="24" customHeight="1">
      <c r="B140" s="36"/>
      <c r="C140" s="222" t="s">
        <v>223</v>
      </c>
      <c r="D140" s="222" t="s">
        <v>122</v>
      </c>
      <c r="E140" s="223" t="s">
        <v>470</v>
      </c>
      <c r="F140" s="224" t="s">
        <v>471</v>
      </c>
      <c r="G140" s="225" t="s">
        <v>125</v>
      </c>
      <c r="H140" s="226">
        <v>19.600000000000001</v>
      </c>
      <c r="I140" s="227"/>
      <c r="J140" s="228">
        <f>ROUND(I140*H140,2)</f>
        <v>0</v>
      </c>
      <c r="K140" s="224" t="s">
        <v>126</v>
      </c>
      <c r="L140" s="41"/>
      <c r="M140" s="229" t="s">
        <v>1</v>
      </c>
      <c r="N140" s="230" t="s">
        <v>38</v>
      </c>
      <c r="O140" s="84"/>
      <c r="P140" s="231">
        <f>O140*H140</f>
        <v>0</v>
      </c>
      <c r="Q140" s="231">
        <v>0.00072000000000000005</v>
      </c>
      <c r="R140" s="231">
        <f>Q140*H140</f>
        <v>0.014112000000000001</v>
      </c>
      <c r="S140" s="231">
        <v>0</v>
      </c>
      <c r="T140" s="232">
        <f>S140*H140</f>
        <v>0</v>
      </c>
      <c r="AR140" s="233" t="s">
        <v>127</v>
      </c>
      <c r="AT140" s="233" t="s">
        <v>122</v>
      </c>
      <c r="AU140" s="233" t="s">
        <v>83</v>
      </c>
      <c r="AY140" s="15" t="s">
        <v>118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5" t="s">
        <v>81</v>
      </c>
      <c r="BK140" s="234">
        <f>ROUND(I140*H140,2)</f>
        <v>0</v>
      </c>
      <c r="BL140" s="15" t="s">
        <v>127</v>
      </c>
      <c r="BM140" s="233" t="s">
        <v>472</v>
      </c>
    </row>
    <row r="141" s="1" customFormat="1" ht="24" customHeight="1">
      <c r="B141" s="36"/>
      <c r="C141" s="222" t="s">
        <v>238</v>
      </c>
      <c r="D141" s="222" t="s">
        <v>122</v>
      </c>
      <c r="E141" s="223" t="s">
        <v>473</v>
      </c>
      <c r="F141" s="224" t="s">
        <v>474</v>
      </c>
      <c r="G141" s="225" t="s">
        <v>125</v>
      </c>
      <c r="H141" s="226">
        <v>14.4</v>
      </c>
      <c r="I141" s="227"/>
      <c r="J141" s="228">
        <f>ROUND(I141*H141,2)</f>
        <v>0</v>
      </c>
      <c r="K141" s="224" t="s">
        <v>126</v>
      </c>
      <c r="L141" s="41"/>
      <c r="M141" s="229" t="s">
        <v>1</v>
      </c>
      <c r="N141" s="230" t="s">
        <v>38</v>
      </c>
      <c r="O141" s="84"/>
      <c r="P141" s="231">
        <f>O141*H141</f>
        <v>0</v>
      </c>
      <c r="Q141" s="231">
        <v>0.00071000000000000002</v>
      </c>
      <c r="R141" s="231">
        <f>Q141*H141</f>
        <v>0.010224</v>
      </c>
      <c r="S141" s="231">
        <v>0</v>
      </c>
      <c r="T141" s="232">
        <f>S141*H141</f>
        <v>0</v>
      </c>
      <c r="AR141" s="233" t="s">
        <v>127</v>
      </c>
      <c r="AT141" s="233" t="s">
        <v>122</v>
      </c>
      <c r="AU141" s="233" t="s">
        <v>83</v>
      </c>
      <c r="AY141" s="15" t="s">
        <v>118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5" t="s">
        <v>81</v>
      </c>
      <c r="BK141" s="234">
        <f>ROUND(I141*H141,2)</f>
        <v>0</v>
      </c>
      <c r="BL141" s="15" t="s">
        <v>127</v>
      </c>
      <c r="BM141" s="233" t="s">
        <v>475</v>
      </c>
    </row>
    <row r="142" s="1" customFormat="1" ht="24" customHeight="1">
      <c r="B142" s="36"/>
      <c r="C142" s="222" t="s">
        <v>242</v>
      </c>
      <c r="D142" s="222" t="s">
        <v>122</v>
      </c>
      <c r="E142" s="223" t="s">
        <v>369</v>
      </c>
      <c r="F142" s="224" t="s">
        <v>370</v>
      </c>
      <c r="G142" s="225" t="s">
        <v>125</v>
      </c>
      <c r="H142" s="226">
        <v>17.800000000000001</v>
      </c>
      <c r="I142" s="227"/>
      <c r="J142" s="228">
        <f>ROUND(I142*H142,2)</f>
        <v>0</v>
      </c>
      <c r="K142" s="224" t="s">
        <v>126</v>
      </c>
      <c r="L142" s="41"/>
      <c r="M142" s="229" t="s">
        <v>1</v>
      </c>
      <c r="N142" s="230" t="s">
        <v>38</v>
      </c>
      <c r="O142" s="84"/>
      <c r="P142" s="231">
        <f>O142*H142</f>
        <v>0</v>
      </c>
      <c r="Q142" s="231">
        <v>0.0012800000000000001</v>
      </c>
      <c r="R142" s="231">
        <f>Q142*H142</f>
        <v>0.022784000000000002</v>
      </c>
      <c r="S142" s="231">
        <v>0</v>
      </c>
      <c r="T142" s="232">
        <f>S142*H142</f>
        <v>0</v>
      </c>
      <c r="AR142" s="233" t="s">
        <v>127</v>
      </c>
      <c r="AT142" s="233" t="s">
        <v>122</v>
      </c>
      <c r="AU142" s="233" t="s">
        <v>83</v>
      </c>
      <c r="AY142" s="15" t="s">
        <v>118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5" t="s">
        <v>81</v>
      </c>
      <c r="BK142" s="234">
        <f>ROUND(I142*H142,2)</f>
        <v>0</v>
      </c>
      <c r="BL142" s="15" t="s">
        <v>127</v>
      </c>
      <c r="BM142" s="233" t="s">
        <v>476</v>
      </c>
    </row>
    <row r="143" s="1" customFormat="1" ht="24" customHeight="1">
      <c r="B143" s="36"/>
      <c r="C143" s="222" t="s">
        <v>8</v>
      </c>
      <c r="D143" s="222" t="s">
        <v>122</v>
      </c>
      <c r="E143" s="223" t="s">
        <v>239</v>
      </c>
      <c r="F143" s="224" t="s">
        <v>240</v>
      </c>
      <c r="G143" s="225" t="s">
        <v>125</v>
      </c>
      <c r="H143" s="226">
        <v>75</v>
      </c>
      <c r="I143" s="227"/>
      <c r="J143" s="228">
        <f>ROUND(I143*H143,2)</f>
        <v>0</v>
      </c>
      <c r="K143" s="224" t="s">
        <v>126</v>
      </c>
      <c r="L143" s="41"/>
      <c r="M143" s="229" t="s">
        <v>1</v>
      </c>
      <c r="N143" s="230" t="s">
        <v>38</v>
      </c>
      <c r="O143" s="84"/>
      <c r="P143" s="231">
        <f>O143*H143</f>
        <v>0</v>
      </c>
      <c r="Q143" s="231">
        <v>0.0016100000000000001</v>
      </c>
      <c r="R143" s="231">
        <f>Q143*H143</f>
        <v>0.12075000000000001</v>
      </c>
      <c r="S143" s="231">
        <v>0</v>
      </c>
      <c r="T143" s="232">
        <f>S143*H143</f>
        <v>0</v>
      </c>
      <c r="AR143" s="233" t="s">
        <v>127</v>
      </c>
      <c r="AT143" s="233" t="s">
        <v>122</v>
      </c>
      <c r="AU143" s="233" t="s">
        <v>83</v>
      </c>
      <c r="AY143" s="15" t="s">
        <v>118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5" t="s">
        <v>81</v>
      </c>
      <c r="BK143" s="234">
        <f>ROUND(I143*H143,2)</f>
        <v>0</v>
      </c>
      <c r="BL143" s="15" t="s">
        <v>127</v>
      </c>
      <c r="BM143" s="233" t="s">
        <v>477</v>
      </c>
    </row>
    <row r="144" s="1" customFormat="1" ht="16.5" customHeight="1">
      <c r="B144" s="36"/>
      <c r="C144" s="222" t="s">
        <v>127</v>
      </c>
      <c r="D144" s="222" t="s">
        <v>122</v>
      </c>
      <c r="E144" s="223" t="s">
        <v>250</v>
      </c>
      <c r="F144" s="224" t="s">
        <v>251</v>
      </c>
      <c r="G144" s="225" t="s">
        <v>125</v>
      </c>
      <c r="H144" s="226">
        <v>199</v>
      </c>
      <c r="I144" s="227"/>
      <c r="J144" s="228">
        <f>ROUND(I144*H144,2)</f>
        <v>0</v>
      </c>
      <c r="K144" s="224" t="s">
        <v>126</v>
      </c>
      <c r="L144" s="41"/>
      <c r="M144" s="229" t="s">
        <v>1</v>
      </c>
      <c r="N144" s="230" t="s">
        <v>38</v>
      </c>
      <c r="O144" s="84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33" t="s">
        <v>127</v>
      </c>
      <c r="AT144" s="233" t="s">
        <v>122</v>
      </c>
      <c r="AU144" s="233" t="s">
        <v>83</v>
      </c>
      <c r="AY144" s="15" t="s">
        <v>118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5" t="s">
        <v>81</v>
      </c>
      <c r="BK144" s="234">
        <f>ROUND(I144*H144,2)</f>
        <v>0</v>
      </c>
      <c r="BL144" s="15" t="s">
        <v>127</v>
      </c>
      <c r="BM144" s="233" t="s">
        <v>478</v>
      </c>
    </row>
    <row r="145" s="12" customFormat="1">
      <c r="B145" s="235"/>
      <c r="C145" s="236"/>
      <c r="D145" s="237" t="s">
        <v>129</v>
      </c>
      <c r="E145" s="238" t="s">
        <v>1</v>
      </c>
      <c r="F145" s="239" t="s">
        <v>479</v>
      </c>
      <c r="G145" s="236"/>
      <c r="H145" s="240">
        <v>199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129</v>
      </c>
      <c r="AU145" s="246" t="s">
        <v>83</v>
      </c>
      <c r="AV145" s="12" t="s">
        <v>83</v>
      </c>
      <c r="AW145" s="12" t="s">
        <v>30</v>
      </c>
      <c r="AX145" s="12" t="s">
        <v>81</v>
      </c>
      <c r="AY145" s="246" t="s">
        <v>118</v>
      </c>
    </row>
    <row r="146" s="1" customFormat="1" ht="24" customHeight="1">
      <c r="B146" s="36"/>
      <c r="C146" s="222" t="s">
        <v>257</v>
      </c>
      <c r="D146" s="222" t="s">
        <v>122</v>
      </c>
      <c r="E146" s="223" t="s">
        <v>258</v>
      </c>
      <c r="F146" s="224" t="s">
        <v>259</v>
      </c>
      <c r="G146" s="225" t="s">
        <v>148</v>
      </c>
      <c r="H146" s="226">
        <v>0.19800000000000001</v>
      </c>
      <c r="I146" s="227"/>
      <c r="J146" s="228">
        <f>ROUND(I146*H146,2)</f>
        <v>0</v>
      </c>
      <c r="K146" s="224" t="s">
        <v>126</v>
      </c>
      <c r="L146" s="41"/>
      <c r="M146" s="229" t="s">
        <v>1</v>
      </c>
      <c r="N146" s="230" t="s">
        <v>38</v>
      </c>
      <c r="O146" s="84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33" t="s">
        <v>127</v>
      </c>
      <c r="AT146" s="233" t="s">
        <v>122</v>
      </c>
      <c r="AU146" s="233" t="s">
        <v>83</v>
      </c>
      <c r="AY146" s="15" t="s">
        <v>118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5" t="s">
        <v>81</v>
      </c>
      <c r="BK146" s="234">
        <f>ROUND(I146*H146,2)</f>
        <v>0</v>
      </c>
      <c r="BL146" s="15" t="s">
        <v>127</v>
      </c>
      <c r="BM146" s="233" t="s">
        <v>480</v>
      </c>
    </row>
    <row r="147" s="1" customFormat="1" ht="24" customHeight="1">
      <c r="B147" s="36"/>
      <c r="C147" s="222" t="s">
        <v>261</v>
      </c>
      <c r="D147" s="222" t="s">
        <v>122</v>
      </c>
      <c r="E147" s="223" t="s">
        <v>262</v>
      </c>
      <c r="F147" s="224" t="s">
        <v>263</v>
      </c>
      <c r="G147" s="225" t="s">
        <v>148</v>
      </c>
      <c r="H147" s="226">
        <v>0.19800000000000001</v>
      </c>
      <c r="I147" s="227"/>
      <c r="J147" s="228">
        <f>ROUND(I147*H147,2)</f>
        <v>0</v>
      </c>
      <c r="K147" s="224" t="s">
        <v>126</v>
      </c>
      <c r="L147" s="41"/>
      <c r="M147" s="229" t="s">
        <v>1</v>
      </c>
      <c r="N147" s="230" t="s">
        <v>38</v>
      </c>
      <c r="O147" s="84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33" t="s">
        <v>127</v>
      </c>
      <c r="AT147" s="233" t="s">
        <v>122</v>
      </c>
      <c r="AU147" s="233" t="s">
        <v>83</v>
      </c>
      <c r="AY147" s="15" t="s">
        <v>118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5" t="s">
        <v>81</v>
      </c>
      <c r="BK147" s="234">
        <f>ROUND(I147*H147,2)</f>
        <v>0</v>
      </c>
      <c r="BL147" s="15" t="s">
        <v>127</v>
      </c>
      <c r="BM147" s="233" t="s">
        <v>481</v>
      </c>
    </row>
    <row r="148" s="11" customFormat="1" ht="22.8" customHeight="1">
      <c r="B148" s="206"/>
      <c r="C148" s="207"/>
      <c r="D148" s="208" t="s">
        <v>72</v>
      </c>
      <c r="E148" s="220" t="s">
        <v>265</v>
      </c>
      <c r="F148" s="220" t="s">
        <v>266</v>
      </c>
      <c r="G148" s="207"/>
      <c r="H148" s="207"/>
      <c r="I148" s="210"/>
      <c r="J148" s="221">
        <f>BK148</f>
        <v>0</v>
      </c>
      <c r="K148" s="207"/>
      <c r="L148" s="212"/>
      <c r="M148" s="213"/>
      <c r="N148" s="214"/>
      <c r="O148" s="214"/>
      <c r="P148" s="215">
        <f>SUM(P149:P152)</f>
        <v>0</v>
      </c>
      <c r="Q148" s="214"/>
      <c r="R148" s="215">
        <f>SUM(R149:R152)</f>
        <v>0.013440000000000001</v>
      </c>
      <c r="S148" s="214"/>
      <c r="T148" s="216">
        <f>SUM(T149:T152)</f>
        <v>0</v>
      </c>
      <c r="AR148" s="217" t="s">
        <v>83</v>
      </c>
      <c r="AT148" s="218" t="s">
        <v>72</v>
      </c>
      <c r="AU148" s="218" t="s">
        <v>81</v>
      </c>
      <c r="AY148" s="217" t="s">
        <v>118</v>
      </c>
      <c r="BK148" s="219">
        <f>SUM(BK149:BK152)</f>
        <v>0</v>
      </c>
    </row>
    <row r="149" s="1" customFormat="1" ht="24" customHeight="1">
      <c r="B149" s="36"/>
      <c r="C149" s="222" t="s">
        <v>267</v>
      </c>
      <c r="D149" s="222" t="s">
        <v>122</v>
      </c>
      <c r="E149" s="223" t="s">
        <v>376</v>
      </c>
      <c r="F149" s="224" t="s">
        <v>377</v>
      </c>
      <c r="G149" s="225" t="s">
        <v>193</v>
      </c>
      <c r="H149" s="226">
        <v>16</v>
      </c>
      <c r="I149" s="227"/>
      <c r="J149" s="228">
        <f>ROUND(I149*H149,2)</f>
        <v>0</v>
      </c>
      <c r="K149" s="224" t="s">
        <v>126</v>
      </c>
      <c r="L149" s="41"/>
      <c r="M149" s="229" t="s">
        <v>1</v>
      </c>
      <c r="N149" s="230" t="s">
        <v>38</v>
      </c>
      <c r="O149" s="84"/>
      <c r="P149" s="231">
        <f>O149*H149</f>
        <v>0</v>
      </c>
      <c r="Q149" s="231">
        <v>0.00013999999999999999</v>
      </c>
      <c r="R149" s="231">
        <f>Q149*H149</f>
        <v>0.0022399999999999998</v>
      </c>
      <c r="S149" s="231">
        <v>0</v>
      </c>
      <c r="T149" s="232">
        <f>S149*H149</f>
        <v>0</v>
      </c>
      <c r="AR149" s="233" t="s">
        <v>127</v>
      </c>
      <c r="AT149" s="233" t="s">
        <v>122</v>
      </c>
      <c r="AU149" s="233" t="s">
        <v>83</v>
      </c>
      <c r="AY149" s="15" t="s">
        <v>118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5" t="s">
        <v>81</v>
      </c>
      <c r="BK149" s="234">
        <f>ROUND(I149*H149,2)</f>
        <v>0</v>
      </c>
      <c r="BL149" s="15" t="s">
        <v>127</v>
      </c>
      <c r="BM149" s="233" t="s">
        <v>482</v>
      </c>
    </row>
    <row r="150" s="1" customFormat="1" ht="24" customHeight="1">
      <c r="B150" s="36"/>
      <c r="C150" s="222" t="s">
        <v>271</v>
      </c>
      <c r="D150" s="222" t="s">
        <v>122</v>
      </c>
      <c r="E150" s="223" t="s">
        <v>379</v>
      </c>
      <c r="F150" s="224" t="s">
        <v>380</v>
      </c>
      <c r="G150" s="225" t="s">
        <v>193</v>
      </c>
      <c r="H150" s="226">
        <v>16</v>
      </c>
      <c r="I150" s="227"/>
      <c r="J150" s="228">
        <f>ROUND(I150*H150,2)</f>
        <v>0</v>
      </c>
      <c r="K150" s="224" t="s">
        <v>126</v>
      </c>
      <c r="L150" s="41"/>
      <c r="M150" s="229" t="s">
        <v>1</v>
      </c>
      <c r="N150" s="230" t="s">
        <v>38</v>
      </c>
      <c r="O150" s="84"/>
      <c r="P150" s="231">
        <f>O150*H150</f>
        <v>0</v>
      </c>
      <c r="Q150" s="231">
        <v>0.00069999999999999999</v>
      </c>
      <c r="R150" s="231">
        <f>Q150*H150</f>
        <v>0.0112</v>
      </c>
      <c r="S150" s="231">
        <v>0</v>
      </c>
      <c r="T150" s="232">
        <f>S150*H150</f>
        <v>0</v>
      </c>
      <c r="AR150" s="233" t="s">
        <v>127</v>
      </c>
      <c r="AT150" s="233" t="s">
        <v>122</v>
      </c>
      <c r="AU150" s="233" t="s">
        <v>83</v>
      </c>
      <c r="AY150" s="15" t="s">
        <v>118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5" t="s">
        <v>81</v>
      </c>
      <c r="BK150" s="234">
        <f>ROUND(I150*H150,2)</f>
        <v>0</v>
      </c>
      <c r="BL150" s="15" t="s">
        <v>127</v>
      </c>
      <c r="BM150" s="233" t="s">
        <v>483</v>
      </c>
    </row>
    <row r="151" s="1" customFormat="1" ht="16.5" customHeight="1">
      <c r="B151" s="36"/>
      <c r="C151" s="222" t="s">
        <v>7</v>
      </c>
      <c r="D151" s="222" t="s">
        <v>122</v>
      </c>
      <c r="E151" s="223" t="s">
        <v>303</v>
      </c>
      <c r="F151" s="224" t="s">
        <v>304</v>
      </c>
      <c r="G151" s="225" t="s">
        <v>148</v>
      </c>
      <c r="H151" s="226">
        <v>0.012999999999999999</v>
      </c>
      <c r="I151" s="227"/>
      <c r="J151" s="228">
        <f>ROUND(I151*H151,2)</f>
        <v>0</v>
      </c>
      <c r="K151" s="224" t="s">
        <v>126</v>
      </c>
      <c r="L151" s="41"/>
      <c r="M151" s="229" t="s">
        <v>1</v>
      </c>
      <c r="N151" s="230" t="s">
        <v>38</v>
      </c>
      <c r="O151" s="84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AR151" s="233" t="s">
        <v>127</v>
      </c>
      <c r="AT151" s="233" t="s">
        <v>122</v>
      </c>
      <c r="AU151" s="233" t="s">
        <v>83</v>
      </c>
      <c r="AY151" s="15" t="s">
        <v>118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5" t="s">
        <v>81</v>
      </c>
      <c r="BK151" s="234">
        <f>ROUND(I151*H151,2)</f>
        <v>0</v>
      </c>
      <c r="BL151" s="15" t="s">
        <v>127</v>
      </c>
      <c r="BM151" s="233" t="s">
        <v>484</v>
      </c>
    </row>
    <row r="152" s="1" customFormat="1" ht="24" customHeight="1">
      <c r="B152" s="36"/>
      <c r="C152" s="222" t="s">
        <v>278</v>
      </c>
      <c r="D152" s="222" t="s">
        <v>122</v>
      </c>
      <c r="E152" s="223" t="s">
        <v>307</v>
      </c>
      <c r="F152" s="224" t="s">
        <v>308</v>
      </c>
      <c r="G152" s="225" t="s">
        <v>148</v>
      </c>
      <c r="H152" s="226">
        <v>0.012999999999999999</v>
      </c>
      <c r="I152" s="227"/>
      <c r="J152" s="228">
        <f>ROUND(I152*H152,2)</f>
        <v>0</v>
      </c>
      <c r="K152" s="224" t="s">
        <v>126</v>
      </c>
      <c r="L152" s="41"/>
      <c r="M152" s="229" t="s">
        <v>1</v>
      </c>
      <c r="N152" s="230" t="s">
        <v>38</v>
      </c>
      <c r="O152" s="84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AR152" s="233" t="s">
        <v>127</v>
      </c>
      <c r="AT152" s="233" t="s">
        <v>122</v>
      </c>
      <c r="AU152" s="233" t="s">
        <v>83</v>
      </c>
      <c r="AY152" s="15" t="s">
        <v>118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5" t="s">
        <v>81</v>
      </c>
      <c r="BK152" s="234">
        <f>ROUND(I152*H152,2)</f>
        <v>0</v>
      </c>
      <c r="BL152" s="15" t="s">
        <v>127</v>
      </c>
      <c r="BM152" s="233" t="s">
        <v>485</v>
      </c>
    </row>
    <row r="153" s="11" customFormat="1" ht="22.8" customHeight="1">
      <c r="B153" s="206"/>
      <c r="C153" s="207"/>
      <c r="D153" s="208" t="s">
        <v>72</v>
      </c>
      <c r="E153" s="220" t="s">
        <v>384</v>
      </c>
      <c r="F153" s="220" t="s">
        <v>385</v>
      </c>
      <c r="G153" s="207"/>
      <c r="H153" s="207"/>
      <c r="I153" s="210"/>
      <c r="J153" s="221">
        <f>BK153</f>
        <v>0</v>
      </c>
      <c r="K153" s="207"/>
      <c r="L153" s="212"/>
      <c r="M153" s="213"/>
      <c r="N153" s="214"/>
      <c r="O153" s="214"/>
      <c r="P153" s="215">
        <f>SUM(P154:P165)</f>
        <v>0</v>
      </c>
      <c r="Q153" s="214"/>
      <c r="R153" s="215">
        <f>SUM(R154:R165)</f>
        <v>1.3051200000000001</v>
      </c>
      <c r="S153" s="214"/>
      <c r="T153" s="216">
        <f>SUM(T154:T165)</f>
        <v>0</v>
      </c>
      <c r="AR153" s="217" t="s">
        <v>83</v>
      </c>
      <c r="AT153" s="218" t="s">
        <v>72</v>
      </c>
      <c r="AU153" s="218" t="s">
        <v>81</v>
      </c>
      <c r="AY153" s="217" t="s">
        <v>118</v>
      </c>
      <c r="BK153" s="219">
        <f>SUM(BK154:BK165)</f>
        <v>0</v>
      </c>
    </row>
    <row r="154" s="1" customFormat="1" ht="24" customHeight="1">
      <c r="B154" s="36"/>
      <c r="C154" s="222" t="s">
        <v>282</v>
      </c>
      <c r="D154" s="222" t="s">
        <v>122</v>
      </c>
      <c r="E154" s="223" t="s">
        <v>386</v>
      </c>
      <c r="F154" s="224" t="s">
        <v>387</v>
      </c>
      <c r="G154" s="225" t="s">
        <v>193</v>
      </c>
      <c r="H154" s="226">
        <v>16</v>
      </c>
      <c r="I154" s="227"/>
      <c r="J154" s="228">
        <f>ROUND(I154*H154,2)</f>
        <v>0</v>
      </c>
      <c r="K154" s="224" t="s">
        <v>126</v>
      </c>
      <c r="L154" s="41"/>
      <c r="M154" s="229" t="s">
        <v>1</v>
      </c>
      <c r="N154" s="230" t="s">
        <v>38</v>
      </c>
      <c r="O154" s="84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AR154" s="233" t="s">
        <v>127</v>
      </c>
      <c r="AT154" s="233" t="s">
        <v>122</v>
      </c>
      <c r="AU154" s="233" t="s">
        <v>83</v>
      </c>
      <c r="AY154" s="15" t="s">
        <v>118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5" t="s">
        <v>81</v>
      </c>
      <c r="BK154" s="234">
        <f>ROUND(I154*H154,2)</f>
        <v>0</v>
      </c>
      <c r="BL154" s="15" t="s">
        <v>127</v>
      </c>
      <c r="BM154" s="233" t="s">
        <v>486</v>
      </c>
    </row>
    <row r="155" s="12" customFormat="1">
      <c r="B155" s="235"/>
      <c r="C155" s="236"/>
      <c r="D155" s="237" t="s">
        <v>129</v>
      </c>
      <c r="E155" s="238" t="s">
        <v>1</v>
      </c>
      <c r="F155" s="239" t="s">
        <v>127</v>
      </c>
      <c r="G155" s="236"/>
      <c r="H155" s="240">
        <v>16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129</v>
      </c>
      <c r="AU155" s="246" t="s">
        <v>83</v>
      </c>
      <c r="AV155" s="12" t="s">
        <v>83</v>
      </c>
      <c r="AW155" s="12" t="s">
        <v>30</v>
      </c>
      <c r="AX155" s="12" t="s">
        <v>81</v>
      </c>
      <c r="AY155" s="246" t="s">
        <v>118</v>
      </c>
    </row>
    <row r="156" s="1" customFormat="1" ht="36" customHeight="1">
      <c r="B156" s="36"/>
      <c r="C156" s="222" t="s">
        <v>286</v>
      </c>
      <c r="D156" s="222" t="s">
        <v>122</v>
      </c>
      <c r="E156" s="223" t="s">
        <v>487</v>
      </c>
      <c r="F156" s="224" t="s">
        <v>488</v>
      </c>
      <c r="G156" s="225" t="s">
        <v>193</v>
      </c>
      <c r="H156" s="226">
        <v>1</v>
      </c>
      <c r="I156" s="227"/>
      <c r="J156" s="228">
        <f>ROUND(I156*H156,2)</f>
        <v>0</v>
      </c>
      <c r="K156" s="224" t="s">
        <v>126</v>
      </c>
      <c r="L156" s="41"/>
      <c r="M156" s="229" t="s">
        <v>1</v>
      </c>
      <c r="N156" s="230" t="s">
        <v>38</v>
      </c>
      <c r="O156" s="84"/>
      <c r="P156" s="231">
        <f>O156*H156</f>
        <v>0</v>
      </c>
      <c r="Q156" s="231">
        <v>0.01942</v>
      </c>
      <c r="R156" s="231">
        <f>Q156*H156</f>
        <v>0.01942</v>
      </c>
      <c r="S156" s="231">
        <v>0</v>
      </c>
      <c r="T156" s="232">
        <f>S156*H156</f>
        <v>0</v>
      </c>
      <c r="AR156" s="233" t="s">
        <v>127</v>
      </c>
      <c r="AT156" s="233" t="s">
        <v>122</v>
      </c>
      <c r="AU156" s="233" t="s">
        <v>83</v>
      </c>
      <c r="AY156" s="15" t="s">
        <v>118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5" t="s">
        <v>81</v>
      </c>
      <c r="BK156" s="234">
        <f>ROUND(I156*H156,2)</f>
        <v>0</v>
      </c>
      <c r="BL156" s="15" t="s">
        <v>127</v>
      </c>
      <c r="BM156" s="233" t="s">
        <v>489</v>
      </c>
    </row>
    <row r="157" s="1" customFormat="1" ht="36" customHeight="1">
      <c r="B157" s="36"/>
      <c r="C157" s="222" t="s">
        <v>290</v>
      </c>
      <c r="D157" s="222" t="s">
        <v>122</v>
      </c>
      <c r="E157" s="223" t="s">
        <v>490</v>
      </c>
      <c r="F157" s="224" t="s">
        <v>491</v>
      </c>
      <c r="G157" s="225" t="s">
        <v>193</v>
      </c>
      <c r="H157" s="226">
        <v>1</v>
      </c>
      <c r="I157" s="227"/>
      <c r="J157" s="228">
        <f>ROUND(I157*H157,2)</f>
        <v>0</v>
      </c>
      <c r="K157" s="224" t="s">
        <v>126</v>
      </c>
      <c r="L157" s="41"/>
      <c r="M157" s="229" t="s">
        <v>1</v>
      </c>
      <c r="N157" s="230" t="s">
        <v>38</v>
      </c>
      <c r="O157" s="84"/>
      <c r="P157" s="231">
        <f>O157*H157</f>
        <v>0</v>
      </c>
      <c r="Q157" s="231">
        <v>0.025159999999999998</v>
      </c>
      <c r="R157" s="231">
        <f>Q157*H157</f>
        <v>0.025159999999999998</v>
      </c>
      <c r="S157" s="231">
        <v>0</v>
      </c>
      <c r="T157" s="232">
        <f>S157*H157</f>
        <v>0</v>
      </c>
      <c r="AR157" s="233" t="s">
        <v>127</v>
      </c>
      <c r="AT157" s="233" t="s">
        <v>122</v>
      </c>
      <c r="AU157" s="233" t="s">
        <v>83</v>
      </c>
      <c r="AY157" s="15" t="s">
        <v>118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5" t="s">
        <v>81</v>
      </c>
      <c r="BK157" s="234">
        <f>ROUND(I157*H157,2)</f>
        <v>0</v>
      </c>
      <c r="BL157" s="15" t="s">
        <v>127</v>
      </c>
      <c r="BM157" s="233" t="s">
        <v>492</v>
      </c>
    </row>
    <row r="158" s="1" customFormat="1" ht="36" customHeight="1">
      <c r="B158" s="36"/>
      <c r="C158" s="222" t="s">
        <v>294</v>
      </c>
      <c r="D158" s="222" t="s">
        <v>122</v>
      </c>
      <c r="E158" s="223" t="s">
        <v>493</v>
      </c>
      <c r="F158" s="224" t="s">
        <v>494</v>
      </c>
      <c r="G158" s="225" t="s">
        <v>193</v>
      </c>
      <c r="H158" s="226">
        <v>1</v>
      </c>
      <c r="I158" s="227"/>
      <c r="J158" s="228">
        <f>ROUND(I158*H158,2)</f>
        <v>0</v>
      </c>
      <c r="K158" s="224" t="s">
        <v>126</v>
      </c>
      <c r="L158" s="41"/>
      <c r="M158" s="229" t="s">
        <v>1</v>
      </c>
      <c r="N158" s="230" t="s">
        <v>38</v>
      </c>
      <c r="O158" s="84"/>
      <c r="P158" s="231">
        <f>O158*H158</f>
        <v>0</v>
      </c>
      <c r="Q158" s="231">
        <v>0.02828</v>
      </c>
      <c r="R158" s="231">
        <f>Q158*H158</f>
        <v>0.02828</v>
      </c>
      <c r="S158" s="231">
        <v>0</v>
      </c>
      <c r="T158" s="232">
        <f>S158*H158</f>
        <v>0</v>
      </c>
      <c r="AR158" s="233" t="s">
        <v>127</v>
      </c>
      <c r="AT158" s="233" t="s">
        <v>122</v>
      </c>
      <c r="AU158" s="233" t="s">
        <v>83</v>
      </c>
      <c r="AY158" s="15" t="s">
        <v>118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5" t="s">
        <v>81</v>
      </c>
      <c r="BK158" s="234">
        <f>ROUND(I158*H158,2)</f>
        <v>0</v>
      </c>
      <c r="BL158" s="15" t="s">
        <v>127</v>
      </c>
      <c r="BM158" s="233" t="s">
        <v>495</v>
      </c>
    </row>
    <row r="159" s="1" customFormat="1" ht="36" customHeight="1">
      <c r="B159" s="36"/>
      <c r="C159" s="222" t="s">
        <v>298</v>
      </c>
      <c r="D159" s="222" t="s">
        <v>122</v>
      </c>
      <c r="E159" s="223" t="s">
        <v>496</v>
      </c>
      <c r="F159" s="224" t="s">
        <v>497</v>
      </c>
      <c r="G159" s="225" t="s">
        <v>193</v>
      </c>
      <c r="H159" s="226">
        <v>3</v>
      </c>
      <c r="I159" s="227"/>
      <c r="J159" s="228">
        <f>ROUND(I159*H159,2)</f>
        <v>0</v>
      </c>
      <c r="K159" s="224" t="s">
        <v>126</v>
      </c>
      <c r="L159" s="41"/>
      <c r="M159" s="229" t="s">
        <v>1</v>
      </c>
      <c r="N159" s="230" t="s">
        <v>38</v>
      </c>
      <c r="O159" s="84"/>
      <c r="P159" s="231">
        <f>O159*H159</f>
        <v>0</v>
      </c>
      <c r="Q159" s="231">
        <v>0.080320000000000003</v>
      </c>
      <c r="R159" s="231">
        <f>Q159*H159</f>
        <v>0.24096000000000001</v>
      </c>
      <c r="S159" s="231">
        <v>0</v>
      </c>
      <c r="T159" s="232">
        <f>S159*H159</f>
        <v>0</v>
      </c>
      <c r="AR159" s="233" t="s">
        <v>127</v>
      </c>
      <c r="AT159" s="233" t="s">
        <v>122</v>
      </c>
      <c r="AU159" s="233" t="s">
        <v>83</v>
      </c>
      <c r="AY159" s="15" t="s">
        <v>118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5" t="s">
        <v>81</v>
      </c>
      <c r="BK159" s="234">
        <f>ROUND(I159*H159,2)</f>
        <v>0</v>
      </c>
      <c r="BL159" s="15" t="s">
        <v>127</v>
      </c>
      <c r="BM159" s="233" t="s">
        <v>498</v>
      </c>
    </row>
    <row r="160" s="1" customFormat="1" ht="36" customHeight="1">
      <c r="B160" s="36"/>
      <c r="C160" s="222" t="s">
        <v>302</v>
      </c>
      <c r="D160" s="222" t="s">
        <v>122</v>
      </c>
      <c r="E160" s="223" t="s">
        <v>499</v>
      </c>
      <c r="F160" s="224" t="s">
        <v>500</v>
      </c>
      <c r="G160" s="225" t="s">
        <v>193</v>
      </c>
      <c r="H160" s="226">
        <v>1</v>
      </c>
      <c r="I160" s="227"/>
      <c r="J160" s="228">
        <f>ROUND(I160*H160,2)</f>
        <v>0</v>
      </c>
      <c r="K160" s="224" t="s">
        <v>126</v>
      </c>
      <c r="L160" s="41"/>
      <c r="M160" s="229" t="s">
        <v>1</v>
      </c>
      <c r="N160" s="230" t="s">
        <v>38</v>
      </c>
      <c r="O160" s="84"/>
      <c r="P160" s="231">
        <f>O160*H160</f>
        <v>0</v>
      </c>
      <c r="Q160" s="231">
        <v>0.033399999999999999</v>
      </c>
      <c r="R160" s="231">
        <f>Q160*H160</f>
        <v>0.033399999999999999</v>
      </c>
      <c r="S160" s="231">
        <v>0</v>
      </c>
      <c r="T160" s="232">
        <f>S160*H160</f>
        <v>0</v>
      </c>
      <c r="AR160" s="233" t="s">
        <v>127</v>
      </c>
      <c r="AT160" s="233" t="s">
        <v>122</v>
      </c>
      <c r="AU160" s="233" t="s">
        <v>83</v>
      </c>
      <c r="AY160" s="15" t="s">
        <v>118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5" t="s">
        <v>81</v>
      </c>
      <c r="BK160" s="234">
        <f>ROUND(I160*H160,2)</f>
        <v>0</v>
      </c>
      <c r="BL160" s="15" t="s">
        <v>127</v>
      </c>
      <c r="BM160" s="233" t="s">
        <v>501</v>
      </c>
    </row>
    <row r="161" s="1" customFormat="1" ht="24" customHeight="1">
      <c r="B161" s="36"/>
      <c r="C161" s="222" t="s">
        <v>306</v>
      </c>
      <c r="D161" s="222" t="s">
        <v>122</v>
      </c>
      <c r="E161" s="223" t="s">
        <v>502</v>
      </c>
      <c r="F161" s="224" t="s">
        <v>503</v>
      </c>
      <c r="G161" s="225" t="s">
        <v>193</v>
      </c>
      <c r="H161" s="226">
        <v>4</v>
      </c>
      <c r="I161" s="227"/>
      <c r="J161" s="228">
        <f>ROUND(I161*H161,2)</f>
        <v>0</v>
      </c>
      <c r="K161" s="224" t="s">
        <v>1</v>
      </c>
      <c r="L161" s="41"/>
      <c r="M161" s="229" t="s">
        <v>1</v>
      </c>
      <c r="N161" s="230" t="s">
        <v>38</v>
      </c>
      <c r="O161" s="84"/>
      <c r="P161" s="231">
        <f>O161*H161</f>
        <v>0</v>
      </c>
      <c r="Q161" s="231">
        <v>0.097600000000000006</v>
      </c>
      <c r="R161" s="231">
        <f>Q161*H161</f>
        <v>0.39040000000000002</v>
      </c>
      <c r="S161" s="231">
        <v>0</v>
      </c>
      <c r="T161" s="232">
        <f>S161*H161</f>
        <v>0</v>
      </c>
      <c r="AR161" s="233" t="s">
        <v>127</v>
      </c>
      <c r="AT161" s="233" t="s">
        <v>122</v>
      </c>
      <c r="AU161" s="233" t="s">
        <v>83</v>
      </c>
      <c r="AY161" s="15" t="s">
        <v>118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5" t="s">
        <v>81</v>
      </c>
      <c r="BK161" s="234">
        <f>ROUND(I161*H161,2)</f>
        <v>0</v>
      </c>
      <c r="BL161" s="15" t="s">
        <v>127</v>
      </c>
      <c r="BM161" s="233" t="s">
        <v>504</v>
      </c>
    </row>
    <row r="162" s="1" customFormat="1" ht="36" customHeight="1">
      <c r="B162" s="36"/>
      <c r="C162" s="222" t="s">
        <v>312</v>
      </c>
      <c r="D162" s="222" t="s">
        <v>122</v>
      </c>
      <c r="E162" s="223" t="s">
        <v>505</v>
      </c>
      <c r="F162" s="224" t="s">
        <v>506</v>
      </c>
      <c r="G162" s="225" t="s">
        <v>193</v>
      </c>
      <c r="H162" s="226">
        <v>1</v>
      </c>
      <c r="I162" s="227"/>
      <c r="J162" s="228">
        <f>ROUND(I162*H162,2)</f>
        <v>0</v>
      </c>
      <c r="K162" s="224" t="s">
        <v>126</v>
      </c>
      <c r="L162" s="41"/>
      <c r="M162" s="229" t="s">
        <v>1</v>
      </c>
      <c r="N162" s="230" t="s">
        <v>38</v>
      </c>
      <c r="O162" s="84"/>
      <c r="P162" s="231">
        <f>O162*H162</f>
        <v>0</v>
      </c>
      <c r="Q162" s="231">
        <v>0.1135</v>
      </c>
      <c r="R162" s="231">
        <f>Q162*H162</f>
        <v>0.1135</v>
      </c>
      <c r="S162" s="231">
        <v>0</v>
      </c>
      <c r="T162" s="232">
        <f>S162*H162</f>
        <v>0</v>
      </c>
      <c r="AR162" s="233" t="s">
        <v>127</v>
      </c>
      <c r="AT162" s="233" t="s">
        <v>122</v>
      </c>
      <c r="AU162" s="233" t="s">
        <v>83</v>
      </c>
      <c r="AY162" s="15" t="s">
        <v>118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5" t="s">
        <v>81</v>
      </c>
      <c r="BK162" s="234">
        <f>ROUND(I162*H162,2)</f>
        <v>0</v>
      </c>
      <c r="BL162" s="15" t="s">
        <v>127</v>
      </c>
      <c r="BM162" s="233" t="s">
        <v>507</v>
      </c>
    </row>
    <row r="163" s="1" customFormat="1" ht="24" customHeight="1">
      <c r="B163" s="36"/>
      <c r="C163" s="222" t="s">
        <v>320</v>
      </c>
      <c r="D163" s="222" t="s">
        <v>122</v>
      </c>
      <c r="E163" s="223" t="s">
        <v>508</v>
      </c>
      <c r="F163" s="224" t="s">
        <v>509</v>
      </c>
      <c r="G163" s="225" t="s">
        <v>193</v>
      </c>
      <c r="H163" s="226">
        <v>4</v>
      </c>
      <c r="I163" s="227"/>
      <c r="J163" s="228">
        <f>ROUND(I163*H163,2)</f>
        <v>0</v>
      </c>
      <c r="K163" s="224" t="s">
        <v>1</v>
      </c>
      <c r="L163" s="41"/>
      <c r="M163" s="229" t="s">
        <v>1</v>
      </c>
      <c r="N163" s="230" t="s">
        <v>38</v>
      </c>
      <c r="O163" s="84"/>
      <c r="P163" s="231">
        <f>O163*H163</f>
        <v>0</v>
      </c>
      <c r="Q163" s="231">
        <v>0.1135</v>
      </c>
      <c r="R163" s="231">
        <f>Q163*H163</f>
        <v>0.45400000000000001</v>
      </c>
      <c r="S163" s="231">
        <v>0</v>
      </c>
      <c r="T163" s="232">
        <f>S163*H163</f>
        <v>0</v>
      </c>
      <c r="AR163" s="233" t="s">
        <v>127</v>
      </c>
      <c r="AT163" s="233" t="s">
        <v>122</v>
      </c>
      <c r="AU163" s="233" t="s">
        <v>83</v>
      </c>
      <c r="AY163" s="15" t="s">
        <v>118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5" t="s">
        <v>81</v>
      </c>
      <c r="BK163" s="234">
        <f>ROUND(I163*H163,2)</f>
        <v>0</v>
      </c>
      <c r="BL163" s="15" t="s">
        <v>127</v>
      </c>
      <c r="BM163" s="233" t="s">
        <v>510</v>
      </c>
    </row>
    <row r="164" s="1" customFormat="1" ht="24" customHeight="1">
      <c r="B164" s="36"/>
      <c r="C164" s="222" t="s">
        <v>135</v>
      </c>
      <c r="D164" s="222" t="s">
        <v>122</v>
      </c>
      <c r="E164" s="223" t="s">
        <v>401</v>
      </c>
      <c r="F164" s="224" t="s">
        <v>402</v>
      </c>
      <c r="G164" s="225" t="s">
        <v>148</v>
      </c>
      <c r="H164" s="226">
        <v>1.3049999999999999</v>
      </c>
      <c r="I164" s="227"/>
      <c r="J164" s="228">
        <f>ROUND(I164*H164,2)</f>
        <v>0</v>
      </c>
      <c r="K164" s="224" t="s">
        <v>126</v>
      </c>
      <c r="L164" s="41"/>
      <c r="M164" s="229" t="s">
        <v>1</v>
      </c>
      <c r="N164" s="230" t="s">
        <v>38</v>
      </c>
      <c r="O164" s="84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AR164" s="233" t="s">
        <v>127</v>
      </c>
      <c r="AT164" s="233" t="s">
        <v>122</v>
      </c>
      <c r="AU164" s="233" t="s">
        <v>83</v>
      </c>
      <c r="AY164" s="15" t="s">
        <v>118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5" t="s">
        <v>81</v>
      </c>
      <c r="BK164" s="234">
        <f>ROUND(I164*H164,2)</f>
        <v>0</v>
      </c>
      <c r="BL164" s="15" t="s">
        <v>127</v>
      </c>
      <c r="BM164" s="233" t="s">
        <v>511</v>
      </c>
    </row>
    <row r="165" s="1" customFormat="1" ht="24" customHeight="1">
      <c r="B165" s="36"/>
      <c r="C165" s="222" t="s">
        <v>332</v>
      </c>
      <c r="D165" s="222" t="s">
        <v>122</v>
      </c>
      <c r="E165" s="223" t="s">
        <v>404</v>
      </c>
      <c r="F165" s="224" t="s">
        <v>405</v>
      </c>
      <c r="G165" s="225" t="s">
        <v>148</v>
      </c>
      <c r="H165" s="226">
        <v>1.3049999999999999</v>
      </c>
      <c r="I165" s="227"/>
      <c r="J165" s="228">
        <f>ROUND(I165*H165,2)</f>
        <v>0</v>
      </c>
      <c r="K165" s="224" t="s">
        <v>126</v>
      </c>
      <c r="L165" s="41"/>
      <c r="M165" s="229" t="s">
        <v>1</v>
      </c>
      <c r="N165" s="230" t="s">
        <v>38</v>
      </c>
      <c r="O165" s="84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33" t="s">
        <v>127</v>
      </c>
      <c r="AT165" s="233" t="s">
        <v>122</v>
      </c>
      <c r="AU165" s="233" t="s">
        <v>83</v>
      </c>
      <c r="AY165" s="15" t="s">
        <v>118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5" t="s">
        <v>81</v>
      </c>
      <c r="BK165" s="234">
        <f>ROUND(I165*H165,2)</f>
        <v>0</v>
      </c>
      <c r="BL165" s="15" t="s">
        <v>127</v>
      </c>
      <c r="BM165" s="233" t="s">
        <v>512</v>
      </c>
    </row>
    <row r="166" s="11" customFormat="1" ht="25.92" customHeight="1">
      <c r="B166" s="206"/>
      <c r="C166" s="207"/>
      <c r="D166" s="208" t="s">
        <v>72</v>
      </c>
      <c r="E166" s="209" t="s">
        <v>310</v>
      </c>
      <c r="F166" s="209" t="s">
        <v>311</v>
      </c>
      <c r="G166" s="207"/>
      <c r="H166" s="207"/>
      <c r="I166" s="210"/>
      <c r="J166" s="211">
        <f>BK166</f>
        <v>0</v>
      </c>
      <c r="K166" s="207"/>
      <c r="L166" s="212"/>
      <c r="M166" s="213"/>
      <c r="N166" s="214"/>
      <c r="O166" s="214"/>
      <c r="P166" s="215">
        <f>SUM(P167:P171)</f>
        <v>0</v>
      </c>
      <c r="Q166" s="214"/>
      <c r="R166" s="215">
        <f>SUM(R167:R171)</f>
        <v>0</v>
      </c>
      <c r="S166" s="214"/>
      <c r="T166" s="216">
        <f>SUM(T167:T171)</f>
        <v>0</v>
      </c>
      <c r="AR166" s="217" t="s">
        <v>190</v>
      </c>
      <c r="AT166" s="218" t="s">
        <v>72</v>
      </c>
      <c r="AU166" s="218" t="s">
        <v>73</v>
      </c>
      <c r="AY166" s="217" t="s">
        <v>118</v>
      </c>
      <c r="BK166" s="219">
        <f>SUM(BK167:BK171)</f>
        <v>0</v>
      </c>
    </row>
    <row r="167" s="1" customFormat="1" ht="16.5" customHeight="1">
      <c r="B167" s="36"/>
      <c r="C167" s="222" t="s">
        <v>336</v>
      </c>
      <c r="D167" s="222" t="s">
        <v>122</v>
      </c>
      <c r="E167" s="223" t="s">
        <v>333</v>
      </c>
      <c r="F167" s="224" t="s">
        <v>334</v>
      </c>
      <c r="G167" s="225" t="s">
        <v>230</v>
      </c>
      <c r="H167" s="226">
        <v>1</v>
      </c>
      <c r="I167" s="227"/>
      <c r="J167" s="228">
        <f>ROUND(I167*H167,2)</f>
        <v>0</v>
      </c>
      <c r="K167" s="224" t="s">
        <v>1</v>
      </c>
      <c r="L167" s="41"/>
      <c r="M167" s="229" t="s">
        <v>1</v>
      </c>
      <c r="N167" s="230" t="s">
        <v>38</v>
      </c>
      <c r="O167" s="84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AR167" s="233" t="s">
        <v>315</v>
      </c>
      <c r="AT167" s="233" t="s">
        <v>122</v>
      </c>
      <c r="AU167" s="233" t="s">
        <v>81</v>
      </c>
      <c r="AY167" s="15" t="s">
        <v>118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5" t="s">
        <v>81</v>
      </c>
      <c r="BK167" s="234">
        <f>ROUND(I167*H167,2)</f>
        <v>0</v>
      </c>
      <c r="BL167" s="15" t="s">
        <v>315</v>
      </c>
      <c r="BM167" s="233" t="s">
        <v>513</v>
      </c>
    </row>
    <row r="168" s="1" customFormat="1" ht="16.5" customHeight="1">
      <c r="B168" s="36"/>
      <c r="C168" s="222" t="s">
        <v>340</v>
      </c>
      <c r="D168" s="222" t="s">
        <v>122</v>
      </c>
      <c r="E168" s="223" t="s">
        <v>337</v>
      </c>
      <c r="F168" s="224" t="s">
        <v>338</v>
      </c>
      <c r="G168" s="225" t="s">
        <v>230</v>
      </c>
      <c r="H168" s="226">
        <v>1</v>
      </c>
      <c r="I168" s="227"/>
      <c r="J168" s="228">
        <f>ROUND(I168*H168,2)</f>
        <v>0</v>
      </c>
      <c r="K168" s="224" t="s">
        <v>1</v>
      </c>
      <c r="L168" s="41"/>
      <c r="M168" s="229" t="s">
        <v>1</v>
      </c>
      <c r="N168" s="230" t="s">
        <v>38</v>
      </c>
      <c r="O168" s="84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AR168" s="233" t="s">
        <v>315</v>
      </c>
      <c r="AT168" s="233" t="s">
        <v>122</v>
      </c>
      <c r="AU168" s="233" t="s">
        <v>81</v>
      </c>
      <c r="AY168" s="15" t="s">
        <v>118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5" t="s">
        <v>81</v>
      </c>
      <c r="BK168" s="234">
        <f>ROUND(I168*H168,2)</f>
        <v>0</v>
      </c>
      <c r="BL168" s="15" t="s">
        <v>315</v>
      </c>
      <c r="BM168" s="233" t="s">
        <v>514</v>
      </c>
    </row>
    <row r="169" s="1" customFormat="1" ht="16.5" customHeight="1">
      <c r="B169" s="36"/>
      <c r="C169" s="222" t="s">
        <v>121</v>
      </c>
      <c r="D169" s="222" t="s">
        <v>122</v>
      </c>
      <c r="E169" s="223" t="s">
        <v>341</v>
      </c>
      <c r="F169" s="224" t="s">
        <v>342</v>
      </c>
      <c r="G169" s="225" t="s">
        <v>230</v>
      </c>
      <c r="H169" s="226">
        <v>1</v>
      </c>
      <c r="I169" s="227"/>
      <c r="J169" s="228">
        <f>ROUND(I169*H169,2)</f>
        <v>0</v>
      </c>
      <c r="K169" s="224" t="s">
        <v>1</v>
      </c>
      <c r="L169" s="41"/>
      <c r="M169" s="229" t="s">
        <v>1</v>
      </c>
      <c r="N169" s="230" t="s">
        <v>38</v>
      </c>
      <c r="O169" s="84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AR169" s="233" t="s">
        <v>315</v>
      </c>
      <c r="AT169" s="233" t="s">
        <v>122</v>
      </c>
      <c r="AU169" s="233" t="s">
        <v>81</v>
      </c>
      <c r="AY169" s="15" t="s">
        <v>118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5" t="s">
        <v>81</v>
      </c>
      <c r="BK169" s="234">
        <f>ROUND(I169*H169,2)</f>
        <v>0</v>
      </c>
      <c r="BL169" s="15" t="s">
        <v>315</v>
      </c>
      <c r="BM169" s="233" t="s">
        <v>515</v>
      </c>
    </row>
    <row r="170" s="13" customFormat="1">
      <c r="B170" s="257"/>
      <c r="C170" s="258"/>
      <c r="D170" s="237" t="s">
        <v>129</v>
      </c>
      <c r="E170" s="259" t="s">
        <v>1</v>
      </c>
      <c r="F170" s="260" t="s">
        <v>344</v>
      </c>
      <c r="G170" s="258"/>
      <c r="H170" s="259" t="s">
        <v>1</v>
      </c>
      <c r="I170" s="261"/>
      <c r="J170" s="258"/>
      <c r="K170" s="258"/>
      <c r="L170" s="262"/>
      <c r="M170" s="263"/>
      <c r="N170" s="264"/>
      <c r="O170" s="264"/>
      <c r="P170" s="264"/>
      <c r="Q170" s="264"/>
      <c r="R170" s="264"/>
      <c r="S170" s="264"/>
      <c r="T170" s="265"/>
      <c r="AT170" s="266" t="s">
        <v>129</v>
      </c>
      <c r="AU170" s="266" t="s">
        <v>81</v>
      </c>
      <c r="AV170" s="13" t="s">
        <v>81</v>
      </c>
      <c r="AW170" s="13" t="s">
        <v>30</v>
      </c>
      <c r="AX170" s="13" t="s">
        <v>73</v>
      </c>
      <c r="AY170" s="266" t="s">
        <v>118</v>
      </c>
    </row>
    <row r="171" s="12" customFormat="1">
      <c r="B171" s="235"/>
      <c r="C171" s="236"/>
      <c r="D171" s="237" t="s">
        <v>129</v>
      </c>
      <c r="E171" s="238" t="s">
        <v>1</v>
      </c>
      <c r="F171" s="239" t="s">
        <v>81</v>
      </c>
      <c r="G171" s="236"/>
      <c r="H171" s="240">
        <v>1</v>
      </c>
      <c r="I171" s="241"/>
      <c r="J171" s="236"/>
      <c r="K171" s="236"/>
      <c r="L171" s="242"/>
      <c r="M171" s="267"/>
      <c r="N171" s="268"/>
      <c r="O171" s="268"/>
      <c r="P171" s="268"/>
      <c r="Q171" s="268"/>
      <c r="R171" s="268"/>
      <c r="S171" s="268"/>
      <c r="T171" s="269"/>
      <c r="AT171" s="246" t="s">
        <v>129</v>
      </c>
      <c r="AU171" s="246" t="s">
        <v>81</v>
      </c>
      <c r="AV171" s="12" t="s">
        <v>83</v>
      </c>
      <c r="AW171" s="12" t="s">
        <v>30</v>
      </c>
      <c r="AX171" s="12" t="s">
        <v>81</v>
      </c>
      <c r="AY171" s="246" t="s">
        <v>118</v>
      </c>
    </row>
    <row r="172" s="1" customFormat="1" ht="6.96" customHeight="1">
      <c r="B172" s="59"/>
      <c r="C172" s="60"/>
      <c r="D172" s="60"/>
      <c r="E172" s="60"/>
      <c r="F172" s="60"/>
      <c r="G172" s="60"/>
      <c r="H172" s="60"/>
      <c r="I172" s="171"/>
      <c r="J172" s="60"/>
      <c r="K172" s="60"/>
      <c r="L172" s="41"/>
    </row>
  </sheetData>
  <sheetProtection sheet="1" autoFilter="0" formatColumns="0" formatRows="0" objects="1" scenarios="1" spinCount="100000" saltValue="UtyBESqiperw+cYJHP/UH5I5Ma9KycJYa18fhbt1uk/i5gpksgOP3X4bK+eTVq/WF3mtsfBtIZKQkmyE/kifxg==" hashValue="zR/dh3pwyAc4HV007Eu02Qaphvm3Ke5boReDVAGYnJ3XkYnpw/+p/gjyOjRBv8fuLhihArKreG7jZH8g9gutNg==" algorithmName="SHA-512" password="CC35"/>
  <autoFilter ref="C121:K17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Ryngl</dc:creator>
  <cp:lastModifiedBy>Tomáš Ryngl</cp:lastModifiedBy>
  <dcterms:created xsi:type="dcterms:W3CDTF">2021-06-25T10:56:48Z</dcterms:created>
  <dcterms:modified xsi:type="dcterms:W3CDTF">2021-06-25T10:56:57Z</dcterms:modified>
</cp:coreProperties>
</file>