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840" activeTab="1"/>
  </bookViews>
  <sheets>
    <sheet name="Rekapitulace stavby" sheetId="1" r:id="rId1"/>
    <sheet name="102021_1 - Specifikace ro..." sheetId="2" r:id="rId2"/>
    <sheet name="102021_2 - Výsadby a násl..." sheetId="3" r:id="rId3"/>
    <sheet name="Pokyny pro vyplnění" sheetId="4" r:id="rId4"/>
  </sheets>
  <definedNames>
    <definedName name="_xlnm._FilterDatabase" localSheetId="1" hidden="1">'102021_1 - Specifikace ro...'!$C$89:$K$152</definedName>
    <definedName name="_xlnm._FilterDatabase" localSheetId="2" hidden="1">'102021_2 - Výsadby a násl...'!$C$83:$K$438</definedName>
    <definedName name="_xlnm.Print_Area" localSheetId="1">'102021_1 - Specifikace ro...'!$C$4:$J$39,'102021_1 - Specifikace ro...'!$C$45:$J$71,'102021_1 - Specifikace ro...'!$C$77:$K$152</definedName>
    <definedName name="_xlnm.Print_Area" localSheetId="2">'102021_2 - Výsadby a násl...'!$C$4:$J$39,'102021_2 - Výsadby a násl...'!$C$45:$J$65,'102021_2 - Výsadby a násl...'!$C$71:$K$438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  <definedName name="_xlnm.Print_Titles" localSheetId="0">'Rekapitulace stavby'!$52:$52</definedName>
    <definedName name="_xlnm.Print_Titles" localSheetId="1">'102021_1 - Specifikace ro...'!$89:$89</definedName>
    <definedName name="_xlnm.Print_Titles" localSheetId="2">'102021_2 - Výsadby a násl...'!$83:$83</definedName>
  </definedNames>
  <calcPr calcId="181029"/>
  <extLst/>
</workbook>
</file>

<file path=xl/sharedStrings.xml><?xml version="1.0" encoding="utf-8"?>
<sst xmlns="http://schemas.openxmlformats.org/spreadsheetml/2006/main" count="4154" uniqueCount="774">
  <si>
    <t>Export Komplet</t>
  </si>
  <si>
    <t>VZ</t>
  </si>
  <si>
    <t>2.0</t>
  </si>
  <si>
    <t>ZAMOK</t>
  </si>
  <si>
    <t>False</t>
  </si>
  <si>
    <t>{55ddf256-eb37-4d50-a61e-563c71975835}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</si>
  <si>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</si>
  <si>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</si>
  <si>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</si>
  <si>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</si>
  <si>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</si>
  <si>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</si>
  <si>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</si>
  <si>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</si>
  <si>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102021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</si>
  <si>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</si>
  <si>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</si>
  <si>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Hozovo nábřeží - dosadby - podzim 2021</t>
  </si>
  <si>
    <t>KSO:</t>
  </si>
  <si>
    <t/>
  </si>
  <si>
    <t>CC-CZ:</t>
  </si>
  <si>
    <t>Místo:</t>
  </si>
  <si>
    <t>Opava</t>
  </si>
  <si>
    <t>Datum:</t>
  </si>
  <si>
    <t>15. 11. 2021</t>
  </si>
  <si>
    <t>Zadavatel:</t>
  </si>
  <si>
    <t>IČ:</t>
  </si>
  <si>
    <t>MAgistrát města Opavy - ÚHA</t>
  </si>
  <si>
    <t>DIČ:</t>
  </si>
  <si>
    <t>Uchazeč:</t>
  </si>
  <si>
    <t>Vyplň údaj</t>
  </si>
  <si>
    <t>Projektant:</t>
  </si>
  <si>
    <t>12125326</t>
  </si>
  <si>
    <t>Ing. Petr Ondruška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</si>
  <si>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</si>
  <si>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</si>
  <si>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</si>
  <si>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</si>
  <si>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</si>
  <si>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</si>
  <si>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</si>
  <si>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</si>
  <si>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</si>
  <si>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</si>
  <si>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</si>
  <si>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</si>
  <si>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</si>
  <si>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</si>
  <si>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</si>
  <si>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</si>
  <si>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</si>
  <si>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</si>
  <si>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</si>
  <si>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</si>
  <si>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</si>
  <si>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</si>
  <si>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</si>
  <si>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</si>
  <si>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</si>
  <si>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</si>
  <si>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</si>
  <si>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</si>
  <si>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</si>
  <si>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</si>
  <si>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</si>
  <si>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</si>
  <si>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</si>
  <si>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</si>
  <si>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</si>
  <si>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</si>
  <si>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</si>
  <si>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</si>
  <si>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</si>
  <si>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</si>
  <si>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</si>
  <si>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</si>
  <si>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</si>
  <si>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102021_1</t>
  </si>
  <si>
    <t>Specifikace rostlin</t>
  </si>
  <si>
    <t>STA</t>
  </si>
  <si>
    <t>1</t>
  </si>
  <si>
    <t>{58fde023-d65a-4188-92df-e5dda6506b7f}</t>
  </si>
  <si>
    <t>2</t>
  </si>
  <si>
    <t>102021_2</t>
  </si>
  <si>
    <t>Výsadby a následná péče</t>
  </si>
  <si>
    <t>{e0841b08-c10b-43c0-b60a-dd90046ca9cb}</t>
  </si>
  <si>
    <t>KRYCÍ LIST SOUPISU PRACÍ</t>
  </si>
  <si>
    <t>Objekt:</t>
  </si>
  <si>
    <t>102021_1 - Specifikace rostlin</t>
  </si>
  <si>
    <t xml:space="preserve"> </t>
  </si>
  <si>
    <t>REKAPITULACE ČLENĚNÍ SOUPISU PRACÍ</t>
  </si>
  <si>
    <t>Kód dílu - Popis</t>
  </si>
  <si>
    <t>Cena celkem [CZK]</t>
  </si>
  <si>
    <t>-1</t>
  </si>
  <si>
    <t>D1 - SPECIFIKACE ROSTLIN</t>
  </si>
  <si>
    <t xml:space="preserve">    D2 - dřevina s balem d600mm</t>
  </si>
  <si>
    <t xml:space="preserve">    D3 - dřevina s balem d500mm</t>
  </si>
  <si>
    <t xml:space="preserve">    D4 - dřevina s balem d300mm</t>
  </si>
  <si>
    <t xml:space="preserve">    D5 - dřevina v kont. 10l</t>
  </si>
  <si>
    <t xml:space="preserve">    D6 - růže v kont. 5l</t>
  </si>
  <si>
    <t xml:space="preserve">    D7 - růže v kont. 3l</t>
  </si>
  <si>
    <t xml:space="preserve">    D8 - dřevina prostokořenná</t>
  </si>
  <si>
    <t xml:space="preserve">    D9 - travina kontejnerovaná</t>
  </si>
  <si>
    <t>HSV - HSV</t>
  </si>
  <si>
    <t xml:space="preserve">    00 -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</si>
  <si>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</si>
  <si>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</si>
  <si>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</si>
  <si>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</si>
  <si>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</si>
  <si>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</si>
  <si>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</si>
  <si>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</si>
  <si>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</si>
  <si>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</si>
  <si>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</si>
  <si>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</si>
  <si>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</si>
  <si>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D1</t>
  </si>
  <si>
    <t>SPECIFIKACE ROSTLIN</t>
  </si>
  <si>
    <t>ROZPOCET</t>
  </si>
  <si>
    <t>D2</t>
  </si>
  <si>
    <t>dřevina s balem d600mm</t>
  </si>
  <si>
    <t>M</t>
  </si>
  <si>
    <t>FAAAP</t>
  </si>
  <si>
    <t>Fraxinus americana 'Autumn Applause' 3xv, mDb ; StU18-20</t>
  </si>
  <si>
    <t>ks</t>
  </si>
  <si>
    <t>8</t>
  </si>
  <si>
    <t>4</t>
  </si>
  <si>
    <t>PP</t>
  </si>
  <si>
    <t>P</t>
  </si>
  <si>
    <t>Poznámka k položce:
JASAN AMERICKÝ</t>
  </si>
  <si>
    <t>TTBR</t>
  </si>
  <si>
    <t>Tilia tomentosa 'Brabant' 3xv, mDb ; StU18-20</t>
  </si>
  <si>
    <t>Tilia tomentosa 'Brabant' 4xv, mDb ; StU20-25</t>
  </si>
  <si>
    <t>Poznámka k položce:
LÍPA PLSTNATÁ</t>
  </si>
  <si>
    <t>3</t>
  </si>
  <si>
    <t>AFABL</t>
  </si>
  <si>
    <t>Acer freemanii 'Autumn Blaze' 3xv, mDb ; Hoe300-350</t>
  </si>
  <si>
    <t>6</t>
  </si>
  <si>
    <t>Acer freemanii 'Autumn Blaze' 4xv, mDb ; Br150-200, Stu25-30</t>
  </si>
  <si>
    <t>Poznámka k položce:
JAVOR ´Autumn Blaze´</t>
  </si>
  <si>
    <t>D3</t>
  </si>
  <si>
    <t>dřevina s balem d500mm</t>
  </si>
  <si>
    <t>ACBR</t>
  </si>
  <si>
    <t>Aesculus carnea 'Briotii' 3xv, C ; StU16-18</t>
  </si>
  <si>
    <t>Poznámka k položce:
JÍROVEC PLEŤOVÝ ´BRIOTII´</t>
  </si>
  <si>
    <t>5</t>
  </si>
  <si>
    <t>PAPL</t>
  </si>
  <si>
    <t>Prunus avium 'Plena' 3xv, mDb ; StU16-18</t>
  </si>
  <si>
    <t>10</t>
  </si>
  <si>
    <t>Poznámka k položce:
TŘEŠEŇ PTAČÍ ´PLENA´</t>
  </si>
  <si>
    <t>D4</t>
  </si>
  <si>
    <t>dřevina s balem d300mm</t>
  </si>
  <si>
    <t>AAOB</t>
  </si>
  <si>
    <t>Amelanchier alnifolia 'Obelisk' 3xv, mB ; Hoe80-100</t>
  </si>
  <si>
    <t>12</t>
  </si>
  <si>
    <t>Poznámka k položce:
MUCHOVNÍK ´Obelisk´</t>
  </si>
  <si>
    <t>7</t>
  </si>
  <si>
    <t>AGI</t>
  </si>
  <si>
    <t>Acer ginnala 3xv, mB ; Hoe125-150</t>
  </si>
  <si>
    <t>14</t>
  </si>
  <si>
    <t>Poznámka k položce:
JAVOR GINNALA</t>
  </si>
  <si>
    <t>CMPU</t>
  </si>
  <si>
    <t>Corylus maxima 'Purpurea' 3xv, C ; Hoe100-125</t>
  </si>
  <si>
    <t>16</t>
  </si>
  <si>
    <t>Poznámka k položce:
LÍSKA ČERVENÁ</t>
  </si>
  <si>
    <t>9</t>
  </si>
  <si>
    <t>HSISO</t>
  </si>
  <si>
    <t>Hibiscus syriacus Hybriden in Sorten 3xv, mB ; Hoe100-125</t>
  </si>
  <si>
    <t>18</t>
  </si>
  <si>
    <t>Poznámka k položce:
IBIŠEK HYBRID</t>
  </si>
  <si>
    <t>PLNO</t>
  </si>
  <si>
    <t>Prunus laurocerasus 'Novita' 3xv, mDb ; Hoe80-100</t>
  </si>
  <si>
    <t>20</t>
  </si>
  <si>
    <t>Poznámka k položce:
BOBKOVIŠEŇ ´Novita´</t>
  </si>
  <si>
    <t>D5</t>
  </si>
  <si>
    <t>dřevina v kont. 10l</t>
  </si>
  <si>
    <t>11</t>
  </si>
  <si>
    <t>PLMVE</t>
  </si>
  <si>
    <t>Prunus laurocerasus 'Mount Vernon' , C ; Br30-40</t>
  </si>
  <si>
    <t>22</t>
  </si>
  <si>
    <t>Poznámka k položce:
BOBKOVIŠEŇ ´Mt. Vernon´</t>
  </si>
  <si>
    <t>D6</t>
  </si>
  <si>
    <t>růže v kont. 5l</t>
  </si>
  <si>
    <t>ROSMHAM</t>
  </si>
  <si>
    <t>Strauchrose 'Moje Hammarberg' 2xv, C ; A-Qualitaet</t>
  </si>
  <si>
    <t>24</t>
  </si>
  <si>
    <t>Poznámka k položce:
RŮŽE SADOVÁ ´Moje Hammarberg´, spon 3ks/m2</t>
  </si>
  <si>
    <t>D7</t>
  </si>
  <si>
    <t>růže v kont. 3l</t>
  </si>
  <si>
    <t>13</t>
  </si>
  <si>
    <t>ROSRSRO</t>
  </si>
  <si>
    <t>Rosa rugosa 'Smart Roadrunner' (R) 2xv, Tb ; Tr2, we</t>
  </si>
  <si>
    <t>26</t>
  </si>
  <si>
    <t>Poznámka k položce:
RŮŽE ´Smart Roadrunner´, spon 4ks/m2</t>
  </si>
  <si>
    <t>D8</t>
  </si>
  <si>
    <t>dřevina prostokořenná</t>
  </si>
  <si>
    <t>SEL</t>
  </si>
  <si>
    <t>Salix elaeagnos , oB ; 3Tr, Hoe100-150</t>
  </si>
  <si>
    <t>28</t>
  </si>
  <si>
    <t>Poznámka k položce:
VRBA "Angustifolia´</t>
  </si>
  <si>
    <t>D9</t>
  </si>
  <si>
    <t>travina kontejnerovaná</t>
  </si>
  <si>
    <t>MSISO</t>
  </si>
  <si>
    <t>Miscanthus sinensis in Sorten , Tb</t>
  </si>
  <si>
    <t>30</t>
  </si>
  <si>
    <t>Poznámka k položce:
ZDOBNICE ČÍNSKÁ  ´Starlight´</t>
  </si>
  <si>
    <t>HSV</t>
  </si>
  <si>
    <t>00</t>
  </si>
  <si>
    <t>Přesun hmot</t>
  </si>
  <si>
    <t>K</t>
  </si>
  <si>
    <t>998231311</t>
  </si>
  <si>
    <t>Přesun hmot pro sadovnické a krajinářské úpravy vodorovně do 5000 m</t>
  </si>
  <si>
    <t>t</t>
  </si>
  <si>
    <t>CS ÚRS 2021 02</t>
  </si>
  <si>
    <t>766188671</t>
  </si>
  <si>
    <t>Přesun hmot pro sadovnické a krajinářské úpravy - strojně dopravní vzdálenost do 5000 m</t>
  </si>
  <si>
    <t>Online PSC</t>
  </si>
  <si>
    <t>https://podminky.urs.cz/item/CS_URS_2021_02/998231311</t>
  </si>
  <si>
    <t>17</t>
  </si>
  <si>
    <t>998231411</t>
  </si>
  <si>
    <t>Ruční přesun hmot pro sadovnické a krajinářské úpravy do 100 m</t>
  </si>
  <si>
    <t>263578806</t>
  </si>
  <si>
    <t>Přesun hmot pro sadovnické a krajinářské úpravy - ručně bez užití mechanizace vodorovná dopravní vzdálenost do 100 m</t>
  </si>
  <si>
    <t>https://podminky.urs.cz/item/CS_URS_2021_02/998231411</t>
  </si>
  <si>
    <t>102021_2 - Výsadby a následná péče</t>
  </si>
  <si>
    <t xml:space="preserve">HSV - HSV   </t>
  </si>
  <si>
    <t xml:space="preserve">    001 - Výsadba   </t>
  </si>
  <si>
    <t xml:space="preserve">    002 - Následná péče - 1. rok   </t>
  </si>
  <si>
    <t xml:space="preserve">    003 - Následná péče - 2.rok</t>
  </si>
  <si>
    <t xml:space="preserve">    004 - Následná péče - 3. rok   </t>
  </si>
  <si>
    <t xml:space="preserve">HSV   </t>
  </si>
  <si>
    <t>001</t>
  </si>
  <si>
    <t xml:space="preserve">Výsadba   </t>
  </si>
  <si>
    <t>08113910</t>
  </si>
  <si>
    <t>voda povrchová pro jinou potřebu průmyslu a služeb</t>
  </si>
  <si>
    <t>m3</t>
  </si>
  <si>
    <t>1009130144</t>
  </si>
  <si>
    <t>Poznámka k položce:
voda pro zalití po výsadbě (zálivka je součástí položky výsadba se zalitím</t>
  </si>
  <si>
    <t>VV</t>
  </si>
  <si>
    <t>4*0,4</t>
  </si>
  <si>
    <t>2*0,3</t>
  </si>
  <si>
    <t>26*0,05</t>
  </si>
  <si>
    <t>12*0,02</t>
  </si>
  <si>
    <t>19*0,01</t>
  </si>
  <si>
    <t>213*0,005</t>
  </si>
  <si>
    <t>3*0,03</t>
  </si>
  <si>
    <t>28*0,002</t>
  </si>
  <si>
    <t>Součet</t>
  </si>
  <si>
    <t>25191155</t>
  </si>
  <si>
    <t>hnojivo průmyslové</t>
  </si>
  <si>
    <t>kg</t>
  </si>
  <si>
    <t>CS ÚRS 2021 01</t>
  </si>
  <si>
    <t>733485236</t>
  </si>
  <si>
    <t>https://podminky.urs.cz/item/CS_URS_2021_01/25191155</t>
  </si>
  <si>
    <t>Poznámka k položce:
kombinované hnojivo, dávkování bude upřesněno dle konkrétního výrobku</t>
  </si>
  <si>
    <t>4*0,5</t>
  </si>
  <si>
    <t>2*0,5</t>
  </si>
  <si>
    <t>26*0,1</t>
  </si>
  <si>
    <t>12*0,05</t>
  </si>
  <si>
    <t>19*0,1</t>
  </si>
  <si>
    <t>213*0,01</t>
  </si>
  <si>
    <t>3*0,1</t>
  </si>
  <si>
    <t>28*0,01</t>
  </si>
  <si>
    <t>185802114</t>
  </si>
  <si>
    <t>Hnojení půdy umělým hnojivem k jednotlivým rostlinám v rovině a svahu do 1:5</t>
  </si>
  <si>
    <t>-1504501480</t>
  </si>
  <si>
    <t>Hnojení půdy nebo trávníku v rovině nebo na svahu do 1:5 umělým hnojivem s rozdělením k jednotlivým rostlinám</t>
  </si>
  <si>
    <t>https://podminky.urs.cz/item/CS_URS_2021_02/185802114</t>
  </si>
  <si>
    <t>10,81/1000</t>
  </si>
  <si>
    <t>162651112</t>
  </si>
  <si>
    <t>Vodorovné přemístění výkopku nebo sypaniny po suchu na obvyklém dopravním prostředku, bez naložení výkopku, avšak se složením bez rozhrnutí z horniny třídy těžitelnosti I skupiny 1 až 3 na vzdálenost přes 4 000 do 5 000 m</t>
  </si>
  <si>
    <t>Poznámka k položce:
zemina zz výkopu jamek (100% výměna) a zemina z přípravy záhonů</t>
  </si>
  <si>
    <t>167111101</t>
  </si>
  <si>
    <t>Nakládání, skládání a překládání neulehlého výkopku nebo sypaniny ručně nakládání, z hornin třídy těžitelnosti I, skupiny 1 až 3</t>
  </si>
  <si>
    <t>32</t>
  </si>
  <si>
    <t>Poznámka k položce:
zemina z výkopů jamek a přípravy záhonů</t>
  </si>
  <si>
    <t>4*0,623</t>
  </si>
  <si>
    <t>2*0,318</t>
  </si>
  <si>
    <t>26*0,057</t>
  </si>
  <si>
    <t>12*0,026</t>
  </si>
  <si>
    <t>6,8*0,1</t>
  </si>
  <si>
    <t>53,1*0,1</t>
  </si>
  <si>
    <t>3*0,038</t>
  </si>
  <si>
    <t>9*0,1</t>
  </si>
  <si>
    <t xml:space="preserve">Součet   </t>
  </si>
  <si>
    <t>10364101</t>
  </si>
  <si>
    <t>zemina pro terénní úpravy -  ornice</t>
  </si>
  <si>
    <t>-234781084</t>
  </si>
  <si>
    <t>Poznámka k položce:
zemina se substrátem pro výměnu v jamkách</t>
  </si>
  <si>
    <t>4*0,39</t>
  </si>
  <si>
    <t>2*0,2</t>
  </si>
  <si>
    <t>26*0,036</t>
  </si>
  <si>
    <t>12*0,017</t>
  </si>
  <si>
    <t>31,2*0,1</t>
  </si>
  <si>
    <t>21,9*0,1</t>
  </si>
  <si>
    <t>8,01*1,6</t>
  </si>
  <si>
    <t>Mezisoučet</t>
  </si>
  <si>
    <t>100</t>
  </si>
  <si>
    <t>ochrana paty kmene do výšky 21cm, odolné proti ÚV záření, min. délka 35cm, např. GEFA Platsafe</t>
  </si>
  <si>
    <t>-1775501126</t>
  </si>
  <si>
    <t>Poznámka k položce:
1ks/strom, nutná každoroční kontrola funkčnosti</t>
  </si>
  <si>
    <t xml:space="preserve">1*2   </t>
  </si>
  <si>
    <t>1*4</t>
  </si>
  <si>
    <t>184813121</t>
  </si>
  <si>
    <t>Ochrana dřevin před okusem ručně pletivem v rovině a svahu do 1:5</t>
  </si>
  <si>
    <t>kus</t>
  </si>
  <si>
    <t>97464456</t>
  </si>
  <si>
    <t>Ochrana dřevin před okusem zvěří ručně v rovině nebo ve svahu do 1:5, pletivem, výšky do 2 m</t>
  </si>
  <si>
    <t>https://podminky.urs.cz/item/CS_URS_2021_02/184813121</t>
  </si>
  <si>
    <t>181311103</t>
  </si>
  <si>
    <t>Rozprostření ornice tl vrstvy do 200 mm v rovině nebo ve svahu do 1:5 ručně</t>
  </si>
  <si>
    <t>m2</t>
  </si>
  <si>
    <t>-991752693</t>
  </si>
  <si>
    <t>Rozprostření a urovnání ornice v rovině nebo ve svahu sklonu do 1:5 ručně při souvislé ploše, tl. vrstvy do 200 mm</t>
  </si>
  <si>
    <t>https://podminky.urs.cz/item/CS_URS_2021_02/181311103</t>
  </si>
  <si>
    <t>183101313</t>
  </si>
  <si>
    <t>Jamky pro výsadbu s výměnou 100 % půdy zeminy tř 1 až 4 obj přes 0,02 do 0,05 m3 v rovině a svahu do 1:5</t>
  </si>
  <si>
    <t>2041388936</t>
  </si>
  <si>
    <t>Hloubení jamek pro vysazování rostlin v zemině tř.1 až 4 s výměnou půdy z 100% v rovině nebo na svahu do 1:5, objemu přes 0,02 do 0,05 m3</t>
  </si>
  <si>
    <t>https://podminky.urs.cz/item/CS_URS_2021_02/183101313</t>
  </si>
  <si>
    <t>Poznámka k položce:
dřeviny prostokořenné a dřeviny v kontejneru 10l</t>
  </si>
  <si>
    <t>183101314</t>
  </si>
  <si>
    <t>Jamky pro výsadbu s výměnou 100 % půdy zeminy tř 1 až 4 obj přes 0,05 do 0,125 m3 v rovině a svahu do 1:5</t>
  </si>
  <si>
    <t>1971316685</t>
  </si>
  <si>
    <t>Hloubení jamek pro vysazování rostlin v zemině tř.1 až 4 s výměnou půdy z 100% v rovině nebo na svahu do 1:5, objemu přes 0,05 do 0,125 m3</t>
  </si>
  <si>
    <t>https://podminky.urs.cz/item/CS_URS_2021_02/183101314</t>
  </si>
  <si>
    <t xml:space="preserve">Poznámka k položce:
Dřeviny s balem d300mm </t>
  </si>
  <si>
    <t xml:space="preserve">26 </t>
  </si>
  <si>
    <t>183101315</t>
  </si>
  <si>
    <t>Hloubení jamek pro vysazování rostlin v zemině tř.1 až 4 s výměnou půdy z 100% v rovině nebo na svahu do 1:5, objemu přes 0,125 do 0,40 m3</t>
  </si>
  <si>
    <t>259484444</t>
  </si>
  <si>
    <t>Poznámka k položce:
dřeviny s balem d500mm</t>
  </si>
  <si>
    <t>183111113</t>
  </si>
  <si>
    <t>Hloubení jamek bez výměny půdy zeminy tř 1 až 4 obj přes 0,005 do 0,01 m3 v rovině a svahu do 1:5</t>
  </si>
  <si>
    <t>1159422326</t>
  </si>
  <si>
    <t>Hloubení jamek pro vysazování rostlin v zemině tř.1 až 4 bez výměny půdy v rovině nebo na svahu do 1:5, objemu přes 0,005 do 0,01 m3</t>
  </si>
  <si>
    <t>https://podminky.urs.cz/item/CS_URS_2021_02/183111113</t>
  </si>
  <si>
    <t>Poznámka k položce:
růže v záhonech</t>
  </si>
  <si>
    <t>213</t>
  </si>
  <si>
    <t>183111114</t>
  </si>
  <si>
    <t>Hloubení jamek bez výměny půdy zeminy tř 1 až 4 obj přes 0,01 do 0,02 m3 v rovině a svahu do 1:5</t>
  </si>
  <si>
    <t>-1184507926</t>
  </si>
  <si>
    <t>Hloubení jamek pro vysazování rostlin v zemině tř.1 až 4 bez výměny půdy v rovině nebo na svahu do 1:5, objemu přes 0,01 do 0,02 m3</t>
  </si>
  <si>
    <t>https://podminky.urs.cz/item/CS_URS_2021_02/183111114</t>
  </si>
  <si>
    <t>19</t>
  </si>
  <si>
    <t>183111111</t>
  </si>
  <si>
    <t>Hloubení jamek bez výměny půdy zeminy tř 1 až 4 obj do 0,002 m3 v rovině a svahu do 1:5</t>
  </si>
  <si>
    <t>474401504</t>
  </si>
  <si>
    <t>Hloubení jamek pro vysazování rostlin v zemině tř.1 až 4 bez výměny půdy v rovině nebo na svahu do 1:5, objemu do 0,002 m3</t>
  </si>
  <si>
    <t>https://podminky.urs.cz/item/CS_URS_2021_02/183111111</t>
  </si>
  <si>
    <t>Poznámka k položce:
traviny kontejnerované</t>
  </si>
  <si>
    <t>183101321</t>
  </si>
  <si>
    <t>Jamky pro výsadbu s výměnou 100 % půdy zeminy tř 1 až 4 obj přes 0,4 do 1 m3 v rovině a svahu do 1:5</t>
  </si>
  <si>
    <t>1157491778</t>
  </si>
  <si>
    <t>Hloubení jamek pro vysazování rostlin v zemině tř.1 až 4 s výměnou půdy z 100% v rovině nebo na svahu do 1:5, objemu přes 0,40 do 1,00 m3</t>
  </si>
  <si>
    <t>https://podminky.urs.cz/item/CS_URS_2021_02/183101321</t>
  </si>
  <si>
    <t>Poznámka k položce:
dřeviny s balem d600-800mm</t>
  </si>
  <si>
    <t>183205113</t>
  </si>
  <si>
    <t>Založení záhonu pro výsadbu rostlin v rovině nebo na svahu do 1:5 v zemině tř. 4</t>
  </si>
  <si>
    <t>40</t>
  </si>
  <si>
    <t>Poznámka k položce:
založení záhonů pro výsadbu</t>
  </si>
  <si>
    <t>31,2+21,9</t>
  </si>
  <si>
    <t>1,7+1,9+2,1+1,1</t>
  </si>
  <si>
    <t>4,5+4,5</t>
  </si>
  <si>
    <t>183211322</t>
  </si>
  <si>
    <t>Výsadba květin krytokořenných průměru kontejneru přes 80 do 120 mm</t>
  </si>
  <si>
    <t>-2108747949</t>
  </si>
  <si>
    <t>Výsadba květin do připravené půdy se zalitím do připravené půdy, se zalitím květin krytokořenných o průměru kontejneru přes 80 do 120 mm</t>
  </si>
  <si>
    <t>https://podminky.urs.cz/item/CS_URS_2021_02/183211322</t>
  </si>
  <si>
    <t>183403133</t>
  </si>
  <si>
    <t>Obdělání půdy  rytím půdy hl. do 200 mm v zemině tř. 4 v rovině nebo na svahu do 1:5</t>
  </si>
  <si>
    <t>42</t>
  </si>
  <si>
    <t>Obdělání půdy rytím půdy hl. do 200 mm v zemině tř. 4 v rovině nebo na svahu do 1:5</t>
  </si>
  <si>
    <t>Poznámka k položce:
hloubková příprava záhonů - ruční pro růže a traviny</t>
  </si>
  <si>
    <t>184102111</t>
  </si>
  <si>
    <t>Výsadba dřeviny s balem do předem vyhloubené jamky se zalitím  v rovině nebo na svahu do 1:5, při průměru balu přes 100 do 200 mm</t>
  </si>
  <si>
    <t>-1068798427</t>
  </si>
  <si>
    <t>Výsadba dřeviny s balem do předem vyhloubené jamky se zalitím v rovině nebo na svahu do 1:5, při průměru balu přes 100 do 200 mm</t>
  </si>
  <si>
    <t>Poznámka k položce:
růže v 3l co+růže v 5l co</t>
  </si>
  <si>
    <t>213+19</t>
  </si>
  <si>
    <t>184102112</t>
  </si>
  <si>
    <t>Výsadba dřeviny s balem D přes 0,2 do 0,3 m do jamky se zalitím v rovině a svahu do 1:5</t>
  </si>
  <si>
    <t>1005244751</t>
  </si>
  <si>
    <t>Výsadba dřeviny s balem do předem vyhloubené jamky se zalitím v rovině nebo na svahu do 1:5, při průměru balu přes 200 do 300 mm</t>
  </si>
  <si>
    <t>https://podminky.urs.cz/item/CS_URS_2021_02/184102112</t>
  </si>
  <si>
    <t>Poznámka k položce:
dřeviny v kontj.10l+dřeviny s balem</t>
  </si>
  <si>
    <t>12+26</t>
  </si>
  <si>
    <t>184102114</t>
  </si>
  <si>
    <t>Výsadba dřeviny s balem do předem vyhloubené jamky se zalitím  v rovině nebo na svahu do 1:5, při průměru balu přes 400 do 500 mm</t>
  </si>
  <si>
    <t>-759485788</t>
  </si>
  <si>
    <t>Výsadba dřeviny s balem do předem vyhloubené jamky se zalitím v rovině nebo na svahu do 1:5, při průměru balu přes 400 do 500 mm</t>
  </si>
  <si>
    <t>Poznámka k položce:
stromy s balem</t>
  </si>
  <si>
    <t>23</t>
  </si>
  <si>
    <t>184102116</t>
  </si>
  <si>
    <t>Výsadba dřeviny s balem D přes 0,6 do 0,8 m do jamky se zalitím v rovině a svahu do 1:5</t>
  </si>
  <si>
    <t>-1320460783</t>
  </si>
  <si>
    <t>Výsadba dřeviny s balem do předem vyhloubené jamky se zalitím v rovině nebo na svahu do 1:5, při průměru balu přes 600 do 800 mm</t>
  </si>
  <si>
    <t>https://podminky.urs.cz/item/CS_URS_2021_02/184102116</t>
  </si>
  <si>
    <t>Poznámka k položce:
stromy s balem d600-800mm</t>
  </si>
  <si>
    <t>184215133</t>
  </si>
  <si>
    <t>Ukotvení dřeviny kůly třemi kůly, délky přes 2 do 3 m</t>
  </si>
  <si>
    <t>48</t>
  </si>
  <si>
    <t>Poznámka k položce:
položka obsahuje také pomocný a vázací materiál včetně pásky a hřebíků</t>
  </si>
  <si>
    <t>25</t>
  </si>
  <si>
    <t>184102311</t>
  </si>
  <si>
    <t>Výsadba keře bez balu v do 2 m do jamky se zalitím v rovině a svahu do 1:5</t>
  </si>
  <si>
    <t>1980413467</t>
  </si>
  <si>
    <t>Výsadba keře bez balu do předem vyhloubené jamky se zalitím v rovině nebo na svahu do 1:5 výšky do 2 m v terénu</t>
  </si>
  <si>
    <t>https://podminky.urs.cz/item/CS_URS_2021_02/184102311</t>
  </si>
  <si>
    <t>Poznámka k položce:
vrby</t>
  </si>
  <si>
    <t>60591255</t>
  </si>
  <si>
    <t>kůl vyvazovací dřevěný impregnovaný D 8cm dl 2,5m</t>
  </si>
  <si>
    <t>-1374443945</t>
  </si>
  <si>
    <t xml:space="preserve">6*3   </t>
  </si>
  <si>
    <t>27</t>
  </si>
  <si>
    <t>001001</t>
  </si>
  <si>
    <t>příčka vyvazovací</t>
  </si>
  <si>
    <t>-400086459</t>
  </si>
  <si>
    <t>Poznámka k položce:
2 řady</t>
  </si>
  <si>
    <t xml:space="preserve">18*2  </t>
  </si>
  <si>
    <t>184215411</t>
  </si>
  <si>
    <t>Zhotovení závlahové mísy dřevin D do 0,5 m v rovině nebo na svahu do 1:5</t>
  </si>
  <si>
    <t>1161511821</t>
  </si>
  <si>
    <t>Zhotovení závlahové mísy u solitérních dřevin v rovině nebo na svahu do 1:5, o průměru mísy do 0,5 m</t>
  </si>
  <si>
    <t>https://podminky.urs.cz/item/CS_URS_2021_02/184215411</t>
  </si>
  <si>
    <t xml:space="preserve">Poznámka k položce:
kruhovou mísu tvoří drobtovitá a ručně utlačená zemina do výšky 150mm </t>
  </si>
  <si>
    <t>29</t>
  </si>
  <si>
    <t>184215412</t>
  </si>
  <si>
    <t>Zhotovení závlahové mísy dřevin D přes 0,5 do 1,0 m v rovině nebo na svahu do 1:5</t>
  </si>
  <si>
    <t>-1960723875</t>
  </si>
  <si>
    <t>Zhotovení závlahové mísy u solitérních dřevin v rovině nebo na svahu do 1:5, o průměru mísy přes 0,5 do 1 m</t>
  </si>
  <si>
    <t>https://podminky.urs.cz/item/CS_URS_2021_02/184215412</t>
  </si>
  <si>
    <t>184215413</t>
  </si>
  <si>
    <t>Zhotovení závlahové mísy u solitérních dřevin v rovině nebo na svahu do 1:5, o průměru mísy přes 1 m</t>
  </si>
  <si>
    <t>54</t>
  </si>
  <si>
    <t xml:space="preserve">6   </t>
  </si>
  <si>
    <t>31</t>
  </si>
  <si>
    <t>184911421</t>
  </si>
  <si>
    <t>Mulčování vysazených rostlin mulčovací kůrou, tl. do 100 mm v rovině nebo na svahu do 1:5</t>
  </si>
  <si>
    <t>56</t>
  </si>
  <si>
    <t>4*1,8</t>
  </si>
  <si>
    <t>2*1,8</t>
  </si>
  <si>
    <t>26*0,8</t>
  </si>
  <si>
    <t>12*0,2</t>
  </si>
  <si>
    <t>6,8</t>
  </si>
  <si>
    <t>53,1</t>
  </si>
  <si>
    <t>3*0,8</t>
  </si>
  <si>
    <t>10391100</t>
  </si>
  <si>
    <t>kůra mulčovací VL</t>
  </si>
  <si>
    <t>-1853983892</t>
  </si>
  <si>
    <t>Poznámka k položce:
mulč tvoří rovnoměrně mletá kůra jehličnatých dřevin, nefermentovaná</t>
  </si>
  <si>
    <t>105,3*0,1</t>
  </si>
  <si>
    <t>33</t>
  </si>
  <si>
    <t>184851421</t>
  </si>
  <si>
    <t>Zpětný řez trnitých keřů po výsadbě v do 0,5 m</t>
  </si>
  <si>
    <t>-1588198315</t>
  </si>
  <si>
    <t>Zpětný řez keřů po výsadbě trnitých, výšky do 0,5 m</t>
  </si>
  <si>
    <t>https://podminky.urs.cz/item/CS_URS_2021_02/184851421</t>
  </si>
  <si>
    <t>19+213</t>
  </si>
  <si>
    <t>34</t>
  </si>
  <si>
    <t>60</t>
  </si>
  <si>
    <t xml:space="preserve">Poznámka k položce:
zahrnuje přemisťování materiálu mechanizací a stroji po staveništi </t>
  </si>
  <si>
    <t>35</t>
  </si>
  <si>
    <t>62</t>
  </si>
  <si>
    <t xml:space="preserve">Poznámka k položce:
zahrnuje přemisťování materiálu ručně po staveništi </t>
  </si>
  <si>
    <t>002</t>
  </si>
  <si>
    <t xml:space="preserve">Následná péče - 1. rok   </t>
  </si>
  <si>
    <t>36</t>
  </si>
  <si>
    <t>185804312</t>
  </si>
  <si>
    <t>Zalití rostlin vodou plochy záhonů jednotlivě přes 20 m2</t>
  </si>
  <si>
    <t>-109042212</t>
  </si>
  <si>
    <t>Poznámka k položce:
zálivka všech dřevin 5x ročně</t>
  </si>
  <si>
    <t>(4*0,1)*5</t>
  </si>
  <si>
    <t>(2*0,1)*5</t>
  </si>
  <si>
    <t>(26*0,02)*5</t>
  </si>
  <si>
    <t>(12*0,01)*5</t>
  </si>
  <si>
    <t>(19*0,01)*5</t>
  </si>
  <si>
    <t>(213*0,01)*5</t>
  </si>
  <si>
    <t>(3*0,02)*5</t>
  </si>
  <si>
    <t>(28*0,01)*5</t>
  </si>
  <si>
    <t>37</t>
  </si>
  <si>
    <t>185804511</t>
  </si>
  <si>
    <t>Odplevelení záhonu květin v rovině a svahu do 1:5</t>
  </si>
  <si>
    <t>1518258574</t>
  </si>
  <si>
    <t>Odplevelení výsadeb v rovině nebo na svahu do 1:5 záhonů květin</t>
  </si>
  <si>
    <t>https://podminky.urs.cz/item/CS_URS_2021_02/185804511</t>
  </si>
  <si>
    <t>Poznámka k položce:
4x ročně</t>
  </si>
  <si>
    <t>9*4</t>
  </si>
  <si>
    <t>38</t>
  </si>
  <si>
    <t>185804512</t>
  </si>
  <si>
    <t>Odplevelení záhonu růží v rovině a svahu do 1:5</t>
  </si>
  <si>
    <t>-1930123223</t>
  </si>
  <si>
    <t>Odplevelení výsadeb v rovině nebo na svahu do 1:5 záhonů růží</t>
  </si>
  <si>
    <t>https://podminky.urs.cz/item/CS_URS_2021_02/185804512</t>
  </si>
  <si>
    <t>53,1*4</t>
  </si>
  <si>
    <t>6,8*4</t>
  </si>
  <si>
    <t>39</t>
  </si>
  <si>
    <t>185804513</t>
  </si>
  <si>
    <t>Odplevelení výsadeb v rovině nebo na svahu do 1:5 dřevin solitérních</t>
  </si>
  <si>
    <t>1435886769</t>
  </si>
  <si>
    <t>7,2*4</t>
  </si>
  <si>
    <t>3,6*4</t>
  </si>
  <si>
    <t>20,8*4</t>
  </si>
  <si>
    <t>2,4*4</t>
  </si>
  <si>
    <t>185851121</t>
  </si>
  <si>
    <t>Dovoz vody pro zálivku rostlin  na vzdálenost do 1000 m</t>
  </si>
  <si>
    <t>-188977723</t>
  </si>
  <si>
    <t>Dovoz vody pro zálivku rostlin na vzdálenost do 1000 m</t>
  </si>
  <si>
    <t>41</t>
  </si>
  <si>
    <t>515414230</t>
  </si>
  <si>
    <t>003</t>
  </si>
  <si>
    <t>Následná péče - 2.rok</t>
  </si>
  <si>
    <t>1734135341</t>
  </si>
  <si>
    <t>43</t>
  </si>
  <si>
    <t>-1298096705</t>
  </si>
  <si>
    <t>Poznámka k položce:
3x ročně</t>
  </si>
  <si>
    <t>44</t>
  </si>
  <si>
    <t>744382366</t>
  </si>
  <si>
    <t>7,2*3</t>
  </si>
  <si>
    <t>3,6*3</t>
  </si>
  <si>
    <t>20,8*3</t>
  </si>
  <si>
    <t>2,4*3</t>
  </si>
  <si>
    <t>45</t>
  </si>
  <si>
    <t>-1532580518</t>
  </si>
  <si>
    <t>46</t>
  </si>
  <si>
    <t>1030322855</t>
  </si>
  <si>
    <t>47</t>
  </si>
  <si>
    <t>-664526086</t>
  </si>
  <si>
    <t>Poznámka k položce:
zálivka všech dřevin 4x ročně</t>
  </si>
  <si>
    <t>(4*0,1)*4</t>
  </si>
  <si>
    <t>(2*0,1)*4</t>
  </si>
  <si>
    <t>(26*0,02)*4</t>
  </si>
  <si>
    <t>(12*0,01)*4</t>
  </si>
  <si>
    <t>(19*0,01)*4</t>
  </si>
  <si>
    <t>(213*0,01)*4</t>
  </si>
  <si>
    <t>(3*0,02)*4</t>
  </si>
  <si>
    <t>(28*0,01)*4</t>
  </si>
  <si>
    <t>-1142966127</t>
  </si>
  <si>
    <t>49</t>
  </si>
  <si>
    <t>-1504110049</t>
  </si>
  <si>
    <t>50</t>
  </si>
  <si>
    <t>184911111</t>
  </si>
  <si>
    <t>Znovuuvázání dřeviny jedním úvazkem ke stávajícímu kůlu</t>
  </si>
  <si>
    <t>60382426</t>
  </si>
  <si>
    <t>Poznámka k položce:
součástí položky je kontrola upevnění kůlů a úvazků, jejich výměna či úprava upevnění, pokud je to pro růst dřeviny nutné.</t>
  </si>
  <si>
    <t>004</t>
  </si>
  <si>
    <t xml:space="preserve">Následná péče - 3. rok   </t>
  </si>
  <si>
    <t>51</t>
  </si>
  <si>
    <t>184806161</t>
  </si>
  <si>
    <t>Řez keřů trnitých průklestem D koruny do 1,5 m</t>
  </si>
  <si>
    <t>1200771632</t>
  </si>
  <si>
    <t>Řez stromů, keřů nebo růží průklestem keřů trnitých, o průměru koruny do 1,5 m</t>
  </si>
  <si>
    <t>https://podminky.urs.cz/item/CS_URS_2021_02/184806161</t>
  </si>
  <si>
    <t>52</t>
  </si>
  <si>
    <t>-1301530080</t>
  </si>
  <si>
    <t>9*3</t>
  </si>
  <si>
    <t>53</t>
  </si>
  <si>
    <t>-1939095503</t>
  </si>
  <si>
    <t>53,1*3</t>
  </si>
  <si>
    <t>6,8*3</t>
  </si>
  <si>
    <t>370932202</t>
  </si>
  <si>
    <t>Poznámka k položce:
2x ročně</t>
  </si>
  <si>
    <t>7,2*2</t>
  </si>
  <si>
    <t>3,6*2</t>
  </si>
  <si>
    <t>20,8*2</t>
  </si>
  <si>
    <t>2,4*2</t>
  </si>
  <si>
    <t>55</t>
  </si>
  <si>
    <t>1421256947</t>
  </si>
  <si>
    <t>Poznámka k položce:
zálivka všech dřevin 3x ročně</t>
  </si>
  <si>
    <t>(4*0,1)*3</t>
  </si>
  <si>
    <t>(2*0,1)*3</t>
  </si>
  <si>
    <t>(26*0,02)*3</t>
  </si>
  <si>
    <t>(12*0,01)*3</t>
  </si>
  <si>
    <t>(19*0,01)*3</t>
  </si>
  <si>
    <t>(213*0,01)*3</t>
  </si>
  <si>
    <t>(3*0,02)*3</t>
  </si>
  <si>
    <t>(28*0,01)*3</t>
  </si>
  <si>
    <t>-1944170057</t>
  </si>
  <si>
    <t>Poznámka k položce:
5x ročně</t>
  </si>
  <si>
    <t>57</t>
  </si>
  <si>
    <t>1453438423</t>
  </si>
  <si>
    <t>58</t>
  </si>
  <si>
    <t>184818112</t>
  </si>
  <si>
    <t>Vyvětvení a tvarový ořez dřevin s úpravou koruny  při výšce stromu přes 3 do 5 m</t>
  </si>
  <si>
    <t>Vyvětvení a tvarový ořez dřevin s úpravou koruny při výšce stromu přes 3 do 5 m</t>
  </si>
  <si>
    <t>Poznámka k položce:
Práce se provedou v předjaří 3. roku následné péče. Odpad nebude spálený, ale naložený a odvezený na skládku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</si>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</sst>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8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8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40" fillId="0" borderId="0" xfId="2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 applyAlignment="1">
      <alignment/>
    </xf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0" fillId="0" borderId="0" xfId="0"/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 wrapText="1"/>
    </xf>
    <xf numFmtId="0" fontId="42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998231311" TargetMode="External" /><Relationship Id="rId2" Type="http://schemas.openxmlformats.org/officeDocument/2006/relationships/hyperlink" Target="https://podminky.urs.cz/item/CS_URS_2021_02/998231411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25191155" TargetMode="External" /><Relationship Id="rId2" Type="http://schemas.openxmlformats.org/officeDocument/2006/relationships/hyperlink" Target="https://podminky.urs.cz/item/CS_URS_2021_02/185802114" TargetMode="External" /><Relationship Id="rId3" Type="http://schemas.openxmlformats.org/officeDocument/2006/relationships/hyperlink" Target="https://podminky.urs.cz/item/CS_URS_2021_02/184813121" TargetMode="External" /><Relationship Id="rId4" Type="http://schemas.openxmlformats.org/officeDocument/2006/relationships/hyperlink" Target="https://podminky.urs.cz/item/CS_URS_2021_02/181311103" TargetMode="External" /><Relationship Id="rId5" Type="http://schemas.openxmlformats.org/officeDocument/2006/relationships/hyperlink" Target="https://podminky.urs.cz/item/CS_URS_2021_02/183101313" TargetMode="External" /><Relationship Id="rId6" Type="http://schemas.openxmlformats.org/officeDocument/2006/relationships/hyperlink" Target="https://podminky.urs.cz/item/CS_URS_2021_02/183101314" TargetMode="External" /><Relationship Id="rId7" Type="http://schemas.openxmlformats.org/officeDocument/2006/relationships/hyperlink" Target="https://podminky.urs.cz/item/CS_URS_2021_02/183111113" TargetMode="External" /><Relationship Id="rId8" Type="http://schemas.openxmlformats.org/officeDocument/2006/relationships/hyperlink" Target="https://podminky.urs.cz/item/CS_URS_2021_02/183111114" TargetMode="External" /><Relationship Id="rId9" Type="http://schemas.openxmlformats.org/officeDocument/2006/relationships/hyperlink" Target="https://podminky.urs.cz/item/CS_URS_2021_02/183111111" TargetMode="External" /><Relationship Id="rId10" Type="http://schemas.openxmlformats.org/officeDocument/2006/relationships/hyperlink" Target="https://podminky.urs.cz/item/CS_URS_2021_02/183101321" TargetMode="External" /><Relationship Id="rId11" Type="http://schemas.openxmlformats.org/officeDocument/2006/relationships/hyperlink" Target="https://podminky.urs.cz/item/CS_URS_2021_02/183211322" TargetMode="External" /><Relationship Id="rId12" Type="http://schemas.openxmlformats.org/officeDocument/2006/relationships/hyperlink" Target="https://podminky.urs.cz/item/CS_URS_2021_02/184102112" TargetMode="External" /><Relationship Id="rId13" Type="http://schemas.openxmlformats.org/officeDocument/2006/relationships/hyperlink" Target="https://podminky.urs.cz/item/CS_URS_2021_02/184102116" TargetMode="External" /><Relationship Id="rId14" Type="http://schemas.openxmlformats.org/officeDocument/2006/relationships/hyperlink" Target="https://podminky.urs.cz/item/CS_URS_2021_02/184102311" TargetMode="External" /><Relationship Id="rId15" Type="http://schemas.openxmlformats.org/officeDocument/2006/relationships/hyperlink" Target="https://podminky.urs.cz/item/CS_URS_2021_02/184215411" TargetMode="External" /><Relationship Id="rId16" Type="http://schemas.openxmlformats.org/officeDocument/2006/relationships/hyperlink" Target="https://podminky.urs.cz/item/CS_URS_2021_02/184215412" TargetMode="External" /><Relationship Id="rId17" Type="http://schemas.openxmlformats.org/officeDocument/2006/relationships/hyperlink" Target="https://podminky.urs.cz/item/CS_URS_2021_02/184851421" TargetMode="External" /><Relationship Id="rId18" Type="http://schemas.openxmlformats.org/officeDocument/2006/relationships/hyperlink" Target="https://podminky.urs.cz/item/CS_URS_2021_02/185804511" TargetMode="External" /><Relationship Id="rId19" Type="http://schemas.openxmlformats.org/officeDocument/2006/relationships/hyperlink" Target="https://podminky.urs.cz/item/CS_URS_2021_02/185804512" TargetMode="External" /><Relationship Id="rId20" Type="http://schemas.openxmlformats.org/officeDocument/2006/relationships/hyperlink" Target="https://podminky.urs.cz/item/CS_URS_2021_02/185804511" TargetMode="External" /><Relationship Id="rId21" Type="http://schemas.openxmlformats.org/officeDocument/2006/relationships/hyperlink" Target="https://podminky.urs.cz/item/CS_URS_2021_02/185804512" TargetMode="External" /><Relationship Id="rId22" Type="http://schemas.openxmlformats.org/officeDocument/2006/relationships/hyperlink" Target="https://podminky.urs.cz/item/CS_URS_2021_01/25191155" TargetMode="External" /><Relationship Id="rId23" Type="http://schemas.openxmlformats.org/officeDocument/2006/relationships/hyperlink" Target="https://podminky.urs.cz/item/CS_URS_2021_02/185802114" TargetMode="External" /><Relationship Id="rId24" Type="http://schemas.openxmlformats.org/officeDocument/2006/relationships/hyperlink" Target="https://podminky.urs.cz/item/CS_URS_2021_02/184806161" TargetMode="External" /><Relationship Id="rId25" Type="http://schemas.openxmlformats.org/officeDocument/2006/relationships/hyperlink" Target="https://podminky.urs.cz/item/CS_URS_2021_02/185804511" TargetMode="External" /><Relationship Id="rId26" Type="http://schemas.openxmlformats.org/officeDocument/2006/relationships/hyperlink" Target="https://podminky.urs.cz/item/CS_URS_2021_02/185804512" TargetMode="External" /><Relationship Id="rId27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workbookViewId="0" topLeftCell="A67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26"/>
      <c r="AS2" s="326"/>
      <c r="AT2" s="326"/>
      <c r="AU2" s="326"/>
      <c r="AV2" s="326"/>
      <c r="AW2" s="326"/>
      <c r="AX2" s="326"/>
      <c r="AY2" s="326"/>
      <c r="AZ2" s="326"/>
      <c r="BA2" s="326"/>
      <c r="BB2" s="326"/>
      <c r="BC2" s="326"/>
      <c r="BD2" s="326"/>
      <c r="BE2" s="326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57" t="s">
        <v>14</v>
      </c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23"/>
      <c r="AQ5" s="23"/>
      <c r="AR5" s="21"/>
      <c r="BE5" s="354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59" t="s">
        <v>17</v>
      </c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358"/>
      <c r="AD6" s="358"/>
      <c r="AE6" s="358"/>
      <c r="AF6" s="358"/>
      <c r="AG6" s="358"/>
      <c r="AH6" s="358"/>
      <c r="AI6" s="358"/>
      <c r="AJ6" s="358"/>
      <c r="AK6" s="358"/>
      <c r="AL6" s="358"/>
      <c r="AM6" s="358"/>
      <c r="AN6" s="358"/>
      <c r="AO6" s="358"/>
      <c r="AP6" s="23"/>
      <c r="AQ6" s="23"/>
      <c r="AR6" s="21"/>
      <c r="BE6" s="355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55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355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55"/>
      <c r="BS9" s="18" t="s">
        <v>6</v>
      </c>
    </row>
    <row r="10" spans="2:71" s="1" customFormat="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55"/>
      <c r="BS10" s="18" t="s">
        <v>6</v>
      </c>
    </row>
    <row r="11" spans="2:71" s="1" customFormat="1" ht="18.4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55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55"/>
      <c r="BS12" s="18" t="s">
        <v>6</v>
      </c>
    </row>
    <row r="13" spans="2:71" s="1" customFormat="1" ht="12" customHeight="1">
      <c r="B13" s="22"/>
      <c r="C13" s="23"/>
      <c r="D13" s="30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30</v>
      </c>
      <c r="AO13" s="23"/>
      <c r="AP13" s="23"/>
      <c r="AQ13" s="23"/>
      <c r="AR13" s="21"/>
      <c r="BE13" s="355"/>
      <c r="BS13" s="18" t="s">
        <v>6</v>
      </c>
    </row>
    <row r="14" spans="2:71" ht="12.75">
      <c r="B14" s="22"/>
      <c r="C14" s="23"/>
      <c r="D14" s="23"/>
      <c r="E14" s="360" t="s">
        <v>30</v>
      </c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0" t="s">
        <v>28</v>
      </c>
      <c r="AL14" s="23"/>
      <c r="AM14" s="23"/>
      <c r="AN14" s="32" t="s">
        <v>30</v>
      </c>
      <c r="AO14" s="23"/>
      <c r="AP14" s="23"/>
      <c r="AQ14" s="23"/>
      <c r="AR14" s="21"/>
      <c r="BE14" s="355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55"/>
      <c r="BS15" s="18" t="s">
        <v>4</v>
      </c>
    </row>
    <row r="16" spans="2:71" s="1" customFormat="1" ht="12" customHeight="1">
      <c r="B16" s="22"/>
      <c r="C16" s="23"/>
      <c r="D16" s="30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32</v>
      </c>
      <c r="AO16" s="23"/>
      <c r="AP16" s="23"/>
      <c r="AQ16" s="23"/>
      <c r="AR16" s="21"/>
      <c r="BE16" s="355"/>
      <c r="BS16" s="18" t="s">
        <v>4</v>
      </c>
    </row>
    <row r="17" spans="2:71" s="1" customFormat="1" ht="18.4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55"/>
      <c r="BS17" s="18" t="s">
        <v>34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55"/>
      <c r="BS18" s="18" t="s">
        <v>6</v>
      </c>
    </row>
    <row r="19" spans="2:71" s="1" customFormat="1" ht="12" customHeight="1">
      <c r="B19" s="22"/>
      <c r="C19" s="23"/>
      <c r="D19" s="30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55"/>
      <c r="BS19" s="18" t="s">
        <v>6</v>
      </c>
    </row>
    <row r="20" spans="2:71" s="1" customFormat="1" ht="18.4" customHeight="1">
      <c r="B20" s="22"/>
      <c r="C20" s="23"/>
      <c r="D20" s="23"/>
      <c r="E20" s="28" t="s">
        <v>33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55"/>
      <c r="BS20" s="18" t="s">
        <v>34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55"/>
    </row>
    <row r="22" spans="2:57" s="1" customFormat="1" ht="12" customHeight="1">
      <c r="B22" s="22"/>
      <c r="C22" s="23"/>
      <c r="D22" s="30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55"/>
    </row>
    <row r="23" spans="2:57" s="1" customFormat="1" ht="47.25" customHeight="1">
      <c r="B23" s="22"/>
      <c r="C23" s="23"/>
      <c r="D23" s="23"/>
      <c r="E23" s="362" t="s">
        <v>37</v>
      </c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62"/>
      <c r="R23" s="362"/>
      <c r="S23" s="362"/>
      <c r="T23" s="362"/>
      <c r="U23" s="362"/>
      <c r="V23" s="362"/>
      <c r="W23" s="362"/>
      <c r="X23" s="362"/>
      <c r="Y23" s="362"/>
      <c r="Z23" s="362"/>
      <c r="AA23" s="362"/>
      <c r="AB23" s="362"/>
      <c r="AC23" s="362"/>
      <c r="AD23" s="362"/>
      <c r="AE23" s="362"/>
      <c r="AF23" s="362"/>
      <c r="AG23" s="362"/>
      <c r="AH23" s="362"/>
      <c r="AI23" s="362"/>
      <c r="AJ23" s="362"/>
      <c r="AK23" s="362"/>
      <c r="AL23" s="362"/>
      <c r="AM23" s="362"/>
      <c r="AN23" s="362"/>
      <c r="AO23" s="23"/>
      <c r="AP23" s="23"/>
      <c r="AQ23" s="23"/>
      <c r="AR23" s="21"/>
      <c r="BE23" s="355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55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55"/>
    </row>
    <row r="26" spans="1:57" s="2" customFormat="1" ht="25.9" customHeight="1">
      <c r="A26" s="35"/>
      <c r="B26" s="36"/>
      <c r="C26" s="37"/>
      <c r="D26" s="38" t="s">
        <v>38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63">
        <f>ROUND(AG54,2)</f>
        <v>0</v>
      </c>
      <c r="AL26" s="364"/>
      <c r="AM26" s="364"/>
      <c r="AN26" s="364"/>
      <c r="AO26" s="364"/>
      <c r="AP26" s="37"/>
      <c r="AQ26" s="37"/>
      <c r="AR26" s="40"/>
      <c r="BE26" s="355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55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65" t="s">
        <v>39</v>
      </c>
      <c r="M28" s="365"/>
      <c r="N28" s="365"/>
      <c r="O28" s="365"/>
      <c r="P28" s="365"/>
      <c r="Q28" s="37"/>
      <c r="R28" s="37"/>
      <c r="S28" s="37"/>
      <c r="T28" s="37"/>
      <c r="U28" s="37"/>
      <c r="V28" s="37"/>
      <c r="W28" s="365" t="s">
        <v>40</v>
      </c>
      <c r="X28" s="365"/>
      <c r="Y28" s="365"/>
      <c r="Z28" s="365"/>
      <c r="AA28" s="365"/>
      <c r="AB28" s="365"/>
      <c r="AC28" s="365"/>
      <c r="AD28" s="365"/>
      <c r="AE28" s="365"/>
      <c r="AF28" s="37"/>
      <c r="AG28" s="37"/>
      <c r="AH28" s="37"/>
      <c r="AI28" s="37"/>
      <c r="AJ28" s="37"/>
      <c r="AK28" s="365" t="s">
        <v>41</v>
      </c>
      <c r="AL28" s="365"/>
      <c r="AM28" s="365"/>
      <c r="AN28" s="365"/>
      <c r="AO28" s="365"/>
      <c r="AP28" s="37"/>
      <c r="AQ28" s="37"/>
      <c r="AR28" s="40"/>
      <c r="BE28" s="355"/>
    </row>
    <row r="29" spans="2:57" s="3" customFormat="1" ht="14.45" customHeight="1">
      <c r="B29" s="41"/>
      <c r="C29" s="42"/>
      <c r="D29" s="30" t="s">
        <v>42</v>
      </c>
      <c r="E29" s="42"/>
      <c r="F29" s="30" t="s">
        <v>43</v>
      </c>
      <c r="G29" s="42"/>
      <c r="H29" s="42"/>
      <c r="I29" s="42"/>
      <c r="J29" s="42"/>
      <c r="K29" s="42"/>
      <c r="L29" s="349">
        <v>0.21</v>
      </c>
      <c r="M29" s="348"/>
      <c r="N29" s="348"/>
      <c r="O29" s="348"/>
      <c r="P29" s="348"/>
      <c r="Q29" s="42"/>
      <c r="R29" s="42"/>
      <c r="S29" s="42"/>
      <c r="T29" s="42"/>
      <c r="U29" s="42"/>
      <c r="V29" s="42"/>
      <c r="W29" s="347">
        <f>ROUND(AZ54,2)</f>
        <v>0</v>
      </c>
      <c r="X29" s="348"/>
      <c r="Y29" s="348"/>
      <c r="Z29" s="348"/>
      <c r="AA29" s="348"/>
      <c r="AB29" s="348"/>
      <c r="AC29" s="348"/>
      <c r="AD29" s="348"/>
      <c r="AE29" s="348"/>
      <c r="AF29" s="42"/>
      <c r="AG29" s="42"/>
      <c r="AH29" s="42"/>
      <c r="AI29" s="42"/>
      <c r="AJ29" s="42"/>
      <c r="AK29" s="347">
        <f>ROUND(AV54,2)</f>
        <v>0</v>
      </c>
      <c r="AL29" s="348"/>
      <c r="AM29" s="348"/>
      <c r="AN29" s="348"/>
      <c r="AO29" s="348"/>
      <c r="AP29" s="42"/>
      <c r="AQ29" s="42"/>
      <c r="AR29" s="43"/>
      <c r="BE29" s="356"/>
    </row>
    <row r="30" spans="2:57" s="3" customFormat="1" ht="14.45" customHeight="1">
      <c r="B30" s="41"/>
      <c r="C30" s="42"/>
      <c r="D30" s="42"/>
      <c r="E30" s="42"/>
      <c r="F30" s="30" t="s">
        <v>44</v>
      </c>
      <c r="G30" s="42"/>
      <c r="H30" s="42"/>
      <c r="I30" s="42"/>
      <c r="J30" s="42"/>
      <c r="K30" s="42"/>
      <c r="L30" s="349">
        <v>0.15</v>
      </c>
      <c r="M30" s="348"/>
      <c r="N30" s="348"/>
      <c r="O30" s="348"/>
      <c r="P30" s="348"/>
      <c r="Q30" s="42"/>
      <c r="R30" s="42"/>
      <c r="S30" s="42"/>
      <c r="T30" s="42"/>
      <c r="U30" s="42"/>
      <c r="V30" s="42"/>
      <c r="W30" s="347">
        <f>ROUND(BA54,2)</f>
        <v>0</v>
      </c>
      <c r="X30" s="348"/>
      <c r="Y30" s="348"/>
      <c r="Z30" s="348"/>
      <c r="AA30" s="348"/>
      <c r="AB30" s="348"/>
      <c r="AC30" s="348"/>
      <c r="AD30" s="348"/>
      <c r="AE30" s="348"/>
      <c r="AF30" s="42"/>
      <c r="AG30" s="42"/>
      <c r="AH30" s="42"/>
      <c r="AI30" s="42"/>
      <c r="AJ30" s="42"/>
      <c r="AK30" s="347">
        <f>ROUND(AW54,2)</f>
        <v>0</v>
      </c>
      <c r="AL30" s="348"/>
      <c r="AM30" s="348"/>
      <c r="AN30" s="348"/>
      <c r="AO30" s="348"/>
      <c r="AP30" s="42"/>
      <c r="AQ30" s="42"/>
      <c r="AR30" s="43"/>
      <c r="BE30" s="356"/>
    </row>
    <row r="31" spans="2:57" s="3" customFormat="1" ht="14.45" customHeight="1" hidden="1">
      <c r="B31" s="41"/>
      <c r="C31" s="42"/>
      <c r="D31" s="42"/>
      <c r="E31" s="42"/>
      <c r="F31" s="30" t="s">
        <v>45</v>
      </c>
      <c r="G31" s="42"/>
      <c r="H31" s="42"/>
      <c r="I31" s="42"/>
      <c r="J31" s="42"/>
      <c r="K31" s="42"/>
      <c r="L31" s="349">
        <v>0.21</v>
      </c>
      <c r="M31" s="348"/>
      <c r="N31" s="348"/>
      <c r="O31" s="348"/>
      <c r="P31" s="348"/>
      <c r="Q31" s="42"/>
      <c r="R31" s="42"/>
      <c r="S31" s="42"/>
      <c r="T31" s="42"/>
      <c r="U31" s="42"/>
      <c r="V31" s="42"/>
      <c r="W31" s="347">
        <f>ROUND(BB54,2)</f>
        <v>0</v>
      </c>
      <c r="X31" s="348"/>
      <c r="Y31" s="348"/>
      <c r="Z31" s="348"/>
      <c r="AA31" s="348"/>
      <c r="AB31" s="348"/>
      <c r="AC31" s="348"/>
      <c r="AD31" s="348"/>
      <c r="AE31" s="348"/>
      <c r="AF31" s="42"/>
      <c r="AG31" s="42"/>
      <c r="AH31" s="42"/>
      <c r="AI31" s="42"/>
      <c r="AJ31" s="42"/>
      <c r="AK31" s="347">
        <v>0</v>
      </c>
      <c r="AL31" s="348"/>
      <c r="AM31" s="348"/>
      <c r="AN31" s="348"/>
      <c r="AO31" s="348"/>
      <c r="AP31" s="42"/>
      <c r="AQ31" s="42"/>
      <c r="AR31" s="43"/>
      <c r="BE31" s="356"/>
    </row>
    <row r="32" spans="2:57" s="3" customFormat="1" ht="14.45" customHeight="1" hidden="1">
      <c r="B32" s="41"/>
      <c r="C32" s="42"/>
      <c r="D32" s="42"/>
      <c r="E32" s="42"/>
      <c r="F32" s="30" t="s">
        <v>46</v>
      </c>
      <c r="G32" s="42"/>
      <c r="H32" s="42"/>
      <c r="I32" s="42"/>
      <c r="J32" s="42"/>
      <c r="K32" s="42"/>
      <c r="L32" s="349">
        <v>0.15</v>
      </c>
      <c r="M32" s="348"/>
      <c r="N32" s="348"/>
      <c r="O32" s="348"/>
      <c r="P32" s="348"/>
      <c r="Q32" s="42"/>
      <c r="R32" s="42"/>
      <c r="S32" s="42"/>
      <c r="T32" s="42"/>
      <c r="U32" s="42"/>
      <c r="V32" s="42"/>
      <c r="W32" s="347">
        <f>ROUND(BC54,2)</f>
        <v>0</v>
      </c>
      <c r="X32" s="348"/>
      <c r="Y32" s="348"/>
      <c r="Z32" s="348"/>
      <c r="AA32" s="348"/>
      <c r="AB32" s="348"/>
      <c r="AC32" s="348"/>
      <c r="AD32" s="348"/>
      <c r="AE32" s="348"/>
      <c r="AF32" s="42"/>
      <c r="AG32" s="42"/>
      <c r="AH32" s="42"/>
      <c r="AI32" s="42"/>
      <c r="AJ32" s="42"/>
      <c r="AK32" s="347">
        <v>0</v>
      </c>
      <c r="AL32" s="348"/>
      <c r="AM32" s="348"/>
      <c r="AN32" s="348"/>
      <c r="AO32" s="348"/>
      <c r="AP32" s="42"/>
      <c r="AQ32" s="42"/>
      <c r="AR32" s="43"/>
      <c r="BE32" s="356"/>
    </row>
    <row r="33" spans="2:44" s="3" customFormat="1" ht="14.45" customHeight="1" hidden="1">
      <c r="B33" s="41"/>
      <c r="C33" s="42"/>
      <c r="D33" s="42"/>
      <c r="E33" s="42"/>
      <c r="F33" s="30" t="s">
        <v>47</v>
      </c>
      <c r="G33" s="42"/>
      <c r="H33" s="42"/>
      <c r="I33" s="42"/>
      <c r="J33" s="42"/>
      <c r="K33" s="42"/>
      <c r="L33" s="349">
        <v>0</v>
      </c>
      <c r="M33" s="348"/>
      <c r="N33" s="348"/>
      <c r="O33" s="348"/>
      <c r="P33" s="348"/>
      <c r="Q33" s="42"/>
      <c r="R33" s="42"/>
      <c r="S33" s="42"/>
      <c r="T33" s="42"/>
      <c r="U33" s="42"/>
      <c r="V33" s="42"/>
      <c r="W33" s="347">
        <f>ROUND(BD54,2)</f>
        <v>0</v>
      </c>
      <c r="X33" s="348"/>
      <c r="Y33" s="348"/>
      <c r="Z33" s="348"/>
      <c r="AA33" s="348"/>
      <c r="AB33" s="348"/>
      <c r="AC33" s="348"/>
      <c r="AD33" s="348"/>
      <c r="AE33" s="348"/>
      <c r="AF33" s="42"/>
      <c r="AG33" s="42"/>
      <c r="AH33" s="42"/>
      <c r="AI33" s="42"/>
      <c r="AJ33" s="42"/>
      <c r="AK33" s="347">
        <v>0</v>
      </c>
      <c r="AL33" s="348"/>
      <c r="AM33" s="348"/>
      <c r="AN33" s="348"/>
      <c r="AO33" s="348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48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49</v>
      </c>
      <c r="U35" s="46"/>
      <c r="V35" s="46"/>
      <c r="W35" s="46"/>
      <c r="X35" s="350" t="s">
        <v>50</v>
      </c>
      <c r="Y35" s="351"/>
      <c r="Z35" s="351"/>
      <c r="AA35" s="351"/>
      <c r="AB35" s="351"/>
      <c r="AC35" s="46"/>
      <c r="AD35" s="46"/>
      <c r="AE35" s="46"/>
      <c r="AF35" s="46"/>
      <c r="AG35" s="46"/>
      <c r="AH35" s="46"/>
      <c r="AI35" s="46"/>
      <c r="AJ35" s="46"/>
      <c r="AK35" s="352">
        <f>SUM(AK26:AK33)</f>
        <v>0</v>
      </c>
      <c r="AL35" s="351"/>
      <c r="AM35" s="351"/>
      <c r="AN35" s="351"/>
      <c r="AO35" s="353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51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102021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36" t="str">
        <f>K6</f>
        <v>Hozovo nábřeží - dosadby - podzim 2021</v>
      </c>
      <c r="M45" s="337"/>
      <c r="N45" s="337"/>
      <c r="O45" s="337"/>
      <c r="P45" s="337"/>
      <c r="Q45" s="337"/>
      <c r="R45" s="337"/>
      <c r="S45" s="337"/>
      <c r="T45" s="337"/>
      <c r="U45" s="337"/>
      <c r="V45" s="337"/>
      <c r="W45" s="337"/>
      <c r="X45" s="337"/>
      <c r="Y45" s="337"/>
      <c r="Z45" s="337"/>
      <c r="AA45" s="337"/>
      <c r="AB45" s="337"/>
      <c r="AC45" s="337"/>
      <c r="AD45" s="337"/>
      <c r="AE45" s="337"/>
      <c r="AF45" s="337"/>
      <c r="AG45" s="337"/>
      <c r="AH45" s="337"/>
      <c r="AI45" s="337"/>
      <c r="AJ45" s="337"/>
      <c r="AK45" s="337"/>
      <c r="AL45" s="337"/>
      <c r="AM45" s="337"/>
      <c r="AN45" s="337"/>
      <c r="AO45" s="337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Opava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38" t="str">
        <f>IF(AN8="","",AN8)</f>
        <v>15. 11. 2021</v>
      </c>
      <c r="AN47" s="338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15.2" customHeight="1">
      <c r="A49" s="35"/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MAgistrát města Opavy - ÚHA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31</v>
      </c>
      <c r="AJ49" s="37"/>
      <c r="AK49" s="37"/>
      <c r="AL49" s="37"/>
      <c r="AM49" s="339" t="str">
        <f>IF(E17="","",E17)</f>
        <v>Ing. Petr Ondruška</v>
      </c>
      <c r="AN49" s="340"/>
      <c r="AO49" s="340"/>
      <c r="AP49" s="340"/>
      <c r="AQ49" s="37"/>
      <c r="AR49" s="40"/>
      <c r="AS49" s="341" t="s">
        <v>52</v>
      </c>
      <c r="AT49" s="342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2" customHeight="1">
      <c r="A50" s="35"/>
      <c r="B50" s="36"/>
      <c r="C50" s="30" t="s">
        <v>29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35</v>
      </c>
      <c r="AJ50" s="37"/>
      <c r="AK50" s="37"/>
      <c r="AL50" s="37"/>
      <c r="AM50" s="339" t="str">
        <f>IF(E20="","",E20)</f>
        <v>Ing. Petr Ondruška</v>
      </c>
      <c r="AN50" s="340"/>
      <c r="AO50" s="340"/>
      <c r="AP50" s="340"/>
      <c r="AQ50" s="37"/>
      <c r="AR50" s="40"/>
      <c r="AS50" s="343"/>
      <c r="AT50" s="344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45"/>
      <c r="AT51" s="346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32" t="s">
        <v>53</v>
      </c>
      <c r="D52" s="333"/>
      <c r="E52" s="333"/>
      <c r="F52" s="333"/>
      <c r="G52" s="333"/>
      <c r="H52" s="67"/>
      <c r="I52" s="334" t="s">
        <v>54</v>
      </c>
      <c r="J52" s="333"/>
      <c r="K52" s="333"/>
      <c r="L52" s="333"/>
      <c r="M52" s="333"/>
      <c r="N52" s="333"/>
      <c r="O52" s="333"/>
      <c r="P52" s="333"/>
      <c r="Q52" s="333"/>
      <c r="R52" s="333"/>
      <c r="S52" s="333"/>
      <c r="T52" s="333"/>
      <c r="U52" s="333"/>
      <c r="V52" s="333"/>
      <c r="W52" s="333"/>
      <c r="X52" s="333"/>
      <c r="Y52" s="333"/>
      <c r="Z52" s="333"/>
      <c r="AA52" s="333"/>
      <c r="AB52" s="333"/>
      <c r="AC52" s="333"/>
      <c r="AD52" s="333"/>
      <c r="AE52" s="333"/>
      <c r="AF52" s="333"/>
      <c r="AG52" s="335" t="s">
        <v>55</v>
      </c>
      <c r="AH52" s="333"/>
      <c r="AI52" s="333"/>
      <c r="AJ52" s="333"/>
      <c r="AK52" s="333"/>
      <c r="AL52" s="333"/>
      <c r="AM52" s="333"/>
      <c r="AN52" s="334" t="s">
        <v>56</v>
      </c>
      <c r="AO52" s="333"/>
      <c r="AP52" s="333"/>
      <c r="AQ52" s="68" t="s">
        <v>57</v>
      </c>
      <c r="AR52" s="40"/>
      <c r="AS52" s="69" t="s">
        <v>58</v>
      </c>
      <c r="AT52" s="70" t="s">
        <v>59</v>
      </c>
      <c r="AU52" s="70" t="s">
        <v>60</v>
      </c>
      <c r="AV52" s="70" t="s">
        <v>61</v>
      </c>
      <c r="AW52" s="70" t="s">
        <v>62</v>
      </c>
      <c r="AX52" s="70" t="s">
        <v>63</v>
      </c>
      <c r="AY52" s="70" t="s">
        <v>64</v>
      </c>
      <c r="AZ52" s="70" t="s">
        <v>65</v>
      </c>
      <c r="BA52" s="70" t="s">
        <v>66</v>
      </c>
      <c r="BB52" s="70" t="s">
        <v>67</v>
      </c>
      <c r="BC52" s="70" t="s">
        <v>68</v>
      </c>
      <c r="BD52" s="71" t="s">
        <v>69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70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30">
        <f>ROUND(SUM(AG55:AG56),2)</f>
        <v>0</v>
      </c>
      <c r="AH54" s="330"/>
      <c r="AI54" s="330"/>
      <c r="AJ54" s="330"/>
      <c r="AK54" s="330"/>
      <c r="AL54" s="330"/>
      <c r="AM54" s="330"/>
      <c r="AN54" s="331">
        <f>SUM(AG54,AT54)</f>
        <v>0</v>
      </c>
      <c r="AO54" s="331"/>
      <c r="AP54" s="331"/>
      <c r="AQ54" s="79" t="s">
        <v>19</v>
      </c>
      <c r="AR54" s="80"/>
      <c r="AS54" s="81">
        <f>ROUND(SUM(AS55:AS56),2)</f>
        <v>0</v>
      </c>
      <c r="AT54" s="82">
        <f>ROUND(SUM(AV54:AW54),2)</f>
        <v>0</v>
      </c>
      <c r="AU54" s="83">
        <f>ROUND(SUM(AU55:AU56),5)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ROUND(SUM(AZ55:AZ56),2)</f>
        <v>0</v>
      </c>
      <c r="BA54" s="82">
        <f>ROUND(SUM(BA55:BA56),2)</f>
        <v>0</v>
      </c>
      <c r="BB54" s="82">
        <f>ROUND(SUM(BB55:BB56),2)</f>
        <v>0</v>
      </c>
      <c r="BC54" s="82">
        <f>ROUND(SUM(BC55:BC56),2)</f>
        <v>0</v>
      </c>
      <c r="BD54" s="84">
        <f>ROUND(SUM(BD55:BD56),2)</f>
        <v>0</v>
      </c>
      <c r="BS54" s="85" t="s">
        <v>71</v>
      </c>
      <c r="BT54" s="85" t="s">
        <v>72</v>
      </c>
      <c r="BU54" s="86" t="s">
        <v>73</v>
      </c>
      <c r="BV54" s="85" t="s">
        <v>74</v>
      </c>
      <c r="BW54" s="85" t="s">
        <v>5</v>
      </c>
      <c r="BX54" s="85" t="s">
        <v>75</v>
      </c>
      <c r="CL54" s="85" t="s">
        <v>19</v>
      </c>
    </row>
    <row r="55" spans="1:91" s="7" customFormat="1" ht="24.75" customHeight="1">
      <c r="A55" s="87" t="s">
        <v>76</v>
      </c>
      <c r="B55" s="88"/>
      <c r="C55" s="89"/>
      <c r="D55" s="329" t="s">
        <v>77</v>
      </c>
      <c r="E55" s="329"/>
      <c r="F55" s="329"/>
      <c r="G55" s="329"/>
      <c r="H55" s="329"/>
      <c r="I55" s="90"/>
      <c r="J55" s="329" t="s">
        <v>78</v>
      </c>
      <c r="K55" s="329"/>
      <c r="L55" s="329"/>
      <c r="M55" s="329"/>
      <c r="N55" s="329"/>
      <c r="O55" s="329"/>
      <c r="P55" s="329"/>
      <c r="Q55" s="329"/>
      <c r="R55" s="329"/>
      <c r="S55" s="329"/>
      <c r="T55" s="329"/>
      <c r="U55" s="329"/>
      <c r="V55" s="329"/>
      <c r="W55" s="329"/>
      <c r="X55" s="329"/>
      <c r="Y55" s="329"/>
      <c r="Z55" s="329"/>
      <c r="AA55" s="329"/>
      <c r="AB55" s="329"/>
      <c r="AC55" s="329"/>
      <c r="AD55" s="329"/>
      <c r="AE55" s="329"/>
      <c r="AF55" s="329"/>
      <c r="AG55" s="327">
        <f>'102021_1 - Specifikace ro...'!J30</f>
        <v>0</v>
      </c>
      <c r="AH55" s="328"/>
      <c r="AI55" s="328"/>
      <c r="AJ55" s="328"/>
      <c r="AK55" s="328"/>
      <c r="AL55" s="328"/>
      <c r="AM55" s="328"/>
      <c r="AN55" s="327">
        <f>SUM(AG55,AT55)</f>
        <v>0</v>
      </c>
      <c r="AO55" s="328"/>
      <c r="AP55" s="328"/>
      <c r="AQ55" s="91" t="s">
        <v>79</v>
      </c>
      <c r="AR55" s="92"/>
      <c r="AS55" s="93">
        <v>0</v>
      </c>
      <c r="AT55" s="94">
        <f>ROUND(SUM(AV55:AW55),2)</f>
        <v>0</v>
      </c>
      <c r="AU55" s="95">
        <f>'102021_1 - Specifikace ro...'!P90</f>
        <v>0</v>
      </c>
      <c r="AV55" s="94">
        <f>'102021_1 - Specifikace ro...'!J33</f>
        <v>0</v>
      </c>
      <c r="AW55" s="94">
        <f>'102021_1 - Specifikace ro...'!J34</f>
        <v>0</v>
      </c>
      <c r="AX55" s="94">
        <f>'102021_1 - Specifikace ro...'!J35</f>
        <v>0</v>
      </c>
      <c r="AY55" s="94">
        <f>'102021_1 - Specifikace ro...'!J36</f>
        <v>0</v>
      </c>
      <c r="AZ55" s="94">
        <f>'102021_1 - Specifikace ro...'!F33</f>
        <v>0</v>
      </c>
      <c r="BA55" s="94">
        <f>'102021_1 - Specifikace ro...'!F34</f>
        <v>0</v>
      </c>
      <c r="BB55" s="94">
        <f>'102021_1 - Specifikace ro...'!F35</f>
        <v>0</v>
      </c>
      <c r="BC55" s="94">
        <f>'102021_1 - Specifikace ro...'!F36</f>
        <v>0</v>
      </c>
      <c r="BD55" s="96">
        <f>'102021_1 - Specifikace ro...'!F37</f>
        <v>0</v>
      </c>
      <c r="BT55" s="97" t="s">
        <v>80</v>
      </c>
      <c r="BV55" s="97" t="s">
        <v>74</v>
      </c>
      <c r="BW55" s="97" t="s">
        <v>81</v>
      </c>
      <c r="BX55" s="97" t="s">
        <v>5</v>
      </c>
      <c r="CL55" s="97" t="s">
        <v>19</v>
      </c>
      <c r="CM55" s="97" t="s">
        <v>82</v>
      </c>
    </row>
    <row r="56" spans="1:91" s="7" customFormat="1" ht="24.75" customHeight="1">
      <c r="A56" s="87" t="s">
        <v>76</v>
      </c>
      <c r="B56" s="88"/>
      <c r="C56" s="89"/>
      <c r="D56" s="329" t="s">
        <v>83</v>
      </c>
      <c r="E56" s="329"/>
      <c r="F56" s="329"/>
      <c r="G56" s="329"/>
      <c r="H56" s="329"/>
      <c r="I56" s="90"/>
      <c r="J56" s="329" t="s">
        <v>84</v>
      </c>
      <c r="K56" s="329"/>
      <c r="L56" s="329"/>
      <c r="M56" s="329"/>
      <c r="N56" s="329"/>
      <c r="O56" s="329"/>
      <c r="P56" s="329"/>
      <c r="Q56" s="329"/>
      <c r="R56" s="329"/>
      <c r="S56" s="329"/>
      <c r="T56" s="329"/>
      <c r="U56" s="329"/>
      <c r="V56" s="329"/>
      <c r="W56" s="329"/>
      <c r="X56" s="329"/>
      <c r="Y56" s="329"/>
      <c r="Z56" s="329"/>
      <c r="AA56" s="329"/>
      <c r="AB56" s="329"/>
      <c r="AC56" s="329"/>
      <c r="AD56" s="329"/>
      <c r="AE56" s="329"/>
      <c r="AF56" s="329"/>
      <c r="AG56" s="327">
        <f>'102021_2 - Výsadby a násl...'!J30</f>
        <v>0</v>
      </c>
      <c r="AH56" s="328"/>
      <c r="AI56" s="328"/>
      <c r="AJ56" s="328"/>
      <c r="AK56" s="328"/>
      <c r="AL56" s="328"/>
      <c r="AM56" s="328"/>
      <c r="AN56" s="327">
        <f>SUM(AG56,AT56)</f>
        <v>0</v>
      </c>
      <c r="AO56" s="328"/>
      <c r="AP56" s="328"/>
      <c r="AQ56" s="91" t="s">
        <v>79</v>
      </c>
      <c r="AR56" s="92"/>
      <c r="AS56" s="98">
        <v>0</v>
      </c>
      <c r="AT56" s="99">
        <f>ROUND(SUM(AV56:AW56),2)</f>
        <v>0</v>
      </c>
      <c r="AU56" s="100">
        <f>'102021_2 - Výsadby a násl...'!P84</f>
        <v>0</v>
      </c>
      <c r="AV56" s="99">
        <f>'102021_2 - Výsadby a násl...'!J33</f>
        <v>0</v>
      </c>
      <c r="AW56" s="99">
        <f>'102021_2 - Výsadby a násl...'!J34</f>
        <v>0</v>
      </c>
      <c r="AX56" s="99">
        <f>'102021_2 - Výsadby a násl...'!J35</f>
        <v>0</v>
      </c>
      <c r="AY56" s="99">
        <f>'102021_2 - Výsadby a násl...'!J36</f>
        <v>0</v>
      </c>
      <c r="AZ56" s="99">
        <f>'102021_2 - Výsadby a násl...'!F33</f>
        <v>0</v>
      </c>
      <c r="BA56" s="99">
        <f>'102021_2 - Výsadby a násl...'!F34</f>
        <v>0</v>
      </c>
      <c r="BB56" s="99">
        <f>'102021_2 - Výsadby a násl...'!F35</f>
        <v>0</v>
      </c>
      <c r="BC56" s="99">
        <f>'102021_2 - Výsadby a násl...'!F36</f>
        <v>0</v>
      </c>
      <c r="BD56" s="101">
        <f>'102021_2 - Výsadby a násl...'!F37</f>
        <v>0</v>
      </c>
      <c r="BT56" s="97" t="s">
        <v>80</v>
      </c>
      <c r="BV56" s="97" t="s">
        <v>74</v>
      </c>
      <c r="BW56" s="97" t="s">
        <v>85</v>
      </c>
      <c r="BX56" s="97" t="s">
        <v>5</v>
      </c>
      <c r="CL56" s="97" t="s">
        <v>19</v>
      </c>
      <c r="CM56" s="97" t="s">
        <v>82</v>
      </c>
    </row>
    <row r="57" spans="1:57" s="2" customFormat="1" ht="30" customHeigh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40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s="2" customFormat="1" ht="6.95" customHeight="1">
      <c r="A58" s="35"/>
      <c r="B58" s="48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0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</sheetData>
  <sheetProtection algorithmName="SHA-512" hashValue="oW/4GObxtIjF2oBXYP4ZhvUaw5SpocjchgSaVEJmFlsZ/9ROcsyEFew1FnKk0y/mCnfdRO/pRdtWMVX0xw3bNw==" saltValue="Z9FfaGXJ1SXE0QvJu3HtnSdlcV2IMzLAMXRaPj28O/vNWo97ekMgnPmOObY59GyDicwgrzZW7KI2tXyKJ1KUUg==" spinCount="100000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AM47:AN47"/>
    <mergeCell ref="AM49:AP49"/>
    <mergeCell ref="AS49:AT51"/>
    <mergeCell ref="AM50:AP50"/>
    <mergeCell ref="W33:AE33"/>
    <mergeCell ref="AK33:AO33"/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</mergeCells>
  <hyperlinks>
    <hyperlink ref="A55" location="'102021_1 - Specifikace ro...'!C2" display="/"/>
    <hyperlink ref="A56" location="'102021_2 - Výsadby a násl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3"/>
  <sheetViews>
    <sheetView showGridLines="0" tabSelected="1" workbookViewId="0" topLeftCell="A125">
      <selection activeCell="J12" sqref="J1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AT2" s="18" t="s">
        <v>81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82</v>
      </c>
    </row>
    <row r="4" spans="2:46" s="1" customFormat="1" ht="24.95" customHeight="1">
      <c r="B4" s="21"/>
      <c r="D4" s="104" t="s">
        <v>86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9" t="str">
        <f>'Rekapitulace stavby'!K6</f>
        <v>Hozovo nábřeží - dosadby - podzim 2021</v>
      </c>
      <c r="F7" s="370"/>
      <c r="G7" s="370"/>
      <c r="H7" s="370"/>
      <c r="L7" s="21"/>
    </row>
    <row r="8" spans="1:31" s="2" customFormat="1" ht="12" customHeight="1">
      <c r="A8" s="35"/>
      <c r="B8" s="40"/>
      <c r="C8" s="35"/>
      <c r="D8" s="106" t="s">
        <v>87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71" t="s">
        <v>88</v>
      </c>
      <c r="F9" s="372"/>
      <c r="G9" s="372"/>
      <c r="H9" s="372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89</v>
      </c>
      <c r="G12" s="35"/>
      <c r="H12" s="35"/>
      <c r="I12" s="106" t="s">
        <v>23</v>
      </c>
      <c r="J12" s="109" t="str">
        <f>'Rekapitulace stavby'!AN8</f>
        <v>15. 11. 2021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tr">
        <f>IF('Rekapitulace stavby'!AN10="","",'Rekapitulace stavby'!AN10)</f>
        <v/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tr">
        <f>IF('Rekapitulace stavby'!E11="","",'Rekapitulace stavby'!E11)</f>
        <v>MAgistrát města Opavy - ÚHA</v>
      </c>
      <c r="F15" s="35"/>
      <c r="G15" s="35"/>
      <c r="H15" s="35"/>
      <c r="I15" s="106" t="s">
        <v>28</v>
      </c>
      <c r="J15" s="108" t="str">
        <f>IF('Rekapitulace stavby'!AN11="","",'Rekapitulace stavby'!AN11)</f>
        <v/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3" t="str">
        <f>'Rekapitulace stavby'!E14</f>
        <v>Vyplň údaj</v>
      </c>
      <c r="F18" s="374"/>
      <c r="G18" s="374"/>
      <c r="H18" s="374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tr">
        <f>IF('Rekapitulace stavby'!AN16="","",'Rekapitulace stavby'!AN16)</f>
        <v>12125326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tr">
        <f>IF('Rekapitulace stavby'!E17="","",'Rekapitulace stavby'!E17)</f>
        <v>Ing. Petr Ondruška</v>
      </c>
      <c r="F21" s="35"/>
      <c r="G21" s="35"/>
      <c r="H21" s="35"/>
      <c r="I21" s="106" t="s">
        <v>28</v>
      </c>
      <c r="J21" s="108" t="str">
        <f>IF('Rekapitulace stavby'!AN17="","",'Rekapitulace stavby'!AN17)</f>
        <v/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35</v>
      </c>
      <c r="E23" s="35"/>
      <c r="F23" s="35"/>
      <c r="G23" s="35"/>
      <c r="H23" s="35"/>
      <c r="I23" s="106" t="s">
        <v>26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>Ing. Petr Ondruška</v>
      </c>
      <c r="F24" s="35"/>
      <c r="G24" s="35"/>
      <c r="H24" s="35"/>
      <c r="I24" s="106" t="s">
        <v>28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36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75" t="s">
        <v>19</v>
      </c>
      <c r="F27" s="375"/>
      <c r="G27" s="375"/>
      <c r="H27" s="375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38</v>
      </c>
      <c r="E30" s="35"/>
      <c r="F30" s="35"/>
      <c r="G30" s="35"/>
      <c r="H30" s="35"/>
      <c r="I30" s="35"/>
      <c r="J30" s="115">
        <f>ROUND(J90,2)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40</v>
      </c>
      <c r="G32" s="35"/>
      <c r="H32" s="35"/>
      <c r="I32" s="116" t="s">
        <v>39</v>
      </c>
      <c r="J32" s="116" t="s">
        <v>41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42</v>
      </c>
      <c r="E33" s="106" t="s">
        <v>43</v>
      </c>
      <c r="F33" s="118">
        <f>ROUND((SUM(BE90:BE152)),2)</f>
        <v>0</v>
      </c>
      <c r="G33" s="35"/>
      <c r="H33" s="35"/>
      <c r="I33" s="119">
        <v>0.21</v>
      </c>
      <c r="J33" s="118">
        <f>ROUND(((SUM(BE90:BE152))*I33),2)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44</v>
      </c>
      <c r="F34" s="118">
        <f>ROUND((SUM(BF90:BF152)),2)</f>
        <v>0</v>
      </c>
      <c r="G34" s="35"/>
      <c r="H34" s="35"/>
      <c r="I34" s="119">
        <v>0.15</v>
      </c>
      <c r="J34" s="118">
        <f>ROUND(((SUM(BF90:BF152))*I34),2)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45</v>
      </c>
      <c r="F35" s="118">
        <f>ROUND((SUM(BG90:BG152)),2)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46</v>
      </c>
      <c r="F36" s="118">
        <f>ROUND((SUM(BH90:BH152)),2)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47</v>
      </c>
      <c r="F37" s="118">
        <f>ROUND((SUM(BI90:BI152)),2)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48</v>
      </c>
      <c r="E39" s="122"/>
      <c r="F39" s="122"/>
      <c r="G39" s="123" t="s">
        <v>49</v>
      </c>
      <c r="H39" s="124" t="s">
        <v>50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90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67" t="str">
        <f>E7</f>
        <v>Hozovo nábřeží - dosadby - podzim 2021</v>
      </c>
      <c r="F48" s="368"/>
      <c r="G48" s="368"/>
      <c r="H48" s="368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87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36" t="str">
        <f>E9</f>
        <v>102021_1 - Specifikace rostlin</v>
      </c>
      <c r="F50" s="366"/>
      <c r="G50" s="366"/>
      <c r="H50" s="366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 xml:space="preserve"> </v>
      </c>
      <c r="G52" s="37"/>
      <c r="H52" s="37"/>
      <c r="I52" s="30" t="s">
        <v>23</v>
      </c>
      <c r="J52" s="60" t="str">
        <f>IF(J12="","",J12)</f>
        <v>15. 11. 2021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MAgistrát města Opavy - ÚHA</v>
      </c>
      <c r="G54" s="37"/>
      <c r="H54" s="37"/>
      <c r="I54" s="30" t="s">
        <v>31</v>
      </c>
      <c r="J54" s="33" t="str">
        <f>E21</f>
        <v>Ing. Petr Ondruška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35</v>
      </c>
      <c r="J55" s="33" t="str">
        <f>E24</f>
        <v>Ing. Petr Ondruška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91</v>
      </c>
      <c r="D57" s="132"/>
      <c r="E57" s="132"/>
      <c r="F57" s="132"/>
      <c r="G57" s="132"/>
      <c r="H57" s="132"/>
      <c r="I57" s="132"/>
      <c r="J57" s="133" t="s">
        <v>92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70</v>
      </c>
      <c r="D59" s="37"/>
      <c r="E59" s="37"/>
      <c r="F59" s="37"/>
      <c r="G59" s="37"/>
      <c r="H59" s="37"/>
      <c r="I59" s="37"/>
      <c r="J59" s="78">
        <f>J90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93</v>
      </c>
    </row>
    <row r="60" spans="2:12" s="9" customFormat="1" ht="24.95" customHeight="1">
      <c r="B60" s="135"/>
      <c r="C60" s="136"/>
      <c r="D60" s="137" t="s">
        <v>94</v>
      </c>
      <c r="E60" s="138"/>
      <c r="F60" s="138"/>
      <c r="G60" s="138"/>
      <c r="H60" s="138"/>
      <c r="I60" s="138"/>
      <c r="J60" s="139">
        <f>J91</f>
        <v>0</v>
      </c>
      <c r="K60" s="136"/>
      <c r="L60" s="140"/>
    </row>
    <row r="61" spans="2:12" s="10" customFormat="1" ht="19.9" customHeight="1">
      <c r="B61" s="141"/>
      <c r="C61" s="142"/>
      <c r="D61" s="143" t="s">
        <v>95</v>
      </c>
      <c r="E61" s="144"/>
      <c r="F61" s="144"/>
      <c r="G61" s="144"/>
      <c r="H61" s="144"/>
      <c r="I61" s="144"/>
      <c r="J61" s="145">
        <f>J92</f>
        <v>0</v>
      </c>
      <c r="K61" s="142"/>
      <c r="L61" s="146"/>
    </row>
    <row r="62" spans="2:12" s="10" customFormat="1" ht="19.9" customHeight="1">
      <c r="B62" s="141"/>
      <c r="C62" s="142"/>
      <c r="D62" s="143" t="s">
        <v>96</v>
      </c>
      <c r="E62" s="144"/>
      <c r="F62" s="144"/>
      <c r="G62" s="144"/>
      <c r="H62" s="144"/>
      <c r="I62" s="144"/>
      <c r="J62" s="145">
        <f>J102</f>
        <v>0</v>
      </c>
      <c r="K62" s="142"/>
      <c r="L62" s="146"/>
    </row>
    <row r="63" spans="2:12" s="10" customFormat="1" ht="19.9" customHeight="1">
      <c r="B63" s="141"/>
      <c r="C63" s="142"/>
      <c r="D63" s="143" t="s">
        <v>97</v>
      </c>
      <c r="E63" s="144"/>
      <c r="F63" s="144"/>
      <c r="G63" s="144"/>
      <c r="H63" s="144"/>
      <c r="I63" s="144"/>
      <c r="J63" s="145">
        <f>J109</f>
        <v>0</v>
      </c>
      <c r="K63" s="142"/>
      <c r="L63" s="146"/>
    </row>
    <row r="64" spans="2:12" s="10" customFormat="1" ht="19.9" customHeight="1">
      <c r="B64" s="141"/>
      <c r="C64" s="142"/>
      <c r="D64" s="143" t="s">
        <v>98</v>
      </c>
      <c r="E64" s="144"/>
      <c r="F64" s="144"/>
      <c r="G64" s="144"/>
      <c r="H64" s="144"/>
      <c r="I64" s="144"/>
      <c r="J64" s="145">
        <f>J125</f>
        <v>0</v>
      </c>
      <c r="K64" s="142"/>
      <c r="L64" s="146"/>
    </row>
    <row r="65" spans="2:12" s="10" customFormat="1" ht="19.9" customHeight="1">
      <c r="B65" s="141"/>
      <c r="C65" s="142"/>
      <c r="D65" s="143" t="s">
        <v>99</v>
      </c>
      <c r="E65" s="144"/>
      <c r="F65" s="144"/>
      <c r="G65" s="144"/>
      <c r="H65" s="144"/>
      <c r="I65" s="144"/>
      <c r="J65" s="145">
        <f>J129</f>
        <v>0</v>
      </c>
      <c r="K65" s="142"/>
      <c r="L65" s="146"/>
    </row>
    <row r="66" spans="2:12" s="10" customFormat="1" ht="19.9" customHeight="1">
      <c r="B66" s="141"/>
      <c r="C66" s="142"/>
      <c r="D66" s="143" t="s">
        <v>100</v>
      </c>
      <c r="E66" s="144"/>
      <c r="F66" s="144"/>
      <c r="G66" s="144"/>
      <c r="H66" s="144"/>
      <c r="I66" s="144"/>
      <c r="J66" s="145">
        <f>J133</f>
        <v>0</v>
      </c>
      <c r="K66" s="142"/>
      <c r="L66" s="146"/>
    </row>
    <row r="67" spans="2:12" s="10" customFormat="1" ht="19.9" customHeight="1">
      <c r="B67" s="141"/>
      <c r="C67" s="142"/>
      <c r="D67" s="143" t="s">
        <v>101</v>
      </c>
      <c r="E67" s="144"/>
      <c r="F67" s="144"/>
      <c r="G67" s="144"/>
      <c r="H67" s="144"/>
      <c r="I67" s="144"/>
      <c r="J67" s="145">
        <f>J137</f>
        <v>0</v>
      </c>
      <c r="K67" s="142"/>
      <c r="L67" s="146"/>
    </row>
    <row r="68" spans="2:12" s="10" customFormat="1" ht="19.9" customHeight="1">
      <c r="B68" s="141"/>
      <c r="C68" s="142"/>
      <c r="D68" s="143" t="s">
        <v>102</v>
      </c>
      <c r="E68" s="144"/>
      <c r="F68" s="144"/>
      <c r="G68" s="144"/>
      <c r="H68" s="144"/>
      <c r="I68" s="144"/>
      <c r="J68" s="145">
        <f>J141</f>
        <v>0</v>
      </c>
      <c r="K68" s="142"/>
      <c r="L68" s="146"/>
    </row>
    <row r="69" spans="2:12" s="9" customFormat="1" ht="24.95" customHeight="1">
      <c r="B69" s="135"/>
      <c r="C69" s="136"/>
      <c r="D69" s="137" t="s">
        <v>103</v>
      </c>
      <c r="E69" s="138"/>
      <c r="F69" s="138"/>
      <c r="G69" s="138"/>
      <c r="H69" s="138"/>
      <c r="I69" s="138"/>
      <c r="J69" s="139">
        <f>J145</f>
        <v>0</v>
      </c>
      <c r="K69" s="136"/>
      <c r="L69" s="140"/>
    </row>
    <row r="70" spans="2:12" s="10" customFormat="1" ht="19.9" customHeight="1">
      <c r="B70" s="141"/>
      <c r="C70" s="142"/>
      <c r="D70" s="143" t="s">
        <v>104</v>
      </c>
      <c r="E70" s="144"/>
      <c r="F70" s="144"/>
      <c r="G70" s="144"/>
      <c r="H70" s="144"/>
      <c r="I70" s="144"/>
      <c r="J70" s="145">
        <f>J146</f>
        <v>0</v>
      </c>
      <c r="K70" s="142"/>
      <c r="L70" s="146"/>
    </row>
    <row r="71" spans="1:31" s="2" customFormat="1" ht="21.75" customHeight="1">
      <c r="A71" s="35"/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6.95" customHeight="1">
      <c r="A72" s="35"/>
      <c r="B72" s="48"/>
      <c r="C72" s="49"/>
      <c r="D72" s="49"/>
      <c r="E72" s="49"/>
      <c r="F72" s="49"/>
      <c r="G72" s="49"/>
      <c r="H72" s="49"/>
      <c r="I72" s="49"/>
      <c r="J72" s="49"/>
      <c r="K72" s="49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6" spans="1:31" s="2" customFormat="1" ht="6.95" customHeight="1">
      <c r="A76" s="35"/>
      <c r="B76" s="50"/>
      <c r="C76" s="51"/>
      <c r="D76" s="51"/>
      <c r="E76" s="51"/>
      <c r="F76" s="51"/>
      <c r="G76" s="51"/>
      <c r="H76" s="51"/>
      <c r="I76" s="51"/>
      <c r="J76" s="51"/>
      <c r="K76" s="51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24.95" customHeight="1">
      <c r="A77" s="35"/>
      <c r="B77" s="36"/>
      <c r="C77" s="24" t="s">
        <v>105</v>
      </c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30" t="s">
        <v>16</v>
      </c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6.5" customHeight="1">
      <c r="A80" s="35"/>
      <c r="B80" s="36"/>
      <c r="C80" s="37"/>
      <c r="D80" s="37"/>
      <c r="E80" s="367" t="str">
        <f>E7</f>
        <v>Hozovo nábřeží - dosadby - podzim 2021</v>
      </c>
      <c r="F80" s="368"/>
      <c r="G80" s="368"/>
      <c r="H80" s="368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30" t="s">
        <v>87</v>
      </c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6.5" customHeight="1">
      <c r="A82" s="35"/>
      <c r="B82" s="36"/>
      <c r="C82" s="37"/>
      <c r="D82" s="37"/>
      <c r="E82" s="336" t="str">
        <f>E9</f>
        <v>102021_1 - Specifikace rostlin</v>
      </c>
      <c r="F82" s="366"/>
      <c r="G82" s="366"/>
      <c r="H82" s="366"/>
      <c r="I82" s="37"/>
      <c r="J82" s="37"/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21</v>
      </c>
      <c r="D84" s="37"/>
      <c r="E84" s="37"/>
      <c r="F84" s="28" t="str">
        <f>F12</f>
        <v xml:space="preserve"> </v>
      </c>
      <c r="G84" s="37"/>
      <c r="H84" s="37"/>
      <c r="I84" s="30" t="s">
        <v>23</v>
      </c>
      <c r="J84" s="60" t="str">
        <f>IF(J12="","",J12)</f>
        <v>15. 11. 2021</v>
      </c>
      <c r="K84" s="37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6.95" customHeight="1">
      <c r="A85" s="35"/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10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5.2" customHeight="1">
      <c r="A86" s="35"/>
      <c r="B86" s="36"/>
      <c r="C86" s="30" t="s">
        <v>25</v>
      </c>
      <c r="D86" s="37"/>
      <c r="E86" s="37"/>
      <c r="F86" s="28" t="str">
        <f>E15</f>
        <v>MAgistrát města Opavy - ÚHA</v>
      </c>
      <c r="G86" s="37"/>
      <c r="H86" s="37"/>
      <c r="I86" s="30" t="s">
        <v>31</v>
      </c>
      <c r="J86" s="33" t="str">
        <f>E21</f>
        <v>Ing. Petr Ondruška</v>
      </c>
      <c r="K86" s="37"/>
      <c r="L86" s="10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5.2" customHeight="1">
      <c r="A87" s="35"/>
      <c r="B87" s="36"/>
      <c r="C87" s="30" t="s">
        <v>29</v>
      </c>
      <c r="D87" s="37"/>
      <c r="E87" s="37"/>
      <c r="F87" s="28" t="str">
        <f>IF(E18="","",E18)</f>
        <v>Vyplň údaj</v>
      </c>
      <c r="G87" s="37"/>
      <c r="H87" s="37"/>
      <c r="I87" s="30" t="s">
        <v>35</v>
      </c>
      <c r="J87" s="33" t="str">
        <f>E24</f>
        <v>Ing. Petr Ondruška</v>
      </c>
      <c r="K87" s="37"/>
      <c r="L87" s="10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0.3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10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11" customFormat="1" ht="29.25" customHeight="1">
      <c r="A89" s="147"/>
      <c r="B89" s="148"/>
      <c r="C89" s="149" t="s">
        <v>106</v>
      </c>
      <c r="D89" s="150" t="s">
        <v>57</v>
      </c>
      <c r="E89" s="150" t="s">
        <v>53</v>
      </c>
      <c r="F89" s="150" t="s">
        <v>54</v>
      </c>
      <c r="G89" s="150" t="s">
        <v>107</v>
      </c>
      <c r="H89" s="150" t="s">
        <v>108</v>
      </c>
      <c r="I89" s="150" t="s">
        <v>109</v>
      </c>
      <c r="J89" s="150" t="s">
        <v>92</v>
      </c>
      <c r="K89" s="151" t="s">
        <v>110</v>
      </c>
      <c r="L89" s="152"/>
      <c r="M89" s="69" t="s">
        <v>19</v>
      </c>
      <c r="N89" s="70" t="s">
        <v>42</v>
      </c>
      <c r="O89" s="70" t="s">
        <v>111</v>
      </c>
      <c r="P89" s="70" t="s">
        <v>112</v>
      </c>
      <c r="Q89" s="70" t="s">
        <v>113</v>
      </c>
      <c r="R89" s="70" t="s">
        <v>114</v>
      </c>
      <c r="S89" s="70" t="s">
        <v>115</v>
      </c>
      <c r="T89" s="71" t="s">
        <v>116</v>
      </c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</row>
    <row r="90" spans="1:63" s="2" customFormat="1" ht="22.9" customHeight="1">
      <c r="A90" s="35"/>
      <c r="B90" s="36"/>
      <c r="C90" s="76" t="s">
        <v>117</v>
      </c>
      <c r="D90" s="37"/>
      <c r="E90" s="37"/>
      <c r="F90" s="37"/>
      <c r="G90" s="37"/>
      <c r="H90" s="37"/>
      <c r="I90" s="37"/>
      <c r="J90" s="153">
        <f>BK90</f>
        <v>0</v>
      </c>
      <c r="K90" s="37"/>
      <c r="L90" s="40"/>
      <c r="M90" s="72"/>
      <c r="N90" s="154"/>
      <c r="O90" s="73"/>
      <c r="P90" s="155">
        <f>P91+P145</f>
        <v>0</v>
      </c>
      <c r="Q90" s="73"/>
      <c r="R90" s="155">
        <f>R91+R145</f>
        <v>3.338</v>
      </c>
      <c r="S90" s="73"/>
      <c r="T90" s="156">
        <f>T91+T145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8" t="s">
        <v>71</v>
      </c>
      <c r="AU90" s="18" t="s">
        <v>93</v>
      </c>
      <c r="BK90" s="157">
        <f>BK91+BK145</f>
        <v>0</v>
      </c>
    </row>
    <row r="91" spans="2:63" s="12" customFormat="1" ht="25.9" customHeight="1">
      <c r="B91" s="158"/>
      <c r="C91" s="159"/>
      <c r="D91" s="160" t="s">
        <v>71</v>
      </c>
      <c r="E91" s="161" t="s">
        <v>118</v>
      </c>
      <c r="F91" s="161" t="s">
        <v>119</v>
      </c>
      <c r="G91" s="159"/>
      <c r="H91" s="159"/>
      <c r="I91" s="162"/>
      <c r="J91" s="163">
        <f>BK91</f>
        <v>0</v>
      </c>
      <c r="K91" s="159"/>
      <c r="L91" s="164"/>
      <c r="M91" s="165"/>
      <c r="N91" s="166"/>
      <c r="O91" s="166"/>
      <c r="P91" s="167">
        <f>P92+P102+P109+P125+P129+P133+P137+P141</f>
        <v>0</v>
      </c>
      <c r="Q91" s="166"/>
      <c r="R91" s="167">
        <f>R92+R102+R109+R125+R129+R133+R137+R141</f>
        <v>3.338</v>
      </c>
      <c r="S91" s="166"/>
      <c r="T91" s="168">
        <f>T92+T102+T109+T125+T129+T133+T137+T141</f>
        <v>0</v>
      </c>
      <c r="AR91" s="169" t="s">
        <v>80</v>
      </c>
      <c r="AT91" s="170" t="s">
        <v>71</v>
      </c>
      <c r="AU91" s="170" t="s">
        <v>72</v>
      </c>
      <c r="AY91" s="169" t="s">
        <v>120</v>
      </c>
      <c r="BK91" s="171">
        <f>BK92+BK102+BK109+BK125+BK129+BK133+BK137+BK141</f>
        <v>0</v>
      </c>
    </row>
    <row r="92" spans="2:63" s="12" customFormat="1" ht="22.9" customHeight="1">
      <c r="B92" s="158"/>
      <c r="C92" s="159"/>
      <c r="D92" s="160" t="s">
        <v>71</v>
      </c>
      <c r="E92" s="172" t="s">
        <v>121</v>
      </c>
      <c r="F92" s="172" t="s">
        <v>122</v>
      </c>
      <c r="G92" s="159"/>
      <c r="H92" s="159"/>
      <c r="I92" s="162"/>
      <c r="J92" s="173">
        <f>BK92</f>
        <v>0</v>
      </c>
      <c r="K92" s="159"/>
      <c r="L92" s="164"/>
      <c r="M92" s="165"/>
      <c r="N92" s="166"/>
      <c r="O92" s="166"/>
      <c r="P92" s="167">
        <f>SUM(P93:P101)</f>
        <v>0</v>
      </c>
      <c r="Q92" s="166"/>
      <c r="R92" s="167">
        <f>SUM(R93:R101)</f>
        <v>1.02</v>
      </c>
      <c r="S92" s="166"/>
      <c r="T92" s="168">
        <f>SUM(T93:T101)</f>
        <v>0</v>
      </c>
      <c r="AR92" s="169" t="s">
        <v>80</v>
      </c>
      <c r="AT92" s="170" t="s">
        <v>71</v>
      </c>
      <c r="AU92" s="170" t="s">
        <v>80</v>
      </c>
      <c r="AY92" s="169" t="s">
        <v>120</v>
      </c>
      <c r="BK92" s="171">
        <f>SUM(BK93:BK101)</f>
        <v>0</v>
      </c>
    </row>
    <row r="93" spans="1:65" s="2" customFormat="1" ht="24.2" customHeight="1">
      <c r="A93" s="35"/>
      <c r="B93" s="36"/>
      <c r="C93" s="174" t="s">
        <v>80</v>
      </c>
      <c r="D93" s="174" t="s">
        <v>123</v>
      </c>
      <c r="E93" s="175" t="s">
        <v>124</v>
      </c>
      <c r="F93" s="176" t="s">
        <v>125</v>
      </c>
      <c r="G93" s="177" t="s">
        <v>126</v>
      </c>
      <c r="H93" s="178">
        <v>1</v>
      </c>
      <c r="I93" s="179"/>
      <c r="J93" s="180">
        <f>ROUND(I93*H93,2)</f>
        <v>0</v>
      </c>
      <c r="K93" s="176" t="s">
        <v>19</v>
      </c>
      <c r="L93" s="181"/>
      <c r="M93" s="182" t="s">
        <v>19</v>
      </c>
      <c r="N93" s="183" t="s">
        <v>43</v>
      </c>
      <c r="O93" s="65"/>
      <c r="P93" s="184">
        <f>O93*H93</f>
        <v>0</v>
      </c>
      <c r="Q93" s="184">
        <v>0.16</v>
      </c>
      <c r="R93" s="184">
        <f>Q93*H93</f>
        <v>0.16</v>
      </c>
      <c r="S93" s="184">
        <v>0</v>
      </c>
      <c r="T93" s="185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86" t="s">
        <v>127</v>
      </c>
      <c r="AT93" s="186" t="s">
        <v>123</v>
      </c>
      <c r="AU93" s="186" t="s">
        <v>82</v>
      </c>
      <c r="AY93" s="18" t="s">
        <v>120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8" t="s">
        <v>80</v>
      </c>
      <c r="BK93" s="187">
        <f>ROUND(I93*H93,2)</f>
        <v>0</v>
      </c>
      <c r="BL93" s="18" t="s">
        <v>128</v>
      </c>
      <c r="BM93" s="186" t="s">
        <v>82</v>
      </c>
    </row>
    <row r="94" spans="1:47" s="2" customFormat="1" ht="12">
      <c r="A94" s="35"/>
      <c r="B94" s="36"/>
      <c r="C94" s="37"/>
      <c r="D94" s="188" t="s">
        <v>129</v>
      </c>
      <c r="E94" s="37"/>
      <c r="F94" s="189" t="s">
        <v>125</v>
      </c>
      <c r="G94" s="37"/>
      <c r="H94" s="37"/>
      <c r="I94" s="190"/>
      <c r="J94" s="37"/>
      <c r="K94" s="37"/>
      <c r="L94" s="40"/>
      <c r="M94" s="191"/>
      <c r="N94" s="192"/>
      <c r="O94" s="65"/>
      <c r="P94" s="65"/>
      <c r="Q94" s="65"/>
      <c r="R94" s="65"/>
      <c r="S94" s="65"/>
      <c r="T94" s="6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129</v>
      </c>
      <c r="AU94" s="18" t="s">
        <v>82</v>
      </c>
    </row>
    <row r="95" spans="1:47" s="2" customFormat="1" ht="19.5">
      <c r="A95" s="35"/>
      <c r="B95" s="36"/>
      <c r="C95" s="37"/>
      <c r="D95" s="188" t="s">
        <v>130</v>
      </c>
      <c r="E95" s="37"/>
      <c r="F95" s="193" t="s">
        <v>131</v>
      </c>
      <c r="G95" s="37"/>
      <c r="H95" s="37"/>
      <c r="I95" s="190"/>
      <c r="J95" s="37"/>
      <c r="K95" s="37"/>
      <c r="L95" s="40"/>
      <c r="M95" s="191"/>
      <c r="N95" s="192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130</v>
      </c>
      <c r="AU95" s="18" t="s">
        <v>82</v>
      </c>
    </row>
    <row r="96" spans="1:65" s="2" customFormat="1" ht="16.5" customHeight="1">
      <c r="A96" s="35"/>
      <c r="B96" s="36"/>
      <c r="C96" s="174" t="s">
        <v>82</v>
      </c>
      <c r="D96" s="174" t="s">
        <v>123</v>
      </c>
      <c r="E96" s="175" t="s">
        <v>132</v>
      </c>
      <c r="F96" s="176" t="s">
        <v>133</v>
      </c>
      <c r="G96" s="177" t="s">
        <v>126</v>
      </c>
      <c r="H96" s="178">
        <v>2</v>
      </c>
      <c r="I96" s="179"/>
      <c r="J96" s="180">
        <f>ROUND(I96*H96,2)</f>
        <v>0</v>
      </c>
      <c r="K96" s="176" t="s">
        <v>19</v>
      </c>
      <c r="L96" s="181"/>
      <c r="M96" s="182" t="s">
        <v>19</v>
      </c>
      <c r="N96" s="183" t="s">
        <v>43</v>
      </c>
      <c r="O96" s="65"/>
      <c r="P96" s="184">
        <f>O96*H96</f>
        <v>0</v>
      </c>
      <c r="Q96" s="184">
        <v>0.25</v>
      </c>
      <c r="R96" s="184">
        <f>Q96*H96</f>
        <v>0.5</v>
      </c>
      <c r="S96" s="184">
        <v>0</v>
      </c>
      <c r="T96" s="185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6" t="s">
        <v>127</v>
      </c>
      <c r="AT96" s="186" t="s">
        <v>123</v>
      </c>
      <c r="AU96" s="186" t="s">
        <v>82</v>
      </c>
      <c r="AY96" s="18" t="s">
        <v>120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8" t="s">
        <v>80</v>
      </c>
      <c r="BK96" s="187">
        <f>ROUND(I96*H96,2)</f>
        <v>0</v>
      </c>
      <c r="BL96" s="18" t="s">
        <v>128</v>
      </c>
      <c r="BM96" s="186" t="s">
        <v>128</v>
      </c>
    </row>
    <row r="97" spans="1:47" s="2" customFormat="1" ht="12">
      <c r="A97" s="35"/>
      <c r="B97" s="36"/>
      <c r="C97" s="37"/>
      <c r="D97" s="188" t="s">
        <v>129</v>
      </c>
      <c r="E97" s="37"/>
      <c r="F97" s="189" t="s">
        <v>134</v>
      </c>
      <c r="G97" s="37"/>
      <c r="H97" s="37"/>
      <c r="I97" s="190"/>
      <c r="J97" s="37"/>
      <c r="K97" s="37"/>
      <c r="L97" s="40"/>
      <c r="M97" s="191"/>
      <c r="N97" s="192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129</v>
      </c>
      <c r="AU97" s="18" t="s">
        <v>82</v>
      </c>
    </row>
    <row r="98" spans="1:47" s="2" customFormat="1" ht="19.5">
      <c r="A98" s="35"/>
      <c r="B98" s="36"/>
      <c r="C98" s="37"/>
      <c r="D98" s="188" t="s">
        <v>130</v>
      </c>
      <c r="E98" s="37"/>
      <c r="F98" s="193" t="s">
        <v>135</v>
      </c>
      <c r="G98" s="37"/>
      <c r="H98" s="37"/>
      <c r="I98" s="190"/>
      <c r="J98" s="37"/>
      <c r="K98" s="37"/>
      <c r="L98" s="40"/>
      <c r="M98" s="191"/>
      <c r="N98" s="192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130</v>
      </c>
      <c r="AU98" s="18" t="s">
        <v>82</v>
      </c>
    </row>
    <row r="99" spans="1:65" s="2" customFormat="1" ht="21.75" customHeight="1">
      <c r="A99" s="35"/>
      <c r="B99" s="36"/>
      <c r="C99" s="174" t="s">
        <v>136</v>
      </c>
      <c r="D99" s="174" t="s">
        <v>123</v>
      </c>
      <c r="E99" s="175" t="s">
        <v>137</v>
      </c>
      <c r="F99" s="176" t="s">
        <v>138</v>
      </c>
      <c r="G99" s="177" t="s">
        <v>126</v>
      </c>
      <c r="H99" s="178">
        <v>1</v>
      </c>
      <c r="I99" s="179"/>
      <c r="J99" s="180">
        <f>ROUND(I99*H99,2)</f>
        <v>0</v>
      </c>
      <c r="K99" s="176" t="s">
        <v>19</v>
      </c>
      <c r="L99" s="181"/>
      <c r="M99" s="182" t="s">
        <v>19</v>
      </c>
      <c r="N99" s="183" t="s">
        <v>43</v>
      </c>
      <c r="O99" s="65"/>
      <c r="P99" s="184">
        <f>O99*H99</f>
        <v>0</v>
      </c>
      <c r="Q99" s="184">
        <v>0.36</v>
      </c>
      <c r="R99" s="184">
        <f>Q99*H99</f>
        <v>0.36</v>
      </c>
      <c r="S99" s="184">
        <v>0</v>
      </c>
      <c r="T99" s="185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6" t="s">
        <v>127</v>
      </c>
      <c r="AT99" s="186" t="s">
        <v>123</v>
      </c>
      <c r="AU99" s="186" t="s">
        <v>82</v>
      </c>
      <c r="AY99" s="18" t="s">
        <v>120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8" t="s">
        <v>80</v>
      </c>
      <c r="BK99" s="187">
        <f>ROUND(I99*H99,2)</f>
        <v>0</v>
      </c>
      <c r="BL99" s="18" t="s">
        <v>128</v>
      </c>
      <c r="BM99" s="186" t="s">
        <v>139</v>
      </c>
    </row>
    <row r="100" spans="1:47" s="2" customFormat="1" ht="12">
      <c r="A100" s="35"/>
      <c r="B100" s="36"/>
      <c r="C100" s="37"/>
      <c r="D100" s="188" t="s">
        <v>129</v>
      </c>
      <c r="E100" s="37"/>
      <c r="F100" s="189" t="s">
        <v>140</v>
      </c>
      <c r="G100" s="37"/>
      <c r="H100" s="37"/>
      <c r="I100" s="190"/>
      <c r="J100" s="37"/>
      <c r="K100" s="37"/>
      <c r="L100" s="40"/>
      <c r="M100" s="191"/>
      <c r="N100" s="192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129</v>
      </c>
      <c r="AU100" s="18" t="s">
        <v>82</v>
      </c>
    </row>
    <row r="101" spans="1:47" s="2" customFormat="1" ht="19.5">
      <c r="A101" s="35"/>
      <c r="B101" s="36"/>
      <c r="C101" s="37"/>
      <c r="D101" s="188" t="s">
        <v>130</v>
      </c>
      <c r="E101" s="37"/>
      <c r="F101" s="193" t="s">
        <v>141</v>
      </c>
      <c r="G101" s="37"/>
      <c r="H101" s="37"/>
      <c r="I101" s="190"/>
      <c r="J101" s="37"/>
      <c r="K101" s="37"/>
      <c r="L101" s="40"/>
      <c r="M101" s="191"/>
      <c r="N101" s="192"/>
      <c r="O101" s="65"/>
      <c r="P101" s="65"/>
      <c r="Q101" s="65"/>
      <c r="R101" s="65"/>
      <c r="S101" s="65"/>
      <c r="T101" s="66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8" t="s">
        <v>130</v>
      </c>
      <c r="AU101" s="18" t="s">
        <v>82</v>
      </c>
    </row>
    <row r="102" spans="2:63" s="12" customFormat="1" ht="22.9" customHeight="1">
      <c r="B102" s="158"/>
      <c r="C102" s="159"/>
      <c r="D102" s="160" t="s">
        <v>71</v>
      </c>
      <c r="E102" s="172" t="s">
        <v>142</v>
      </c>
      <c r="F102" s="172" t="s">
        <v>143</v>
      </c>
      <c r="G102" s="159"/>
      <c r="H102" s="159"/>
      <c r="I102" s="162"/>
      <c r="J102" s="173">
        <f>BK102</f>
        <v>0</v>
      </c>
      <c r="K102" s="159"/>
      <c r="L102" s="164"/>
      <c r="M102" s="165"/>
      <c r="N102" s="166"/>
      <c r="O102" s="166"/>
      <c r="P102" s="167">
        <f>SUM(P103:P108)</f>
        <v>0</v>
      </c>
      <c r="Q102" s="166"/>
      <c r="R102" s="167">
        <f>SUM(R103:R108)</f>
        <v>0.28</v>
      </c>
      <c r="S102" s="166"/>
      <c r="T102" s="168">
        <f>SUM(T103:T108)</f>
        <v>0</v>
      </c>
      <c r="AR102" s="169" t="s">
        <v>80</v>
      </c>
      <c r="AT102" s="170" t="s">
        <v>71</v>
      </c>
      <c r="AU102" s="170" t="s">
        <v>80</v>
      </c>
      <c r="AY102" s="169" t="s">
        <v>120</v>
      </c>
      <c r="BK102" s="171">
        <f>SUM(BK103:BK108)</f>
        <v>0</v>
      </c>
    </row>
    <row r="103" spans="1:65" s="2" customFormat="1" ht="16.5" customHeight="1">
      <c r="A103" s="35"/>
      <c r="B103" s="36"/>
      <c r="C103" s="174" t="s">
        <v>128</v>
      </c>
      <c r="D103" s="174" t="s">
        <v>123</v>
      </c>
      <c r="E103" s="175" t="s">
        <v>144</v>
      </c>
      <c r="F103" s="176" t="s">
        <v>145</v>
      </c>
      <c r="G103" s="177" t="s">
        <v>126</v>
      </c>
      <c r="H103" s="178">
        <v>1</v>
      </c>
      <c r="I103" s="179"/>
      <c r="J103" s="180">
        <f>ROUND(I103*H103,2)</f>
        <v>0</v>
      </c>
      <c r="K103" s="176" t="s">
        <v>19</v>
      </c>
      <c r="L103" s="181"/>
      <c r="M103" s="182" t="s">
        <v>19</v>
      </c>
      <c r="N103" s="183" t="s">
        <v>43</v>
      </c>
      <c r="O103" s="65"/>
      <c r="P103" s="184">
        <f>O103*H103</f>
        <v>0</v>
      </c>
      <c r="Q103" s="184">
        <v>0.14</v>
      </c>
      <c r="R103" s="184">
        <f>Q103*H103</f>
        <v>0.14</v>
      </c>
      <c r="S103" s="184">
        <v>0</v>
      </c>
      <c r="T103" s="185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6" t="s">
        <v>127</v>
      </c>
      <c r="AT103" s="186" t="s">
        <v>123</v>
      </c>
      <c r="AU103" s="186" t="s">
        <v>82</v>
      </c>
      <c r="AY103" s="18" t="s">
        <v>120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8" t="s">
        <v>80</v>
      </c>
      <c r="BK103" s="187">
        <f>ROUND(I103*H103,2)</f>
        <v>0</v>
      </c>
      <c r="BL103" s="18" t="s">
        <v>128</v>
      </c>
      <c r="BM103" s="186" t="s">
        <v>127</v>
      </c>
    </row>
    <row r="104" spans="1:47" s="2" customFormat="1" ht="12">
      <c r="A104" s="35"/>
      <c r="B104" s="36"/>
      <c r="C104" s="37"/>
      <c r="D104" s="188" t="s">
        <v>129</v>
      </c>
      <c r="E104" s="37"/>
      <c r="F104" s="189" t="s">
        <v>145</v>
      </c>
      <c r="G104" s="37"/>
      <c r="H104" s="37"/>
      <c r="I104" s="190"/>
      <c r="J104" s="37"/>
      <c r="K104" s="37"/>
      <c r="L104" s="40"/>
      <c r="M104" s="191"/>
      <c r="N104" s="192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129</v>
      </c>
      <c r="AU104" s="18" t="s">
        <v>82</v>
      </c>
    </row>
    <row r="105" spans="1:47" s="2" customFormat="1" ht="19.5">
      <c r="A105" s="35"/>
      <c r="B105" s="36"/>
      <c r="C105" s="37"/>
      <c r="D105" s="188" t="s">
        <v>130</v>
      </c>
      <c r="E105" s="37"/>
      <c r="F105" s="193" t="s">
        <v>146</v>
      </c>
      <c r="G105" s="37"/>
      <c r="H105" s="37"/>
      <c r="I105" s="190"/>
      <c r="J105" s="37"/>
      <c r="K105" s="37"/>
      <c r="L105" s="40"/>
      <c r="M105" s="191"/>
      <c r="N105" s="192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130</v>
      </c>
      <c r="AU105" s="18" t="s">
        <v>82</v>
      </c>
    </row>
    <row r="106" spans="1:65" s="2" customFormat="1" ht="16.5" customHeight="1">
      <c r="A106" s="35"/>
      <c r="B106" s="36"/>
      <c r="C106" s="174" t="s">
        <v>147</v>
      </c>
      <c r="D106" s="174" t="s">
        <v>123</v>
      </c>
      <c r="E106" s="175" t="s">
        <v>148</v>
      </c>
      <c r="F106" s="176" t="s">
        <v>149</v>
      </c>
      <c r="G106" s="177" t="s">
        <v>126</v>
      </c>
      <c r="H106" s="178">
        <v>1</v>
      </c>
      <c r="I106" s="179"/>
      <c r="J106" s="180">
        <f>ROUND(I106*H106,2)</f>
        <v>0</v>
      </c>
      <c r="K106" s="176" t="s">
        <v>19</v>
      </c>
      <c r="L106" s="181"/>
      <c r="M106" s="182" t="s">
        <v>19</v>
      </c>
      <c r="N106" s="183" t="s">
        <v>43</v>
      </c>
      <c r="O106" s="65"/>
      <c r="P106" s="184">
        <f>O106*H106</f>
        <v>0</v>
      </c>
      <c r="Q106" s="184">
        <v>0.14</v>
      </c>
      <c r="R106" s="184">
        <f>Q106*H106</f>
        <v>0.14</v>
      </c>
      <c r="S106" s="184">
        <v>0</v>
      </c>
      <c r="T106" s="185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6" t="s">
        <v>127</v>
      </c>
      <c r="AT106" s="186" t="s">
        <v>123</v>
      </c>
      <c r="AU106" s="186" t="s">
        <v>82</v>
      </c>
      <c r="AY106" s="18" t="s">
        <v>120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8" t="s">
        <v>80</v>
      </c>
      <c r="BK106" s="187">
        <f>ROUND(I106*H106,2)</f>
        <v>0</v>
      </c>
      <c r="BL106" s="18" t="s">
        <v>128</v>
      </c>
      <c r="BM106" s="186" t="s">
        <v>150</v>
      </c>
    </row>
    <row r="107" spans="1:47" s="2" customFormat="1" ht="12">
      <c r="A107" s="35"/>
      <c r="B107" s="36"/>
      <c r="C107" s="37"/>
      <c r="D107" s="188" t="s">
        <v>129</v>
      </c>
      <c r="E107" s="37"/>
      <c r="F107" s="189" t="s">
        <v>149</v>
      </c>
      <c r="G107" s="37"/>
      <c r="H107" s="37"/>
      <c r="I107" s="190"/>
      <c r="J107" s="37"/>
      <c r="K107" s="37"/>
      <c r="L107" s="40"/>
      <c r="M107" s="191"/>
      <c r="N107" s="192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129</v>
      </c>
      <c r="AU107" s="18" t="s">
        <v>82</v>
      </c>
    </row>
    <row r="108" spans="1:47" s="2" customFormat="1" ht="19.5">
      <c r="A108" s="35"/>
      <c r="B108" s="36"/>
      <c r="C108" s="37"/>
      <c r="D108" s="188" t="s">
        <v>130</v>
      </c>
      <c r="E108" s="37"/>
      <c r="F108" s="193" t="s">
        <v>151</v>
      </c>
      <c r="G108" s="37"/>
      <c r="H108" s="37"/>
      <c r="I108" s="190"/>
      <c r="J108" s="37"/>
      <c r="K108" s="37"/>
      <c r="L108" s="40"/>
      <c r="M108" s="191"/>
      <c r="N108" s="192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8" t="s">
        <v>130</v>
      </c>
      <c r="AU108" s="18" t="s">
        <v>82</v>
      </c>
    </row>
    <row r="109" spans="2:63" s="12" customFormat="1" ht="22.9" customHeight="1">
      <c r="B109" s="158"/>
      <c r="C109" s="159"/>
      <c r="D109" s="160" t="s">
        <v>71</v>
      </c>
      <c r="E109" s="172" t="s">
        <v>152</v>
      </c>
      <c r="F109" s="172" t="s">
        <v>153</v>
      </c>
      <c r="G109" s="159"/>
      <c r="H109" s="159"/>
      <c r="I109" s="162"/>
      <c r="J109" s="173">
        <f>BK109</f>
        <v>0</v>
      </c>
      <c r="K109" s="159"/>
      <c r="L109" s="164"/>
      <c r="M109" s="165"/>
      <c r="N109" s="166"/>
      <c r="O109" s="166"/>
      <c r="P109" s="167">
        <f>SUM(P110:P124)</f>
        <v>0</v>
      </c>
      <c r="Q109" s="166"/>
      <c r="R109" s="167">
        <f>SUM(R110:R124)</f>
        <v>0.615</v>
      </c>
      <c r="S109" s="166"/>
      <c r="T109" s="168">
        <f>SUM(T110:T124)</f>
        <v>0</v>
      </c>
      <c r="AR109" s="169" t="s">
        <v>80</v>
      </c>
      <c r="AT109" s="170" t="s">
        <v>71</v>
      </c>
      <c r="AU109" s="170" t="s">
        <v>80</v>
      </c>
      <c r="AY109" s="169" t="s">
        <v>120</v>
      </c>
      <c r="BK109" s="171">
        <f>SUM(BK110:BK124)</f>
        <v>0</v>
      </c>
    </row>
    <row r="110" spans="1:65" s="2" customFormat="1" ht="21.75" customHeight="1">
      <c r="A110" s="35"/>
      <c r="B110" s="36"/>
      <c r="C110" s="174" t="s">
        <v>139</v>
      </c>
      <c r="D110" s="174" t="s">
        <v>123</v>
      </c>
      <c r="E110" s="175" t="s">
        <v>154</v>
      </c>
      <c r="F110" s="176" t="s">
        <v>155</v>
      </c>
      <c r="G110" s="177" t="s">
        <v>126</v>
      </c>
      <c r="H110" s="178">
        <v>5</v>
      </c>
      <c r="I110" s="179"/>
      <c r="J110" s="180">
        <f>ROUND(I110*H110,2)</f>
        <v>0</v>
      </c>
      <c r="K110" s="176" t="s">
        <v>19</v>
      </c>
      <c r="L110" s="181"/>
      <c r="M110" s="182" t="s">
        <v>19</v>
      </c>
      <c r="N110" s="183" t="s">
        <v>43</v>
      </c>
      <c r="O110" s="65"/>
      <c r="P110" s="184">
        <f>O110*H110</f>
        <v>0</v>
      </c>
      <c r="Q110" s="184">
        <v>0.02</v>
      </c>
      <c r="R110" s="184">
        <f>Q110*H110</f>
        <v>0.1</v>
      </c>
      <c r="S110" s="184">
        <v>0</v>
      </c>
      <c r="T110" s="185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6" t="s">
        <v>127</v>
      </c>
      <c r="AT110" s="186" t="s">
        <v>123</v>
      </c>
      <c r="AU110" s="186" t="s">
        <v>82</v>
      </c>
      <c r="AY110" s="18" t="s">
        <v>120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8" t="s">
        <v>80</v>
      </c>
      <c r="BK110" s="187">
        <f>ROUND(I110*H110,2)</f>
        <v>0</v>
      </c>
      <c r="BL110" s="18" t="s">
        <v>128</v>
      </c>
      <c r="BM110" s="186" t="s">
        <v>156</v>
      </c>
    </row>
    <row r="111" spans="1:47" s="2" customFormat="1" ht="12">
      <c r="A111" s="35"/>
      <c r="B111" s="36"/>
      <c r="C111" s="37"/>
      <c r="D111" s="188" t="s">
        <v>129</v>
      </c>
      <c r="E111" s="37"/>
      <c r="F111" s="189" t="s">
        <v>155</v>
      </c>
      <c r="G111" s="37"/>
      <c r="H111" s="37"/>
      <c r="I111" s="190"/>
      <c r="J111" s="37"/>
      <c r="K111" s="37"/>
      <c r="L111" s="40"/>
      <c r="M111" s="191"/>
      <c r="N111" s="192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129</v>
      </c>
      <c r="AU111" s="18" t="s">
        <v>82</v>
      </c>
    </row>
    <row r="112" spans="1:47" s="2" customFormat="1" ht="19.5">
      <c r="A112" s="35"/>
      <c r="B112" s="36"/>
      <c r="C112" s="37"/>
      <c r="D112" s="188" t="s">
        <v>130</v>
      </c>
      <c r="E112" s="37"/>
      <c r="F112" s="193" t="s">
        <v>157</v>
      </c>
      <c r="G112" s="37"/>
      <c r="H112" s="37"/>
      <c r="I112" s="190"/>
      <c r="J112" s="37"/>
      <c r="K112" s="37"/>
      <c r="L112" s="40"/>
      <c r="M112" s="191"/>
      <c r="N112" s="192"/>
      <c r="O112" s="65"/>
      <c r="P112" s="65"/>
      <c r="Q112" s="65"/>
      <c r="R112" s="65"/>
      <c r="S112" s="65"/>
      <c r="T112" s="66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T112" s="18" t="s">
        <v>130</v>
      </c>
      <c r="AU112" s="18" t="s">
        <v>82</v>
      </c>
    </row>
    <row r="113" spans="1:65" s="2" customFormat="1" ht="16.5" customHeight="1">
      <c r="A113" s="35"/>
      <c r="B113" s="36"/>
      <c r="C113" s="174" t="s">
        <v>158</v>
      </c>
      <c r="D113" s="174" t="s">
        <v>123</v>
      </c>
      <c r="E113" s="175" t="s">
        <v>159</v>
      </c>
      <c r="F113" s="176" t="s">
        <v>160</v>
      </c>
      <c r="G113" s="177" t="s">
        <v>126</v>
      </c>
      <c r="H113" s="178">
        <v>1</v>
      </c>
      <c r="I113" s="179"/>
      <c r="J113" s="180">
        <f>ROUND(I113*H113,2)</f>
        <v>0</v>
      </c>
      <c r="K113" s="176" t="s">
        <v>19</v>
      </c>
      <c r="L113" s="181"/>
      <c r="M113" s="182" t="s">
        <v>19</v>
      </c>
      <c r="N113" s="183" t="s">
        <v>43</v>
      </c>
      <c r="O113" s="65"/>
      <c r="P113" s="184">
        <f>O113*H113</f>
        <v>0</v>
      </c>
      <c r="Q113" s="184">
        <v>0.035</v>
      </c>
      <c r="R113" s="184">
        <f>Q113*H113</f>
        <v>0.035</v>
      </c>
      <c r="S113" s="184">
        <v>0</v>
      </c>
      <c r="T113" s="185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6" t="s">
        <v>127</v>
      </c>
      <c r="AT113" s="186" t="s">
        <v>123</v>
      </c>
      <c r="AU113" s="186" t="s">
        <v>82</v>
      </c>
      <c r="AY113" s="18" t="s">
        <v>120</v>
      </c>
      <c r="BE113" s="187">
        <f>IF(N113="základní",J113,0)</f>
        <v>0</v>
      </c>
      <c r="BF113" s="187">
        <f>IF(N113="snížená",J113,0)</f>
        <v>0</v>
      </c>
      <c r="BG113" s="187">
        <f>IF(N113="zákl. přenesená",J113,0)</f>
        <v>0</v>
      </c>
      <c r="BH113" s="187">
        <f>IF(N113="sníž. přenesená",J113,0)</f>
        <v>0</v>
      </c>
      <c r="BI113" s="187">
        <f>IF(N113="nulová",J113,0)</f>
        <v>0</v>
      </c>
      <c r="BJ113" s="18" t="s">
        <v>80</v>
      </c>
      <c r="BK113" s="187">
        <f>ROUND(I113*H113,2)</f>
        <v>0</v>
      </c>
      <c r="BL113" s="18" t="s">
        <v>128</v>
      </c>
      <c r="BM113" s="186" t="s">
        <v>161</v>
      </c>
    </row>
    <row r="114" spans="1:47" s="2" customFormat="1" ht="12">
      <c r="A114" s="35"/>
      <c r="B114" s="36"/>
      <c r="C114" s="37"/>
      <c r="D114" s="188" t="s">
        <v>129</v>
      </c>
      <c r="E114" s="37"/>
      <c r="F114" s="189" t="s">
        <v>160</v>
      </c>
      <c r="G114" s="37"/>
      <c r="H114" s="37"/>
      <c r="I114" s="190"/>
      <c r="J114" s="37"/>
      <c r="K114" s="37"/>
      <c r="L114" s="40"/>
      <c r="M114" s="191"/>
      <c r="N114" s="192"/>
      <c r="O114" s="65"/>
      <c r="P114" s="65"/>
      <c r="Q114" s="65"/>
      <c r="R114" s="65"/>
      <c r="S114" s="65"/>
      <c r="T114" s="66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8" t="s">
        <v>129</v>
      </c>
      <c r="AU114" s="18" t="s">
        <v>82</v>
      </c>
    </row>
    <row r="115" spans="1:47" s="2" customFormat="1" ht="19.5">
      <c r="A115" s="35"/>
      <c r="B115" s="36"/>
      <c r="C115" s="37"/>
      <c r="D115" s="188" t="s">
        <v>130</v>
      </c>
      <c r="E115" s="37"/>
      <c r="F115" s="193" t="s">
        <v>162</v>
      </c>
      <c r="G115" s="37"/>
      <c r="H115" s="37"/>
      <c r="I115" s="190"/>
      <c r="J115" s="37"/>
      <c r="K115" s="37"/>
      <c r="L115" s="40"/>
      <c r="M115" s="191"/>
      <c r="N115" s="192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130</v>
      </c>
      <c r="AU115" s="18" t="s">
        <v>82</v>
      </c>
    </row>
    <row r="116" spans="1:65" s="2" customFormat="1" ht="16.5" customHeight="1">
      <c r="A116" s="35"/>
      <c r="B116" s="36"/>
      <c r="C116" s="174" t="s">
        <v>127</v>
      </c>
      <c r="D116" s="174" t="s">
        <v>123</v>
      </c>
      <c r="E116" s="175" t="s">
        <v>163</v>
      </c>
      <c r="F116" s="176" t="s">
        <v>164</v>
      </c>
      <c r="G116" s="177" t="s">
        <v>126</v>
      </c>
      <c r="H116" s="178">
        <v>1</v>
      </c>
      <c r="I116" s="179"/>
      <c r="J116" s="180">
        <f>ROUND(I116*H116,2)</f>
        <v>0</v>
      </c>
      <c r="K116" s="176" t="s">
        <v>19</v>
      </c>
      <c r="L116" s="181"/>
      <c r="M116" s="182" t="s">
        <v>19</v>
      </c>
      <c r="N116" s="183" t="s">
        <v>43</v>
      </c>
      <c r="O116" s="65"/>
      <c r="P116" s="184">
        <f>O116*H116</f>
        <v>0</v>
      </c>
      <c r="Q116" s="184">
        <v>0.03</v>
      </c>
      <c r="R116" s="184">
        <f>Q116*H116</f>
        <v>0.03</v>
      </c>
      <c r="S116" s="184">
        <v>0</v>
      </c>
      <c r="T116" s="185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6" t="s">
        <v>127</v>
      </c>
      <c r="AT116" s="186" t="s">
        <v>123</v>
      </c>
      <c r="AU116" s="186" t="s">
        <v>82</v>
      </c>
      <c r="AY116" s="18" t="s">
        <v>120</v>
      </c>
      <c r="BE116" s="187">
        <f>IF(N116="základní",J116,0)</f>
        <v>0</v>
      </c>
      <c r="BF116" s="187">
        <f>IF(N116="snížená",J116,0)</f>
        <v>0</v>
      </c>
      <c r="BG116" s="187">
        <f>IF(N116="zákl. přenesená",J116,0)</f>
        <v>0</v>
      </c>
      <c r="BH116" s="187">
        <f>IF(N116="sníž. přenesená",J116,0)</f>
        <v>0</v>
      </c>
      <c r="BI116" s="187">
        <f>IF(N116="nulová",J116,0)</f>
        <v>0</v>
      </c>
      <c r="BJ116" s="18" t="s">
        <v>80</v>
      </c>
      <c r="BK116" s="187">
        <f>ROUND(I116*H116,2)</f>
        <v>0</v>
      </c>
      <c r="BL116" s="18" t="s">
        <v>128</v>
      </c>
      <c r="BM116" s="186" t="s">
        <v>165</v>
      </c>
    </row>
    <row r="117" spans="1:47" s="2" customFormat="1" ht="12">
      <c r="A117" s="35"/>
      <c r="B117" s="36"/>
      <c r="C117" s="37"/>
      <c r="D117" s="188" t="s">
        <v>129</v>
      </c>
      <c r="E117" s="37"/>
      <c r="F117" s="189" t="s">
        <v>164</v>
      </c>
      <c r="G117" s="37"/>
      <c r="H117" s="37"/>
      <c r="I117" s="190"/>
      <c r="J117" s="37"/>
      <c r="K117" s="37"/>
      <c r="L117" s="40"/>
      <c r="M117" s="191"/>
      <c r="N117" s="192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129</v>
      </c>
      <c r="AU117" s="18" t="s">
        <v>82</v>
      </c>
    </row>
    <row r="118" spans="1:47" s="2" customFormat="1" ht="19.5">
      <c r="A118" s="35"/>
      <c r="B118" s="36"/>
      <c r="C118" s="37"/>
      <c r="D118" s="188" t="s">
        <v>130</v>
      </c>
      <c r="E118" s="37"/>
      <c r="F118" s="193" t="s">
        <v>166</v>
      </c>
      <c r="G118" s="37"/>
      <c r="H118" s="37"/>
      <c r="I118" s="190"/>
      <c r="J118" s="37"/>
      <c r="K118" s="37"/>
      <c r="L118" s="40"/>
      <c r="M118" s="191"/>
      <c r="N118" s="192"/>
      <c r="O118" s="65"/>
      <c r="P118" s="65"/>
      <c r="Q118" s="65"/>
      <c r="R118" s="65"/>
      <c r="S118" s="65"/>
      <c r="T118" s="66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130</v>
      </c>
      <c r="AU118" s="18" t="s">
        <v>82</v>
      </c>
    </row>
    <row r="119" spans="1:65" s="2" customFormat="1" ht="24.2" customHeight="1">
      <c r="A119" s="35"/>
      <c r="B119" s="36"/>
      <c r="C119" s="174" t="s">
        <v>167</v>
      </c>
      <c r="D119" s="174" t="s">
        <v>123</v>
      </c>
      <c r="E119" s="175" t="s">
        <v>168</v>
      </c>
      <c r="F119" s="176" t="s">
        <v>169</v>
      </c>
      <c r="G119" s="177" t="s">
        <v>126</v>
      </c>
      <c r="H119" s="178">
        <v>7</v>
      </c>
      <c r="I119" s="179"/>
      <c r="J119" s="180">
        <f>ROUND(I119*H119,2)</f>
        <v>0</v>
      </c>
      <c r="K119" s="176" t="s">
        <v>19</v>
      </c>
      <c r="L119" s="181"/>
      <c r="M119" s="182" t="s">
        <v>19</v>
      </c>
      <c r="N119" s="183" t="s">
        <v>43</v>
      </c>
      <c r="O119" s="65"/>
      <c r="P119" s="184">
        <f>O119*H119</f>
        <v>0</v>
      </c>
      <c r="Q119" s="184">
        <v>0.03</v>
      </c>
      <c r="R119" s="184">
        <f>Q119*H119</f>
        <v>0.21</v>
      </c>
      <c r="S119" s="184">
        <v>0</v>
      </c>
      <c r="T119" s="185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6" t="s">
        <v>127</v>
      </c>
      <c r="AT119" s="186" t="s">
        <v>123</v>
      </c>
      <c r="AU119" s="186" t="s">
        <v>82</v>
      </c>
      <c r="AY119" s="18" t="s">
        <v>120</v>
      </c>
      <c r="BE119" s="187">
        <f>IF(N119="základní",J119,0)</f>
        <v>0</v>
      </c>
      <c r="BF119" s="187">
        <f>IF(N119="snížená",J119,0)</f>
        <v>0</v>
      </c>
      <c r="BG119" s="187">
        <f>IF(N119="zákl. přenesená",J119,0)</f>
        <v>0</v>
      </c>
      <c r="BH119" s="187">
        <f>IF(N119="sníž. přenesená",J119,0)</f>
        <v>0</v>
      </c>
      <c r="BI119" s="187">
        <f>IF(N119="nulová",J119,0)</f>
        <v>0</v>
      </c>
      <c r="BJ119" s="18" t="s">
        <v>80</v>
      </c>
      <c r="BK119" s="187">
        <f>ROUND(I119*H119,2)</f>
        <v>0</v>
      </c>
      <c r="BL119" s="18" t="s">
        <v>128</v>
      </c>
      <c r="BM119" s="186" t="s">
        <v>170</v>
      </c>
    </row>
    <row r="120" spans="1:47" s="2" customFormat="1" ht="12">
      <c r="A120" s="35"/>
      <c r="B120" s="36"/>
      <c r="C120" s="37"/>
      <c r="D120" s="188" t="s">
        <v>129</v>
      </c>
      <c r="E120" s="37"/>
      <c r="F120" s="189" t="s">
        <v>169</v>
      </c>
      <c r="G120" s="37"/>
      <c r="H120" s="37"/>
      <c r="I120" s="190"/>
      <c r="J120" s="37"/>
      <c r="K120" s="37"/>
      <c r="L120" s="40"/>
      <c r="M120" s="191"/>
      <c r="N120" s="192"/>
      <c r="O120" s="65"/>
      <c r="P120" s="65"/>
      <c r="Q120" s="65"/>
      <c r="R120" s="65"/>
      <c r="S120" s="65"/>
      <c r="T120" s="66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129</v>
      </c>
      <c r="AU120" s="18" t="s">
        <v>82</v>
      </c>
    </row>
    <row r="121" spans="1:47" s="2" customFormat="1" ht="19.5">
      <c r="A121" s="35"/>
      <c r="B121" s="36"/>
      <c r="C121" s="37"/>
      <c r="D121" s="188" t="s">
        <v>130</v>
      </c>
      <c r="E121" s="37"/>
      <c r="F121" s="193" t="s">
        <v>171</v>
      </c>
      <c r="G121" s="37"/>
      <c r="H121" s="37"/>
      <c r="I121" s="190"/>
      <c r="J121" s="37"/>
      <c r="K121" s="37"/>
      <c r="L121" s="40"/>
      <c r="M121" s="191"/>
      <c r="N121" s="192"/>
      <c r="O121" s="65"/>
      <c r="P121" s="65"/>
      <c r="Q121" s="65"/>
      <c r="R121" s="65"/>
      <c r="S121" s="65"/>
      <c r="T121" s="6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130</v>
      </c>
      <c r="AU121" s="18" t="s">
        <v>82</v>
      </c>
    </row>
    <row r="122" spans="1:65" s="2" customFormat="1" ht="21.75" customHeight="1">
      <c r="A122" s="35"/>
      <c r="B122" s="36"/>
      <c r="C122" s="174" t="s">
        <v>150</v>
      </c>
      <c r="D122" s="174" t="s">
        <v>123</v>
      </c>
      <c r="E122" s="175" t="s">
        <v>172</v>
      </c>
      <c r="F122" s="176" t="s">
        <v>173</v>
      </c>
      <c r="G122" s="177" t="s">
        <v>126</v>
      </c>
      <c r="H122" s="178">
        <v>12</v>
      </c>
      <c r="I122" s="179"/>
      <c r="J122" s="180">
        <f>ROUND(I122*H122,2)</f>
        <v>0</v>
      </c>
      <c r="K122" s="176" t="s">
        <v>19</v>
      </c>
      <c r="L122" s="181"/>
      <c r="M122" s="182" t="s">
        <v>19</v>
      </c>
      <c r="N122" s="183" t="s">
        <v>43</v>
      </c>
      <c r="O122" s="65"/>
      <c r="P122" s="184">
        <f>O122*H122</f>
        <v>0</v>
      </c>
      <c r="Q122" s="184">
        <v>0.02</v>
      </c>
      <c r="R122" s="184">
        <f>Q122*H122</f>
        <v>0.24</v>
      </c>
      <c r="S122" s="184">
        <v>0</v>
      </c>
      <c r="T122" s="185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86" t="s">
        <v>127</v>
      </c>
      <c r="AT122" s="186" t="s">
        <v>123</v>
      </c>
      <c r="AU122" s="186" t="s">
        <v>82</v>
      </c>
      <c r="AY122" s="18" t="s">
        <v>120</v>
      </c>
      <c r="BE122" s="187">
        <f>IF(N122="základní",J122,0)</f>
        <v>0</v>
      </c>
      <c r="BF122" s="187">
        <f>IF(N122="snížená",J122,0)</f>
        <v>0</v>
      </c>
      <c r="BG122" s="187">
        <f>IF(N122="zákl. přenesená",J122,0)</f>
        <v>0</v>
      </c>
      <c r="BH122" s="187">
        <f>IF(N122="sníž. přenesená",J122,0)</f>
        <v>0</v>
      </c>
      <c r="BI122" s="187">
        <f>IF(N122="nulová",J122,0)</f>
        <v>0</v>
      </c>
      <c r="BJ122" s="18" t="s">
        <v>80</v>
      </c>
      <c r="BK122" s="187">
        <f>ROUND(I122*H122,2)</f>
        <v>0</v>
      </c>
      <c r="BL122" s="18" t="s">
        <v>128</v>
      </c>
      <c r="BM122" s="186" t="s">
        <v>174</v>
      </c>
    </row>
    <row r="123" spans="1:47" s="2" customFormat="1" ht="12">
      <c r="A123" s="35"/>
      <c r="B123" s="36"/>
      <c r="C123" s="37"/>
      <c r="D123" s="188" t="s">
        <v>129</v>
      </c>
      <c r="E123" s="37"/>
      <c r="F123" s="189" t="s">
        <v>173</v>
      </c>
      <c r="G123" s="37"/>
      <c r="H123" s="37"/>
      <c r="I123" s="190"/>
      <c r="J123" s="37"/>
      <c r="K123" s="37"/>
      <c r="L123" s="40"/>
      <c r="M123" s="191"/>
      <c r="N123" s="192"/>
      <c r="O123" s="65"/>
      <c r="P123" s="65"/>
      <c r="Q123" s="65"/>
      <c r="R123" s="65"/>
      <c r="S123" s="65"/>
      <c r="T123" s="66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129</v>
      </c>
      <c r="AU123" s="18" t="s">
        <v>82</v>
      </c>
    </row>
    <row r="124" spans="1:47" s="2" customFormat="1" ht="19.5">
      <c r="A124" s="35"/>
      <c r="B124" s="36"/>
      <c r="C124" s="37"/>
      <c r="D124" s="188" t="s">
        <v>130</v>
      </c>
      <c r="E124" s="37"/>
      <c r="F124" s="193" t="s">
        <v>175</v>
      </c>
      <c r="G124" s="37"/>
      <c r="H124" s="37"/>
      <c r="I124" s="190"/>
      <c r="J124" s="37"/>
      <c r="K124" s="37"/>
      <c r="L124" s="40"/>
      <c r="M124" s="191"/>
      <c r="N124" s="192"/>
      <c r="O124" s="65"/>
      <c r="P124" s="65"/>
      <c r="Q124" s="65"/>
      <c r="R124" s="65"/>
      <c r="S124" s="65"/>
      <c r="T124" s="66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130</v>
      </c>
      <c r="AU124" s="18" t="s">
        <v>82</v>
      </c>
    </row>
    <row r="125" spans="2:63" s="12" customFormat="1" ht="22.9" customHeight="1">
      <c r="B125" s="158"/>
      <c r="C125" s="159"/>
      <c r="D125" s="160" t="s">
        <v>71</v>
      </c>
      <c r="E125" s="172" t="s">
        <v>176</v>
      </c>
      <c r="F125" s="172" t="s">
        <v>177</v>
      </c>
      <c r="G125" s="159"/>
      <c r="H125" s="159"/>
      <c r="I125" s="162"/>
      <c r="J125" s="173">
        <f>BK125</f>
        <v>0</v>
      </c>
      <c r="K125" s="159"/>
      <c r="L125" s="164"/>
      <c r="M125" s="165"/>
      <c r="N125" s="166"/>
      <c r="O125" s="166"/>
      <c r="P125" s="167">
        <f>SUM(P126:P128)</f>
        <v>0</v>
      </c>
      <c r="Q125" s="166"/>
      <c r="R125" s="167">
        <f>SUM(R126:R128)</f>
        <v>0.12</v>
      </c>
      <c r="S125" s="166"/>
      <c r="T125" s="168">
        <f>SUM(T126:T128)</f>
        <v>0</v>
      </c>
      <c r="AR125" s="169" t="s">
        <v>80</v>
      </c>
      <c r="AT125" s="170" t="s">
        <v>71</v>
      </c>
      <c r="AU125" s="170" t="s">
        <v>80</v>
      </c>
      <c r="AY125" s="169" t="s">
        <v>120</v>
      </c>
      <c r="BK125" s="171">
        <f>SUM(BK126:BK128)</f>
        <v>0</v>
      </c>
    </row>
    <row r="126" spans="1:65" s="2" customFormat="1" ht="21.75" customHeight="1">
      <c r="A126" s="35"/>
      <c r="B126" s="36"/>
      <c r="C126" s="174" t="s">
        <v>178</v>
      </c>
      <c r="D126" s="174" t="s">
        <v>123</v>
      </c>
      <c r="E126" s="175" t="s">
        <v>179</v>
      </c>
      <c r="F126" s="176" t="s">
        <v>180</v>
      </c>
      <c r="G126" s="177" t="s">
        <v>126</v>
      </c>
      <c r="H126" s="178">
        <v>12</v>
      </c>
      <c r="I126" s="179"/>
      <c r="J126" s="180">
        <f>ROUND(I126*H126,2)</f>
        <v>0</v>
      </c>
      <c r="K126" s="176" t="s">
        <v>19</v>
      </c>
      <c r="L126" s="181"/>
      <c r="M126" s="182" t="s">
        <v>19</v>
      </c>
      <c r="N126" s="183" t="s">
        <v>43</v>
      </c>
      <c r="O126" s="65"/>
      <c r="P126" s="184">
        <f>O126*H126</f>
        <v>0</v>
      </c>
      <c r="Q126" s="184">
        <v>0.01</v>
      </c>
      <c r="R126" s="184">
        <f>Q126*H126</f>
        <v>0.12</v>
      </c>
      <c r="S126" s="184">
        <v>0</v>
      </c>
      <c r="T126" s="185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6" t="s">
        <v>127</v>
      </c>
      <c r="AT126" s="186" t="s">
        <v>123</v>
      </c>
      <c r="AU126" s="186" t="s">
        <v>82</v>
      </c>
      <c r="AY126" s="18" t="s">
        <v>120</v>
      </c>
      <c r="BE126" s="187">
        <f>IF(N126="základní",J126,0)</f>
        <v>0</v>
      </c>
      <c r="BF126" s="187">
        <f>IF(N126="snížená",J126,0)</f>
        <v>0</v>
      </c>
      <c r="BG126" s="187">
        <f>IF(N126="zákl. přenesená",J126,0)</f>
        <v>0</v>
      </c>
      <c r="BH126" s="187">
        <f>IF(N126="sníž. přenesená",J126,0)</f>
        <v>0</v>
      </c>
      <c r="BI126" s="187">
        <f>IF(N126="nulová",J126,0)</f>
        <v>0</v>
      </c>
      <c r="BJ126" s="18" t="s">
        <v>80</v>
      </c>
      <c r="BK126" s="187">
        <f>ROUND(I126*H126,2)</f>
        <v>0</v>
      </c>
      <c r="BL126" s="18" t="s">
        <v>128</v>
      </c>
      <c r="BM126" s="186" t="s">
        <v>181</v>
      </c>
    </row>
    <row r="127" spans="1:47" s="2" customFormat="1" ht="12">
      <c r="A127" s="35"/>
      <c r="B127" s="36"/>
      <c r="C127" s="37"/>
      <c r="D127" s="188" t="s">
        <v>129</v>
      </c>
      <c r="E127" s="37"/>
      <c r="F127" s="189" t="s">
        <v>180</v>
      </c>
      <c r="G127" s="37"/>
      <c r="H127" s="37"/>
      <c r="I127" s="190"/>
      <c r="J127" s="37"/>
      <c r="K127" s="37"/>
      <c r="L127" s="40"/>
      <c r="M127" s="191"/>
      <c r="N127" s="192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129</v>
      </c>
      <c r="AU127" s="18" t="s">
        <v>82</v>
      </c>
    </row>
    <row r="128" spans="1:47" s="2" customFormat="1" ht="19.5">
      <c r="A128" s="35"/>
      <c r="B128" s="36"/>
      <c r="C128" s="37"/>
      <c r="D128" s="188" t="s">
        <v>130</v>
      </c>
      <c r="E128" s="37"/>
      <c r="F128" s="193" t="s">
        <v>182</v>
      </c>
      <c r="G128" s="37"/>
      <c r="H128" s="37"/>
      <c r="I128" s="190"/>
      <c r="J128" s="37"/>
      <c r="K128" s="37"/>
      <c r="L128" s="40"/>
      <c r="M128" s="191"/>
      <c r="N128" s="192"/>
      <c r="O128" s="65"/>
      <c r="P128" s="65"/>
      <c r="Q128" s="65"/>
      <c r="R128" s="65"/>
      <c r="S128" s="65"/>
      <c r="T128" s="66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130</v>
      </c>
      <c r="AU128" s="18" t="s">
        <v>82</v>
      </c>
    </row>
    <row r="129" spans="2:63" s="12" customFormat="1" ht="22.9" customHeight="1">
      <c r="B129" s="158"/>
      <c r="C129" s="159"/>
      <c r="D129" s="160" t="s">
        <v>71</v>
      </c>
      <c r="E129" s="172" t="s">
        <v>183</v>
      </c>
      <c r="F129" s="172" t="s">
        <v>184</v>
      </c>
      <c r="G129" s="159"/>
      <c r="H129" s="159"/>
      <c r="I129" s="162"/>
      <c r="J129" s="173">
        <f>BK129</f>
        <v>0</v>
      </c>
      <c r="K129" s="159"/>
      <c r="L129" s="164"/>
      <c r="M129" s="165"/>
      <c r="N129" s="166"/>
      <c r="O129" s="166"/>
      <c r="P129" s="167">
        <f>SUM(P130:P132)</f>
        <v>0</v>
      </c>
      <c r="Q129" s="166"/>
      <c r="R129" s="167">
        <f>SUM(R130:R132)</f>
        <v>0.133</v>
      </c>
      <c r="S129" s="166"/>
      <c r="T129" s="168">
        <f>SUM(T130:T132)</f>
        <v>0</v>
      </c>
      <c r="AR129" s="169" t="s">
        <v>80</v>
      </c>
      <c r="AT129" s="170" t="s">
        <v>71</v>
      </c>
      <c r="AU129" s="170" t="s">
        <v>80</v>
      </c>
      <c r="AY129" s="169" t="s">
        <v>120</v>
      </c>
      <c r="BK129" s="171">
        <f>SUM(BK130:BK132)</f>
        <v>0</v>
      </c>
    </row>
    <row r="130" spans="1:65" s="2" customFormat="1" ht="21.75" customHeight="1">
      <c r="A130" s="35"/>
      <c r="B130" s="36"/>
      <c r="C130" s="174" t="s">
        <v>156</v>
      </c>
      <c r="D130" s="174" t="s">
        <v>123</v>
      </c>
      <c r="E130" s="175" t="s">
        <v>185</v>
      </c>
      <c r="F130" s="176" t="s">
        <v>186</v>
      </c>
      <c r="G130" s="177" t="s">
        <v>126</v>
      </c>
      <c r="H130" s="178">
        <v>19</v>
      </c>
      <c r="I130" s="179"/>
      <c r="J130" s="180">
        <f>ROUND(I130*H130,2)</f>
        <v>0</v>
      </c>
      <c r="K130" s="176" t="s">
        <v>19</v>
      </c>
      <c r="L130" s="181"/>
      <c r="M130" s="182" t="s">
        <v>19</v>
      </c>
      <c r="N130" s="183" t="s">
        <v>43</v>
      </c>
      <c r="O130" s="65"/>
      <c r="P130" s="184">
        <f>O130*H130</f>
        <v>0</v>
      </c>
      <c r="Q130" s="184">
        <v>0.007</v>
      </c>
      <c r="R130" s="184">
        <f>Q130*H130</f>
        <v>0.133</v>
      </c>
      <c r="S130" s="184">
        <v>0</v>
      </c>
      <c r="T130" s="185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6" t="s">
        <v>127</v>
      </c>
      <c r="AT130" s="186" t="s">
        <v>123</v>
      </c>
      <c r="AU130" s="186" t="s">
        <v>82</v>
      </c>
      <c r="AY130" s="18" t="s">
        <v>120</v>
      </c>
      <c r="BE130" s="187">
        <f>IF(N130="základní",J130,0)</f>
        <v>0</v>
      </c>
      <c r="BF130" s="187">
        <f>IF(N130="snížená",J130,0)</f>
        <v>0</v>
      </c>
      <c r="BG130" s="187">
        <f>IF(N130="zákl. přenesená",J130,0)</f>
        <v>0</v>
      </c>
      <c r="BH130" s="187">
        <f>IF(N130="sníž. přenesená",J130,0)</f>
        <v>0</v>
      </c>
      <c r="BI130" s="187">
        <f>IF(N130="nulová",J130,0)</f>
        <v>0</v>
      </c>
      <c r="BJ130" s="18" t="s">
        <v>80</v>
      </c>
      <c r="BK130" s="187">
        <f>ROUND(I130*H130,2)</f>
        <v>0</v>
      </c>
      <c r="BL130" s="18" t="s">
        <v>128</v>
      </c>
      <c r="BM130" s="186" t="s">
        <v>187</v>
      </c>
    </row>
    <row r="131" spans="1:47" s="2" customFormat="1" ht="12">
      <c r="A131" s="35"/>
      <c r="B131" s="36"/>
      <c r="C131" s="37"/>
      <c r="D131" s="188" t="s">
        <v>129</v>
      </c>
      <c r="E131" s="37"/>
      <c r="F131" s="189" t="s">
        <v>186</v>
      </c>
      <c r="G131" s="37"/>
      <c r="H131" s="37"/>
      <c r="I131" s="190"/>
      <c r="J131" s="37"/>
      <c r="K131" s="37"/>
      <c r="L131" s="40"/>
      <c r="M131" s="191"/>
      <c r="N131" s="192"/>
      <c r="O131" s="65"/>
      <c r="P131" s="65"/>
      <c r="Q131" s="65"/>
      <c r="R131" s="65"/>
      <c r="S131" s="65"/>
      <c r="T131" s="66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129</v>
      </c>
      <c r="AU131" s="18" t="s">
        <v>82</v>
      </c>
    </row>
    <row r="132" spans="1:47" s="2" customFormat="1" ht="19.5">
      <c r="A132" s="35"/>
      <c r="B132" s="36"/>
      <c r="C132" s="37"/>
      <c r="D132" s="188" t="s">
        <v>130</v>
      </c>
      <c r="E132" s="37"/>
      <c r="F132" s="193" t="s">
        <v>188</v>
      </c>
      <c r="G132" s="37"/>
      <c r="H132" s="37"/>
      <c r="I132" s="190"/>
      <c r="J132" s="37"/>
      <c r="K132" s="37"/>
      <c r="L132" s="40"/>
      <c r="M132" s="191"/>
      <c r="N132" s="192"/>
      <c r="O132" s="65"/>
      <c r="P132" s="65"/>
      <c r="Q132" s="65"/>
      <c r="R132" s="65"/>
      <c r="S132" s="65"/>
      <c r="T132" s="66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130</v>
      </c>
      <c r="AU132" s="18" t="s">
        <v>82</v>
      </c>
    </row>
    <row r="133" spans="2:63" s="12" customFormat="1" ht="22.9" customHeight="1">
      <c r="B133" s="158"/>
      <c r="C133" s="159"/>
      <c r="D133" s="160" t="s">
        <v>71</v>
      </c>
      <c r="E133" s="172" t="s">
        <v>189</v>
      </c>
      <c r="F133" s="172" t="s">
        <v>190</v>
      </c>
      <c r="G133" s="159"/>
      <c r="H133" s="159"/>
      <c r="I133" s="162"/>
      <c r="J133" s="173">
        <f>BK133</f>
        <v>0</v>
      </c>
      <c r="K133" s="159"/>
      <c r="L133" s="164"/>
      <c r="M133" s="165"/>
      <c r="N133" s="166"/>
      <c r="O133" s="166"/>
      <c r="P133" s="167">
        <f>SUM(P134:P136)</f>
        <v>0</v>
      </c>
      <c r="Q133" s="166"/>
      <c r="R133" s="167">
        <f>SUM(R134:R136)</f>
        <v>1.065</v>
      </c>
      <c r="S133" s="166"/>
      <c r="T133" s="168">
        <f>SUM(T134:T136)</f>
        <v>0</v>
      </c>
      <c r="AR133" s="169" t="s">
        <v>80</v>
      </c>
      <c r="AT133" s="170" t="s">
        <v>71</v>
      </c>
      <c r="AU133" s="170" t="s">
        <v>80</v>
      </c>
      <c r="AY133" s="169" t="s">
        <v>120</v>
      </c>
      <c r="BK133" s="171">
        <f>SUM(BK134:BK136)</f>
        <v>0</v>
      </c>
    </row>
    <row r="134" spans="1:65" s="2" customFormat="1" ht="21.75" customHeight="1">
      <c r="A134" s="35"/>
      <c r="B134" s="36"/>
      <c r="C134" s="174" t="s">
        <v>191</v>
      </c>
      <c r="D134" s="174" t="s">
        <v>123</v>
      </c>
      <c r="E134" s="175" t="s">
        <v>192</v>
      </c>
      <c r="F134" s="176" t="s">
        <v>193</v>
      </c>
      <c r="G134" s="177" t="s">
        <v>126</v>
      </c>
      <c r="H134" s="178">
        <v>213</v>
      </c>
      <c r="I134" s="179"/>
      <c r="J134" s="180">
        <f>ROUND(I134*H134,2)</f>
        <v>0</v>
      </c>
      <c r="K134" s="176" t="s">
        <v>19</v>
      </c>
      <c r="L134" s="181"/>
      <c r="M134" s="182" t="s">
        <v>19</v>
      </c>
      <c r="N134" s="183" t="s">
        <v>43</v>
      </c>
      <c r="O134" s="65"/>
      <c r="P134" s="184">
        <f>O134*H134</f>
        <v>0</v>
      </c>
      <c r="Q134" s="184">
        <v>0.005</v>
      </c>
      <c r="R134" s="184">
        <f>Q134*H134</f>
        <v>1.065</v>
      </c>
      <c r="S134" s="184">
        <v>0</v>
      </c>
      <c r="T134" s="185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6" t="s">
        <v>127</v>
      </c>
      <c r="AT134" s="186" t="s">
        <v>123</v>
      </c>
      <c r="AU134" s="186" t="s">
        <v>82</v>
      </c>
      <c r="AY134" s="18" t="s">
        <v>120</v>
      </c>
      <c r="BE134" s="187">
        <f>IF(N134="základní",J134,0)</f>
        <v>0</v>
      </c>
      <c r="BF134" s="187">
        <f>IF(N134="snížená",J134,0)</f>
        <v>0</v>
      </c>
      <c r="BG134" s="187">
        <f>IF(N134="zákl. přenesená",J134,0)</f>
        <v>0</v>
      </c>
      <c r="BH134" s="187">
        <f>IF(N134="sníž. přenesená",J134,0)</f>
        <v>0</v>
      </c>
      <c r="BI134" s="187">
        <f>IF(N134="nulová",J134,0)</f>
        <v>0</v>
      </c>
      <c r="BJ134" s="18" t="s">
        <v>80</v>
      </c>
      <c r="BK134" s="187">
        <f>ROUND(I134*H134,2)</f>
        <v>0</v>
      </c>
      <c r="BL134" s="18" t="s">
        <v>128</v>
      </c>
      <c r="BM134" s="186" t="s">
        <v>194</v>
      </c>
    </row>
    <row r="135" spans="1:47" s="2" customFormat="1" ht="12">
      <c r="A135" s="35"/>
      <c r="B135" s="36"/>
      <c r="C135" s="37"/>
      <c r="D135" s="188" t="s">
        <v>129</v>
      </c>
      <c r="E135" s="37"/>
      <c r="F135" s="189" t="s">
        <v>193</v>
      </c>
      <c r="G135" s="37"/>
      <c r="H135" s="37"/>
      <c r="I135" s="190"/>
      <c r="J135" s="37"/>
      <c r="K135" s="37"/>
      <c r="L135" s="40"/>
      <c r="M135" s="191"/>
      <c r="N135" s="192"/>
      <c r="O135" s="65"/>
      <c r="P135" s="65"/>
      <c r="Q135" s="65"/>
      <c r="R135" s="65"/>
      <c r="S135" s="65"/>
      <c r="T135" s="66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129</v>
      </c>
      <c r="AU135" s="18" t="s">
        <v>82</v>
      </c>
    </row>
    <row r="136" spans="1:47" s="2" customFormat="1" ht="19.5">
      <c r="A136" s="35"/>
      <c r="B136" s="36"/>
      <c r="C136" s="37"/>
      <c r="D136" s="188" t="s">
        <v>130</v>
      </c>
      <c r="E136" s="37"/>
      <c r="F136" s="193" t="s">
        <v>195</v>
      </c>
      <c r="G136" s="37"/>
      <c r="H136" s="37"/>
      <c r="I136" s="190"/>
      <c r="J136" s="37"/>
      <c r="K136" s="37"/>
      <c r="L136" s="40"/>
      <c r="M136" s="191"/>
      <c r="N136" s="192"/>
      <c r="O136" s="65"/>
      <c r="P136" s="65"/>
      <c r="Q136" s="65"/>
      <c r="R136" s="65"/>
      <c r="S136" s="65"/>
      <c r="T136" s="66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130</v>
      </c>
      <c r="AU136" s="18" t="s">
        <v>82</v>
      </c>
    </row>
    <row r="137" spans="2:63" s="12" customFormat="1" ht="22.9" customHeight="1">
      <c r="B137" s="158"/>
      <c r="C137" s="159"/>
      <c r="D137" s="160" t="s">
        <v>71</v>
      </c>
      <c r="E137" s="172" t="s">
        <v>196</v>
      </c>
      <c r="F137" s="172" t="s">
        <v>197</v>
      </c>
      <c r="G137" s="159"/>
      <c r="H137" s="159"/>
      <c r="I137" s="162"/>
      <c r="J137" s="173">
        <f>BK137</f>
        <v>0</v>
      </c>
      <c r="K137" s="159"/>
      <c r="L137" s="164"/>
      <c r="M137" s="165"/>
      <c r="N137" s="166"/>
      <c r="O137" s="166"/>
      <c r="P137" s="167">
        <f>SUM(P138:P140)</f>
        <v>0</v>
      </c>
      <c r="Q137" s="166"/>
      <c r="R137" s="167">
        <f>SUM(R138:R140)</f>
        <v>0.021</v>
      </c>
      <c r="S137" s="166"/>
      <c r="T137" s="168">
        <f>SUM(T138:T140)</f>
        <v>0</v>
      </c>
      <c r="AR137" s="169" t="s">
        <v>80</v>
      </c>
      <c r="AT137" s="170" t="s">
        <v>71</v>
      </c>
      <c r="AU137" s="170" t="s">
        <v>80</v>
      </c>
      <c r="AY137" s="169" t="s">
        <v>120</v>
      </c>
      <c r="BK137" s="171">
        <f>SUM(BK138:BK140)</f>
        <v>0</v>
      </c>
    </row>
    <row r="138" spans="1:65" s="2" customFormat="1" ht="16.5" customHeight="1">
      <c r="A138" s="35"/>
      <c r="B138" s="36"/>
      <c r="C138" s="174" t="s">
        <v>161</v>
      </c>
      <c r="D138" s="174" t="s">
        <v>123</v>
      </c>
      <c r="E138" s="175" t="s">
        <v>198</v>
      </c>
      <c r="F138" s="176" t="s">
        <v>199</v>
      </c>
      <c r="G138" s="177" t="s">
        <v>126</v>
      </c>
      <c r="H138" s="178">
        <v>3</v>
      </c>
      <c r="I138" s="179"/>
      <c r="J138" s="180">
        <f>ROUND(I138*H138,2)</f>
        <v>0</v>
      </c>
      <c r="K138" s="176" t="s">
        <v>19</v>
      </c>
      <c r="L138" s="181"/>
      <c r="M138" s="182" t="s">
        <v>19</v>
      </c>
      <c r="N138" s="183" t="s">
        <v>43</v>
      </c>
      <c r="O138" s="65"/>
      <c r="P138" s="184">
        <f>O138*H138</f>
        <v>0</v>
      </c>
      <c r="Q138" s="184">
        <v>0.007</v>
      </c>
      <c r="R138" s="184">
        <f>Q138*H138</f>
        <v>0.021</v>
      </c>
      <c r="S138" s="184">
        <v>0</v>
      </c>
      <c r="T138" s="185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6" t="s">
        <v>127</v>
      </c>
      <c r="AT138" s="186" t="s">
        <v>123</v>
      </c>
      <c r="AU138" s="186" t="s">
        <v>82</v>
      </c>
      <c r="AY138" s="18" t="s">
        <v>120</v>
      </c>
      <c r="BE138" s="187">
        <f>IF(N138="základní",J138,0)</f>
        <v>0</v>
      </c>
      <c r="BF138" s="187">
        <f>IF(N138="snížená",J138,0)</f>
        <v>0</v>
      </c>
      <c r="BG138" s="187">
        <f>IF(N138="zákl. přenesená",J138,0)</f>
        <v>0</v>
      </c>
      <c r="BH138" s="187">
        <f>IF(N138="sníž. přenesená",J138,0)</f>
        <v>0</v>
      </c>
      <c r="BI138" s="187">
        <f>IF(N138="nulová",J138,0)</f>
        <v>0</v>
      </c>
      <c r="BJ138" s="18" t="s">
        <v>80</v>
      </c>
      <c r="BK138" s="187">
        <f>ROUND(I138*H138,2)</f>
        <v>0</v>
      </c>
      <c r="BL138" s="18" t="s">
        <v>128</v>
      </c>
      <c r="BM138" s="186" t="s">
        <v>200</v>
      </c>
    </row>
    <row r="139" spans="1:47" s="2" customFormat="1" ht="12">
      <c r="A139" s="35"/>
      <c r="B139" s="36"/>
      <c r="C139" s="37"/>
      <c r="D139" s="188" t="s">
        <v>129</v>
      </c>
      <c r="E139" s="37"/>
      <c r="F139" s="189" t="s">
        <v>199</v>
      </c>
      <c r="G139" s="37"/>
      <c r="H139" s="37"/>
      <c r="I139" s="190"/>
      <c r="J139" s="37"/>
      <c r="K139" s="37"/>
      <c r="L139" s="40"/>
      <c r="M139" s="191"/>
      <c r="N139" s="192"/>
      <c r="O139" s="65"/>
      <c r="P139" s="65"/>
      <c r="Q139" s="65"/>
      <c r="R139" s="65"/>
      <c r="S139" s="65"/>
      <c r="T139" s="66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129</v>
      </c>
      <c r="AU139" s="18" t="s">
        <v>82</v>
      </c>
    </row>
    <row r="140" spans="1:47" s="2" customFormat="1" ht="19.5">
      <c r="A140" s="35"/>
      <c r="B140" s="36"/>
      <c r="C140" s="37"/>
      <c r="D140" s="188" t="s">
        <v>130</v>
      </c>
      <c r="E140" s="37"/>
      <c r="F140" s="193" t="s">
        <v>201</v>
      </c>
      <c r="G140" s="37"/>
      <c r="H140" s="37"/>
      <c r="I140" s="190"/>
      <c r="J140" s="37"/>
      <c r="K140" s="37"/>
      <c r="L140" s="40"/>
      <c r="M140" s="191"/>
      <c r="N140" s="192"/>
      <c r="O140" s="65"/>
      <c r="P140" s="65"/>
      <c r="Q140" s="65"/>
      <c r="R140" s="65"/>
      <c r="S140" s="65"/>
      <c r="T140" s="66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130</v>
      </c>
      <c r="AU140" s="18" t="s">
        <v>82</v>
      </c>
    </row>
    <row r="141" spans="2:63" s="12" customFormat="1" ht="22.9" customHeight="1">
      <c r="B141" s="158"/>
      <c r="C141" s="159"/>
      <c r="D141" s="160" t="s">
        <v>71</v>
      </c>
      <c r="E141" s="172" t="s">
        <v>202</v>
      </c>
      <c r="F141" s="172" t="s">
        <v>203</v>
      </c>
      <c r="G141" s="159"/>
      <c r="H141" s="159"/>
      <c r="I141" s="162"/>
      <c r="J141" s="173">
        <f>BK141</f>
        <v>0</v>
      </c>
      <c r="K141" s="159"/>
      <c r="L141" s="164"/>
      <c r="M141" s="165"/>
      <c r="N141" s="166"/>
      <c r="O141" s="166"/>
      <c r="P141" s="167">
        <f>SUM(P142:P144)</f>
        <v>0</v>
      </c>
      <c r="Q141" s="166"/>
      <c r="R141" s="167">
        <f>SUM(R142:R144)</f>
        <v>0.084</v>
      </c>
      <c r="S141" s="166"/>
      <c r="T141" s="168">
        <f>SUM(T142:T144)</f>
        <v>0</v>
      </c>
      <c r="AR141" s="169" t="s">
        <v>80</v>
      </c>
      <c r="AT141" s="170" t="s">
        <v>71</v>
      </c>
      <c r="AU141" s="170" t="s">
        <v>80</v>
      </c>
      <c r="AY141" s="169" t="s">
        <v>120</v>
      </c>
      <c r="BK141" s="171">
        <f>SUM(BK142:BK144)</f>
        <v>0</v>
      </c>
    </row>
    <row r="142" spans="1:65" s="2" customFormat="1" ht="16.5" customHeight="1">
      <c r="A142" s="35"/>
      <c r="B142" s="36"/>
      <c r="C142" s="174" t="s">
        <v>8</v>
      </c>
      <c r="D142" s="174" t="s">
        <v>123</v>
      </c>
      <c r="E142" s="175" t="s">
        <v>204</v>
      </c>
      <c r="F142" s="176" t="s">
        <v>205</v>
      </c>
      <c r="G142" s="177" t="s">
        <v>126</v>
      </c>
      <c r="H142" s="178">
        <v>28</v>
      </c>
      <c r="I142" s="179"/>
      <c r="J142" s="180">
        <f>ROUND(I142*H142,2)</f>
        <v>0</v>
      </c>
      <c r="K142" s="176" t="s">
        <v>19</v>
      </c>
      <c r="L142" s="181"/>
      <c r="M142" s="182" t="s">
        <v>19</v>
      </c>
      <c r="N142" s="183" t="s">
        <v>43</v>
      </c>
      <c r="O142" s="65"/>
      <c r="P142" s="184">
        <f>O142*H142</f>
        <v>0</v>
      </c>
      <c r="Q142" s="184">
        <v>0.003</v>
      </c>
      <c r="R142" s="184">
        <f>Q142*H142</f>
        <v>0.084</v>
      </c>
      <c r="S142" s="184">
        <v>0</v>
      </c>
      <c r="T142" s="185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6" t="s">
        <v>127</v>
      </c>
      <c r="AT142" s="186" t="s">
        <v>123</v>
      </c>
      <c r="AU142" s="186" t="s">
        <v>82</v>
      </c>
      <c r="AY142" s="18" t="s">
        <v>120</v>
      </c>
      <c r="BE142" s="187">
        <f>IF(N142="základní",J142,0)</f>
        <v>0</v>
      </c>
      <c r="BF142" s="187">
        <f>IF(N142="snížená",J142,0)</f>
        <v>0</v>
      </c>
      <c r="BG142" s="187">
        <f>IF(N142="zákl. přenesená",J142,0)</f>
        <v>0</v>
      </c>
      <c r="BH142" s="187">
        <f>IF(N142="sníž. přenesená",J142,0)</f>
        <v>0</v>
      </c>
      <c r="BI142" s="187">
        <f>IF(N142="nulová",J142,0)</f>
        <v>0</v>
      </c>
      <c r="BJ142" s="18" t="s">
        <v>80</v>
      </c>
      <c r="BK142" s="187">
        <f>ROUND(I142*H142,2)</f>
        <v>0</v>
      </c>
      <c r="BL142" s="18" t="s">
        <v>128</v>
      </c>
      <c r="BM142" s="186" t="s">
        <v>206</v>
      </c>
    </row>
    <row r="143" spans="1:47" s="2" customFormat="1" ht="12">
      <c r="A143" s="35"/>
      <c r="B143" s="36"/>
      <c r="C143" s="37"/>
      <c r="D143" s="188" t="s">
        <v>129</v>
      </c>
      <c r="E143" s="37"/>
      <c r="F143" s="189" t="s">
        <v>205</v>
      </c>
      <c r="G143" s="37"/>
      <c r="H143" s="37"/>
      <c r="I143" s="190"/>
      <c r="J143" s="37"/>
      <c r="K143" s="37"/>
      <c r="L143" s="40"/>
      <c r="M143" s="191"/>
      <c r="N143" s="192"/>
      <c r="O143" s="65"/>
      <c r="P143" s="65"/>
      <c r="Q143" s="65"/>
      <c r="R143" s="65"/>
      <c r="S143" s="65"/>
      <c r="T143" s="66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129</v>
      </c>
      <c r="AU143" s="18" t="s">
        <v>82</v>
      </c>
    </row>
    <row r="144" spans="1:47" s="2" customFormat="1" ht="19.5">
      <c r="A144" s="35"/>
      <c r="B144" s="36"/>
      <c r="C144" s="37"/>
      <c r="D144" s="188" t="s">
        <v>130</v>
      </c>
      <c r="E144" s="37"/>
      <c r="F144" s="193" t="s">
        <v>207</v>
      </c>
      <c r="G144" s="37"/>
      <c r="H144" s="37"/>
      <c r="I144" s="190"/>
      <c r="J144" s="37"/>
      <c r="K144" s="37"/>
      <c r="L144" s="40"/>
      <c r="M144" s="191"/>
      <c r="N144" s="192"/>
      <c r="O144" s="65"/>
      <c r="P144" s="65"/>
      <c r="Q144" s="65"/>
      <c r="R144" s="65"/>
      <c r="S144" s="65"/>
      <c r="T144" s="66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130</v>
      </c>
      <c r="AU144" s="18" t="s">
        <v>82</v>
      </c>
    </row>
    <row r="145" spans="2:63" s="12" customFormat="1" ht="25.9" customHeight="1">
      <c r="B145" s="158"/>
      <c r="C145" s="159"/>
      <c r="D145" s="160" t="s">
        <v>71</v>
      </c>
      <c r="E145" s="161" t="s">
        <v>208</v>
      </c>
      <c r="F145" s="161" t="s">
        <v>208</v>
      </c>
      <c r="G145" s="159"/>
      <c r="H145" s="159"/>
      <c r="I145" s="162"/>
      <c r="J145" s="163">
        <f>BK145</f>
        <v>0</v>
      </c>
      <c r="K145" s="159"/>
      <c r="L145" s="164"/>
      <c r="M145" s="165"/>
      <c r="N145" s="166"/>
      <c r="O145" s="166"/>
      <c r="P145" s="167">
        <f>P146</f>
        <v>0</v>
      </c>
      <c r="Q145" s="166"/>
      <c r="R145" s="167">
        <f>R146</f>
        <v>0</v>
      </c>
      <c r="S145" s="166"/>
      <c r="T145" s="168">
        <f>T146</f>
        <v>0</v>
      </c>
      <c r="AR145" s="169" t="s">
        <v>80</v>
      </c>
      <c r="AT145" s="170" t="s">
        <v>71</v>
      </c>
      <c r="AU145" s="170" t="s">
        <v>72</v>
      </c>
      <c r="AY145" s="169" t="s">
        <v>120</v>
      </c>
      <c r="BK145" s="171">
        <f>BK146</f>
        <v>0</v>
      </c>
    </row>
    <row r="146" spans="2:63" s="12" customFormat="1" ht="22.9" customHeight="1">
      <c r="B146" s="158"/>
      <c r="C146" s="159"/>
      <c r="D146" s="160" t="s">
        <v>71</v>
      </c>
      <c r="E146" s="172" t="s">
        <v>209</v>
      </c>
      <c r="F146" s="172" t="s">
        <v>210</v>
      </c>
      <c r="G146" s="159"/>
      <c r="H146" s="159"/>
      <c r="I146" s="162"/>
      <c r="J146" s="173">
        <f>BK146</f>
        <v>0</v>
      </c>
      <c r="K146" s="159"/>
      <c r="L146" s="164"/>
      <c r="M146" s="165"/>
      <c r="N146" s="166"/>
      <c r="O146" s="166"/>
      <c r="P146" s="167">
        <f>SUM(P147:P152)</f>
        <v>0</v>
      </c>
      <c r="Q146" s="166"/>
      <c r="R146" s="167">
        <f>SUM(R147:R152)</f>
        <v>0</v>
      </c>
      <c r="S146" s="166"/>
      <c r="T146" s="168">
        <f>SUM(T147:T152)</f>
        <v>0</v>
      </c>
      <c r="AR146" s="169" t="s">
        <v>80</v>
      </c>
      <c r="AT146" s="170" t="s">
        <v>71</v>
      </c>
      <c r="AU146" s="170" t="s">
        <v>80</v>
      </c>
      <c r="AY146" s="169" t="s">
        <v>120</v>
      </c>
      <c r="BK146" s="171">
        <f>SUM(BK147:BK152)</f>
        <v>0</v>
      </c>
    </row>
    <row r="147" spans="1:65" s="2" customFormat="1" ht="24.2" customHeight="1">
      <c r="A147" s="35"/>
      <c r="B147" s="36"/>
      <c r="C147" s="194" t="s">
        <v>165</v>
      </c>
      <c r="D147" s="194" t="s">
        <v>211</v>
      </c>
      <c r="E147" s="195" t="s">
        <v>212</v>
      </c>
      <c r="F147" s="196" t="s">
        <v>213</v>
      </c>
      <c r="G147" s="197" t="s">
        <v>214</v>
      </c>
      <c r="H147" s="198">
        <v>3.338</v>
      </c>
      <c r="I147" s="199"/>
      <c r="J147" s="200">
        <f>ROUND(I147*H147,2)</f>
        <v>0</v>
      </c>
      <c r="K147" s="196" t="s">
        <v>215</v>
      </c>
      <c r="L147" s="40"/>
      <c r="M147" s="201" t="s">
        <v>19</v>
      </c>
      <c r="N147" s="202" t="s">
        <v>43</v>
      </c>
      <c r="O147" s="65"/>
      <c r="P147" s="184">
        <f>O147*H147</f>
        <v>0</v>
      </c>
      <c r="Q147" s="184">
        <v>0</v>
      </c>
      <c r="R147" s="184">
        <f>Q147*H147</f>
        <v>0</v>
      </c>
      <c r="S147" s="184">
        <v>0</v>
      </c>
      <c r="T147" s="185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86" t="s">
        <v>128</v>
      </c>
      <c r="AT147" s="186" t="s">
        <v>211</v>
      </c>
      <c r="AU147" s="186" t="s">
        <v>82</v>
      </c>
      <c r="AY147" s="18" t="s">
        <v>120</v>
      </c>
      <c r="BE147" s="187">
        <f>IF(N147="základní",J147,0)</f>
        <v>0</v>
      </c>
      <c r="BF147" s="187">
        <f>IF(N147="snížená",J147,0)</f>
        <v>0</v>
      </c>
      <c r="BG147" s="187">
        <f>IF(N147="zákl. přenesená",J147,0)</f>
        <v>0</v>
      </c>
      <c r="BH147" s="187">
        <f>IF(N147="sníž. přenesená",J147,0)</f>
        <v>0</v>
      </c>
      <c r="BI147" s="187">
        <f>IF(N147="nulová",J147,0)</f>
        <v>0</v>
      </c>
      <c r="BJ147" s="18" t="s">
        <v>80</v>
      </c>
      <c r="BK147" s="187">
        <f>ROUND(I147*H147,2)</f>
        <v>0</v>
      </c>
      <c r="BL147" s="18" t="s">
        <v>128</v>
      </c>
      <c r="BM147" s="186" t="s">
        <v>216</v>
      </c>
    </row>
    <row r="148" spans="1:47" s="2" customFormat="1" ht="19.5">
      <c r="A148" s="35"/>
      <c r="B148" s="36"/>
      <c r="C148" s="37"/>
      <c r="D148" s="188" t="s">
        <v>129</v>
      </c>
      <c r="E148" s="37"/>
      <c r="F148" s="189" t="s">
        <v>217</v>
      </c>
      <c r="G148" s="37"/>
      <c r="H148" s="37"/>
      <c r="I148" s="190"/>
      <c r="J148" s="37"/>
      <c r="K148" s="37"/>
      <c r="L148" s="40"/>
      <c r="M148" s="191"/>
      <c r="N148" s="192"/>
      <c r="O148" s="65"/>
      <c r="P148" s="65"/>
      <c r="Q148" s="65"/>
      <c r="R148" s="65"/>
      <c r="S148" s="65"/>
      <c r="T148" s="66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129</v>
      </c>
      <c r="AU148" s="18" t="s">
        <v>82</v>
      </c>
    </row>
    <row r="149" spans="1:47" s="2" customFormat="1" ht="12">
      <c r="A149" s="35"/>
      <c r="B149" s="36"/>
      <c r="C149" s="37"/>
      <c r="D149" s="203" t="s">
        <v>218</v>
      </c>
      <c r="E149" s="37"/>
      <c r="F149" s="204" t="s">
        <v>219</v>
      </c>
      <c r="G149" s="37"/>
      <c r="H149" s="37"/>
      <c r="I149" s="190"/>
      <c r="J149" s="37"/>
      <c r="K149" s="37"/>
      <c r="L149" s="40"/>
      <c r="M149" s="191"/>
      <c r="N149" s="192"/>
      <c r="O149" s="65"/>
      <c r="P149" s="65"/>
      <c r="Q149" s="65"/>
      <c r="R149" s="65"/>
      <c r="S149" s="65"/>
      <c r="T149" s="66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218</v>
      </c>
      <c r="AU149" s="18" t="s">
        <v>82</v>
      </c>
    </row>
    <row r="150" spans="1:65" s="2" customFormat="1" ht="24.2" customHeight="1">
      <c r="A150" s="35"/>
      <c r="B150" s="36"/>
      <c r="C150" s="194" t="s">
        <v>220</v>
      </c>
      <c r="D150" s="194" t="s">
        <v>211</v>
      </c>
      <c r="E150" s="195" t="s">
        <v>221</v>
      </c>
      <c r="F150" s="196" t="s">
        <v>222</v>
      </c>
      <c r="G150" s="197" t="s">
        <v>214</v>
      </c>
      <c r="H150" s="198">
        <v>3.338</v>
      </c>
      <c r="I150" s="199"/>
      <c r="J150" s="200">
        <f>ROUND(I150*H150,2)</f>
        <v>0</v>
      </c>
      <c r="K150" s="196" t="s">
        <v>215</v>
      </c>
      <c r="L150" s="40"/>
      <c r="M150" s="201" t="s">
        <v>19</v>
      </c>
      <c r="N150" s="202" t="s">
        <v>43</v>
      </c>
      <c r="O150" s="65"/>
      <c r="P150" s="184">
        <f>O150*H150</f>
        <v>0</v>
      </c>
      <c r="Q150" s="184">
        <v>0</v>
      </c>
      <c r="R150" s="184">
        <f>Q150*H150</f>
        <v>0</v>
      </c>
      <c r="S150" s="184">
        <v>0</v>
      </c>
      <c r="T150" s="185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6" t="s">
        <v>128</v>
      </c>
      <c r="AT150" s="186" t="s">
        <v>211</v>
      </c>
      <c r="AU150" s="186" t="s">
        <v>82</v>
      </c>
      <c r="AY150" s="18" t="s">
        <v>120</v>
      </c>
      <c r="BE150" s="187">
        <f>IF(N150="základní",J150,0)</f>
        <v>0</v>
      </c>
      <c r="BF150" s="187">
        <f>IF(N150="snížená",J150,0)</f>
        <v>0</v>
      </c>
      <c r="BG150" s="187">
        <f>IF(N150="zákl. přenesená",J150,0)</f>
        <v>0</v>
      </c>
      <c r="BH150" s="187">
        <f>IF(N150="sníž. přenesená",J150,0)</f>
        <v>0</v>
      </c>
      <c r="BI150" s="187">
        <f>IF(N150="nulová",J150,0)</f>
        <v>0</v>
      </c>
      <c r="BJ150" s="18" t="s">
        <v>80</v>
      </c>
      <c r="BK150" s="187">
        <f>ROUND(I150*H150,2)</f>
        <v>0</v>
      </c>
      <c r="BL150" s="18" t="s">
        <v>128</v>
      </c>
      <c r="BM150" s="186" t="s">
        <v>223</v>
      </c>
    </row>
    <row r="151" spans="1:47" s="2" customFormat="1" ht="19.5">
      <c r="A151" s="35"/>
      <c r="B151" s="36"/>
      <c r="C151" s="37"/>
      <c r="D151" s="188" t="s">
        <v>129</v>
      </c>
      <c r="E151" s="37"/>
      <c r="F151" s="189" t="s">
        <v>224</v>
      </c>
      <c r="G151" s="37"/>
      <c r="H151" s="37"/>
      <c r="I151" s="190"/>
      <c r="J151" s="37"/>
      <c r="K151" s="37"/>
      <c r="L151" s="40"/>
      <c r="M151" s="191"/>
      <c r="N151" s="192"/>
      <c r="O151" s="65"/>
      <c r="P151" s="65"/>
      <c r="Q151" s="65"/>
      <c r="R151" s="65"/>
      <c r="S151" s="65"/>
      <c r="T151" s="66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8" t="s">
        <v>129</v>
      </c>
      <c r="AU151" s="18" t="s">
        <v>82</v>
      </c>
    </row>
    <row r="152" spans="1:47" s="2" customFormat="1" ht="12">
      <c r="A152" s="35"/>
      <c r="B152" s="36"/>
      <c r="C152" s="37"/>
      <c r="D152" s="203" t="s">
        <v>218</v>
      </c>
      <c r="E152" s="37"/>
      <c r="F152" s="204" t="s">
        <v>225</v>
      </c>
      <c r="G152" s="37"/>
      <c r="H152" s="37"/>
      <c r="I152" s="190"/>
      <c r="J152" s="37"/>
      <c r="K152" s="37"/>
      <c r="L152" s="40"/>
      <c r="M152" s="205"/>
      <c r="N152" s="206"/>
      <c r="O152" s="207"/>
      <c r="P152" s="207"/>
      <c r="Q152" s="207"/>
      <c r="R152" s="207"/>
      <c r="S152" s="207"/>
      <c r="T152" s="208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8" t="s">
        <v>218</v>
      </c>
      <c r="AU152" s="18" t="s">
        <v>82</v>
      </c>
    </row>
    <row r="153" spans="1:31" s="2" customFormat="1" ht="6.95" customHeight="1">
      <c r="A153" s="35"/>
      <c r="B153" s="48"/>
      <c r="C153" s="49"/>
      <c r="D153" s="49"/>
      <c r="E153" s="49"/>
      <c r="F153" s="49"/>
      <c r="G153" s="49"/>
      <c r="H153" s="49"/>
      <c r="I153" s="49"/>
      <c r="J153" s="49"/>
      <c r="K153" s="49"/>
      <c r="L153" s="40"/>
      <c r="M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</row>
  </sheetData>
  <sheetProtection algorithmName="SHA-512" hashValue="uKsE7ZLfOR/2MwayJdGj1F1PhIOw2nRW8cbJlekEg8UW5isU3+E9FhNbXLHvLRIzOB+rqVvLvRRLEfO8ADTkoA==" saltValue="i2zReAst5LDEDMksa5jsklecuA+tXRrgEni6xHGEBweGroFSmmUpYekHuXlsreo8u2xvooSIrQHMiLwTWYACXQ==" spinCount="100000" sheet="1" objects="1" scenarios="1" formatColumns="0" formatRows="0" autoFilter="0"/>
  <autoFilter ref="C89:K152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hyperlinks>
    <hyperlink ref="F149" r:id="rId1" display="https://podminky.urs.cz/item/CS_URS_2021_02/998231311"/>
    <hyperlink ref="F152" r:id="rId2" display="https://podminky.urs.cz/item/CS_URS_2021_02/9982314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39"/>
  <sheetViews>
    <sheetView showGridLines="0" workbookViewId="0" topLeftCell="A68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AT2" s="18" t="s">
        <v>85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82</v>
      </c>
    </row>
    <row r="4" spans="2:46" s="1" customFormat="1" ht="24.95" customHeight="1">
      <c r="B4" s="21"/>
      <c r="D4" s="104" t="s">
        <v>86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9" t="str">
        <f>'Rekapitulace stavby'!K6</f>
        <v>Hozovo nábřeží - dosadby - podzim 2021</v>
      </c>
      <c r="F7" s="370"/>
      <c r="G7" s="370"/>
      <c r="H7" s="370"/>
      <c r="L7" s="21"/>
    </row>
    <row r="8" spans="1:31" s="2" customFormat="1" ht="12" customHeight="1">
      <c r="A8" s="35"/>
      <c r="B8" s="40"/>
      <c r="C8" s="35"/>
      <c r="D8" s="106" t="s">
        <v>87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71" t="s">
        <v>226</v>
      </c>
      <c r="F9" s="372"/>
      <c r="G9" s="372"/>
      <c r="H9" s="372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15. 11. 2021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tr">
        <f>IF('Rekapitulace stavby'!AN10="","",'Rekapitulace stavby'!AN10)</f>
        <v/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tr">
        <f>IF('Rekapitulace stavby'!E11="","",'Rekapitulace stavby'!E11)</f>
        <v>MAgistrát města Opavy - ÚHA</v>
      </c>
      <c r="F15" s="35"/>
      <c r="G15" s="35"/>
      <c r="H15" s="35"/>
      <c r="I15" s="106" t="s">
        <v>28</v>
      </c>
      <c r="J15" s="108" t="str">
        <f>IF('Rekapitulace stavby'!AN11="","",'Rekapitulace stavby'!AN11)</f>
        <v/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3" t="str">
        <f>'Rekapitulace stavby'!E14</f>
        <v>Vyplň údaj</v>
      </c>
      <c r="F18" s="374"/>
      <c r="G18" s="374"/>
      <c r="H18" s="374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">
        <v>32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33</v>
      </c>
      <c r="F21" s="35"/>
      <c r="G21" s="35"/>
      <c r="H21" s="35"/>
      <c r="I21" s="106" t="s">
        <v>28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35</v>
      </c>
      <c r="E23" s="35"/>
      <c r="F23" s="35"/>
      <c r="G23" s="35"/>
      <c r="H23" s="35"/>
      <c r="I23" s="106" t="s">
        <v>26</v>
      </c>
      <c r="J23" s="108" t="s">
        <v>32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33</v>
      </c>
      <c r="F24" s="35"/>
      <c r="G24" s="35"/>
      <c r="H24" s="35"/>
      <c r="I24" s="106" t="s">
        <v>28</v>
      </c>
      <c r="J24" s="108" t="s">
        <v>19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36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75" t="s">
        <v>19</v>
      </c>
      <c r="F27" s="375"/>
      <c r="G27" s="375"/>
      <c r="H27" s="375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38</v>
      </c>
      <c r="E30" s="35"/>
      <c r="F30" s="35"/>
      <c r="G30" s="35"/>
      <c r="H30" s="35"/>
      <c r="I30" s="35"/>
      <c r="J30" s="115">
        <f>ROUND(J84,2)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40</v>
      </c>
      <c r="G32" s="35"/>
      <c r="H32" s="35"/>
      <c r="I32" s="116" t="s">
        <v>39</v>
      </c>
      <c r="J32" s="116" t="s">
        <v>41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42</v>
      </c>
      <c r="E33" s="106" t="s">
        <v>43</v>
      </c>
      <c r="F33" s="118">
        <f>ROUND((SUM(BE84:BE438)),2)</f>
        <v>0</v>
      </c>
      <c r="G33" s="35"/>
      <c r="H33" s="35"/>
      <c r="I33" s="119">
        <v>0.21</v>
      </c>
      <c r="J33" s="118">
        <f>ROUND(((SUM(BE84:BE438))*I33),2)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44</v>
      </c>
      <c r="F34" s="118">
        <f>ROUND((SUM(BF84:BF438)),2)</f>
        <v>0</v>
      </c>
      <c r="G34" s="35"/>
      <c r="H34" s="35"/>
      <c r="I34" s="119">
        <v>0.15</v>
      </c>
      <c r="J34" s="118">
        <f>ROUND(((SUM(BF84:BF438))*I34),2)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45</v>
      </c>
      <c r="F35" s="118">
        <f>ROUND((SUM(BG84:BG438)),2)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46</v>
      </c>
      <c r="F36" s="118">
        <f>ROUND((SUM(BH84:BH438)),2)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47</v>
      </c>
      <c r="F37" s="118">
        <f>ROUND((SUM(BI84:BI438)),2)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48</v>
      </c>
      <c r="E39" s="122"/>
      <c r="F39" s="122"/>
      <c r="G39" s="123" t="s">
        <v>49</v>
      </c>
      <c r="H39" s="124" t="s">
        <v>50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90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67" t="str">
        <f>E7</f>
        <v>Hozovo nábřeží - dosadby - podzim 2021</v>
      </c>
      <c r="F48" s="368"/>
      <c r="G48" s="368"/>
      <c r="H48" s="368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87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36" t="str">
        <f>E9</f>
        <v>102021_2 - Výsadby a následná péče</v>
      </c>
      <c r="F50" s="366"/>
      <c r="G50" s="366"/>
      <c r="H50" s="366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Opava</v>
      </c>
      <c r="G52" s="37"/>
      <c r="H52" s="37"/>
      <c r="I52" s="30" t="s">
        <v>23</v>
      </c>
      <c r="J52" s="60" t="str">
        <f>IF(J12="","",J12)</f>
        <v>15. 11. 2021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MAgistrát města Opavy - ÚHA</v>
      </c>
      <c r="G54" s="37"/>
      <c r="H54" s="37"/>
      <c r="I54" s="30" t="s">
        <v>31</v>
      </c>
      <c r="J54" s="33" t="str">
        <f>E21</f>
        <v>Ing. Petr Ondruška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35</v>
      </c>
      <c r="J55" s="33" t="str">
        <f>E24</f>
        <v>Ing. Petr Ondruška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91</v>
      </c>
      <c r="D57" s="132"/>
      <c r="E57" s="132"/>
      <c r="F57" s="132"/>
      <c r="G57" s="132"/>
      <c r="H57" s="132"/>
      <c r="I57" s="132"/>
      <c r="J57" s="133" t="s">
        <v>92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70</v>
      </c>
      <c r="D59" s="37"/>
      <c r="E59" s="37"/>
      <c r="F59" s="37"/>
      <c r="G59" s="37"/>
      <c r="H59" s="37"/>
      <c r="I59" s="37"/>
      <c r="J59" s="78">
        <f>J84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93</v>
      </c>
    </row>
    <row r="60" spans="2:12" s="9" customFormat="1" ht="24.95" customHeight="1">
      <c r="B60" s="135"/>
      <c r="C60" s="136"/>
      <c r="D60" s="137" t="s">
        <v>227</v>
      </c>
      <c r="E60" s="138"/>
      <c r="F60" s="138"/>
      <c r="G60" s="138"/>
      <c r="H60" s="138"/>
      <c r="I60" s="138"/>
      <c r="J60" s="139">
        <f>J85</f>
        <v>0</v>
      </c>
      <c r="K60" s="136"/>
      <c r="L60" s="140"/>
    </row>
    <row r="61" spans="2:12" s="10" customFormat="1" ht="19.9" customHeight="1">
      <c r="B61" s="141"/>
      <c r="C61" s="142"/>
      <c r="D61" s="143" t="s">
        <v>228</v>
      </c>
      <c r="E61" s="144"/>
      <c r="F61" s="144"/>
      <c r="G61" s="144"/>
      <c r="H61" s="144"/>
      <c r="I61" s="144"/>
      <c r="J61" s="145">
        <f>J86</f>
        <v>0</v>
      </c>
      <c r="K61" s="142"/>
      <c r="L61" s="146"/>
    </row>
    <row r="62" spans="2:12" s="10" customFormat="1" ht="19.9" customHeight="1">
      <c r="B62" s="141"/>
      <c r="C62" s="142"/>
      <c r="D62" s="143" t="s">
        <v>229</v>
      </c>
      <c r="E62" s="144"/>
      <c r="F62" s="144"/>
      <c r="G62" s="144"/>
      <c r="H62" s="144"/>
      <c r="I62" s="144"/>
      <c r="J62" s="145">
        <f>J290</f>
        <v>0</v>
      </c>
      <c r="K62" s="142"/>
      <c r="L62" s="146"/>
    </row>
    <row r="63" spans="2:12" s="10" customFormat="1" ht="19.9" customHeight="1">
      <c r="B63" s="141"/>
      <c r="C63" s="142"/>
      <c r="D63" s="143" t="s">
        <v>230</v>
      </c>
      <c r="E63" s="144"/>
      <c r="F63" s="144"/>
      <c r="G63" s="144"/>
      <c r="H63" s="144"/>
      <c r="I63" s="144"/>
      <c r="J63" s="145">
        <f>J328</f>
        <v>0</v>
      </c>
      <c r="K63" s="142"/>
      <c r="L63" s="146"/>
    </row>
    <row r="64" spans="2:12" s="10" customFormat="1" ht="19.9" customHeight="1">
      <c r="B64" s="141"/>
      <c r="C64" s="142"/>
      <c r="D64" s="143" t="s">
        <v>231</v>
      </c>
      <c r="E64" s="144"/>
      <c r="F64" s="144"/>
      <c r="G64" s="144"/>
      <c r="H64" s="144"/>
      <c r="I64" s="144"/>
      <c r="J64" s="145">
        <f>J391</f>
        <v>0</v>
      </c>
      <c r="K64" s="142"/>
      <c r="L64" s="146"/>
    </row>
    <row r="65" spans="1:31" s="2" customFormat="1" ht="21.75" customHeight="1">
      <c r="A65" s="35"/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10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2" customFormat="1" ht="6.95" customHeight="1">
      <c r="A66" s="35"/>
      <c r="B66" s="48"/>
      <c r="C66" s="49"/>
      <c r="D66" s="49"/>
      <c r="E66" s="49"/>
      <c r="F66" s="49"/>
      <c r="G66" s="49"/>
      <c r="H66" s="49"/>
      <c r="I66" s="49"/>
      <c r="J66" s="49"/>
      <c r="K66" s="49"/>
      <c r="L66" s="107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70" spans="1:31" s="2" customFormat="1" ht="6.95" customHeight="1">
      <c r="A70" s="35"/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24.95" customHeight="1">
      <c r="A71" s="35"/>
      <c r="B71" s="36"/>
      <c r="C71" s="24" t="s">
        <v>105</v>
      </c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6.95" customHeight="1">
      <c r="A72" s="35"/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30" t="s">
        <v>16</v>
      </c>
      <c r="D73" s="37"/>
      <c r="E73" s="37"/>
      <c r="F73" s="37"/>
      <c r="G73" s="37"/>
      <c r="H73" s="37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367" t="str">
        <f>E7</f>
        <v>Hozovo nábřeží - dosadby - podzim 2021</v>
      </c>
      <c r="F74" s="368"/>
      <c r="G74" s="368"/>
      <c r="H74" s="368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87</v>
      </c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336" t="str">
        <f>E9</f>
        <v>102021_2 - Výsadby a následná péče</v>
      </c>
      <c r="F76" s="366"/>
      <c r="G76" s="366"/>
      <c r="H76" s="366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21</v>
      </c>
      <c r="D78" s="37"/>
      <c r="E78" s="37"/>
      <c r="F78" s="28" t="str">
        <f>F12</f>
        <v>Opava</v>
      </c>
      <c r="G78" s="37"/>
      <c r="H78" s="37"/>
      <c r="I78" s="30" t="s">
        <v>23</v>
      </c>
      <c r="J78" s="60" t="str">
        <f>IF(J12="","",J12)</f>
        <v>15. 11. 2021</v>
      </c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5.2" customHeight="1">
      <c r="A80" s="35"/>
      <c r="B80" s="36"/>
      <c r="C80" s="30" t="s">
        <v>25</v>
      </c>
      <c r="D80" s="37"/>
      <c r="E80" s="37"/>
      <c r="F80" s="28" t="str">
        <f>E15</f>
        <v>MAgistrát města Opavy - ÚHA</v>
      </c>
      <c r="G80" s="37"/>
      <c r="H80" s="37"/>
      <c r="I80" s="30" t="s">
        <v>31</v>
      </c>
      <c r="J80" s="33" t="str">
        <f>E21</f>
        <v>Ing. Petr Ondruška</v>
      </c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5.2" customHeight="1">
      <c r="A81" s="35"/>
      <c r="B81" s="36"/>
      <c r="C81" s="30" t="s">
        <v>29</v>
      </c>
      <c r="D81" s="37"/>
      <c r="E81" s="37"/>
      <c r="F81" s="28" t="str">
        <f>IF(E18="","",E18)</f>
        <v>Vyplň údaj</v>
      </c>
      <c r="G81" s="37"/>
      <c r="H81" s="37"/>
      <c r="I81" s="30" t="s">
        <v>35</v>
      </c>
      <c r="J81" s="33" t="str">
        <f>E24</f>
        <v>Ing. Petr Ondruška</v>
      </c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0.3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11" customFormat="1" ht="29.25" customHeight="1">
      <c r="A83" s="147"/>
      <c r="B83" s="148"/>
      <c r="C83" s="149" t="s">
        <v>106</v>
      </c>
      <c r="D83" s="150" t="s">
        <v>57</v>
      </c>
      <c r="E83" s="150" t="s">
        <v>53</v>
      </c>
      <c r="F83" s="150" t="s">
        <v>54</v>
      </c>
      <c r="G83" s="150" t="s">
        <v>107</v>
      </c>
      <c r="H83" s="150" t="s">
        <v>108</v>
      </c>
      <c r="I83" s="150" t="s">
        <v>109</v>
      </c>
      <c r="J83" s="150" t="s">
        <v>92</v>
      </c>
      <c r="K83" s="151" t="s">
        <v>110</v>
      </c>
      <c r="L83" s="152"/>
      <c r="M83" s="69" t="s">
        <v>19</v>
      </c>
      <c r="N83" s="70" t="s">
        <v>42</v>
      </c>
      <c r="O83" s="70" t="s">
        <v>111</v>
      </c>
      <c r="P83" s="70" t="s">
        <v>112</v>
      </c>
      <c r="Q83" s="70" t="s">
        <v>113</v>
      </c>
      <c r="R83" s="70" t="s">
        <v>114</v>
      </c>
      <c r="S83" s="70" t="s">
        <v>115</v>
      </c>
      <c r="T83" s="71" t="s">
        <v>116</v>
      </c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</row>
    <row r="84" spans="1:63" s="2" customFormat="1" ht="22.9" customHeight="1">
      <c r="A84" s="35"/>
      <c r="B84" s="36"/>
      <c r="C84" s="76" t="s">
        <v>117</v>
      </c>
      <c r="D84" s="37"/>
      <c r="E84" s="37"/>
      <c r="F84" s="37"/>
      <c r="G84" s="37"/>
      <c r="H84" s="37"/>
      <c r="I84" s="37"/>
      <c r="J84" s="153">
        <f>BK84</f>
        <v>0</v>
      </c>
      <c r="K84" s="37"/>
      <c r="L84" s="40"/>
      <c r="M84" s="72"/>
      <c r="N84" s="154"/>
      <c r="O84" s="73"/>
      <c r="P84" s="155">
        <f>P85</f>
        <v>0</v>
      </c>
      <c r="Q84" s="73"/>
      <c r="R84" s="155">
        <f>R85</f>
        <v>15.118099999999998</v>
      </c>
      <c r="S84" s="73"/>
      <c r="T84" s="156">
        <f>T85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T84" s="18" t="s">
        <v>71</v>
      </c>
      <c r="AU84" s="18" t="s">
        <v>93</v>
      </c>
      <c r="BK84" s="157">
        <f>BK85</f>
        <v>0</v>
      </c>
    </row>
    <row r="85" spans="2:63" s="12" customFormat="1" ht="25.9" customHeight="1">
      <c r="B85" s="158"/>
      <c r="C85" s="159"/>
      <c r="D85" s="160" t="s">
        <v>71</v>
      </c>
      <c r="E85" s="161" t="s">
        <v>208</v>
      </c>
      <c r="F85" s="161" t="s">
        <v>232</v>
      </c>
      <c r="G85" s="159"/>
      <c r="H85" s="159"/>
      <c r="I85" s="162"/>
      <c r="J85" s="163">
        <f>BK85</f>
        <v>0</v>
      </c>
      <c r="K85" s="159"/>
      <c r="L85" s="164"/>
      <c r="M85" s="165"/>
      <c r="N85" s="166"/>
      <c r="O85" s="166"/>
      <c r="P85" s="167">
        <f>P86+P290+P328+P391</f>
        <v>0</v>
      </c>
      <c r="Q85" s="166"/>
      <c r="R85" s="167">
        <f>R86+R290+R328+R391</f>
        <v>15.118099999999998</v>
      </c>
      <c r="S85" s="166"/>
      <c r="T85" s="168">
        <f>T86+T290+T328+T391</f>
        <v>0</v>
      </c>
      <c r="AR85" s="169" t="s">
        <v>80</v>
      </c>
      <c r="AT85" s="170" t="s">
        <v>71</v>
      </c>
      <c r="AU85" s="170" t="s">
        <v>72</v>
      </c>
      <c r="AY85" s="169" t="s">
        <v>120</v>
      </c>
      <c r="BK85" s="171">
        <f>BK86+BK290+BK328+BK391</f>
        <v>0</v>
      </c>
    </row>
    <row r="86" spans="2:63" s="12" customFormat="1" ht="22.9" customHeight="1">
      <c r="B86" s="158"/>
      <c r="C86" s="159"/>
      <c r="D86" s="160" t="s">
        <v>71</v>
      </c>
      <c r="E86" s="172" t="s">
        <v>233</v>
      </c>
      <c r="F86" s="172" t="s">
        <v>234</v>
      </c>
      <c r="G86" s="159"/>
      <c r="H86" s="159"/>
      <c r="I86" s="162"/>
      <c r="J86" s="173">
        <f>BK86</f>
        <v>0</v>
      </c>
      <c r="K86" s="159"/>
      <c r="L86" s="164"/>
      <c r="M86" s="165"/>
      <c r="N86" s="166"/>
      <c r="O86" s="166"/>
      <c r="P86" s="167">
        <f>SUM(P87:P289)</f>
        <v>0</v>
      </c>
      <c r="Q86" s="166"/>
      <c r="R86" s="167">
        <f>SUM(R87:R289)</f>
        <v>15.107289999999999</v>
      </c>
      <c r="S86" s="166"/>
      <c r="T86" s="168">
        <f>SUM(T87:T289)</f>
        <v>0</v>
      </c>
      <c r="AR86" s="169" t="s">
        <v>80</v>
      </c>
      <c r="AT86" s="170" t="s">
        <v>71</v>
      </c>
      <c r="AU86" s="170" t="s">
        <v>80</v>
      </c>
      <c r="AY86" s="169" t="s">
        <v>120</v>
      </c>
      <c r="BK86" s="171">
        <f>SUM(BK87:BK289)</f>
        <v>0</v>
      </c>
    </row>
    <row r="87" spans="1:65" s="2" customFormat="1" ht="21.75" customHeight="1">
      <c r="A87" s="35"/>
      <c r="B87" s="36"/>
      <c r="C87" s="174" t="s">
        <v>80</v>
      </c>
      <c r="D87" s="174" t="s">
        <v>123</v>
      </c>
      <c r="E87" s="175" t="s">
        <v>235</v>
      </c>
      <c r="F87" s="176" t="s">
        <v>236</v>
      </c>
      <c r="G87" s="177" t="s">
        <v>237</v>
      </c>
      <c r="H87" s="178">
        <v>5.141</v>
      </c>
      <c r="I87" s="179"/>
      <c r="J87" s="180">
        <f>ROUND(I87*H87,2)</f>
        <v>0</v>
      </c>
      <c r="K87" s="176" t="s">
        <v>19</v>
      </c>
      <c r="L87" s="181"/>
      <c r="M87" s="182" t="s">
        <v>19</v>
      </c>
      <c r="N87" s="183" t="s">
        <v>43</v>
      </c>
      <c r="O87" s="65"/>
      <c r="P87" s="184">
        <f>O87*H87</f>
        <v>0</v>
      </c>
      <c r="Q87" s="184">
        <v>0</v>
      </c>
      <c r="R87" s="184">
        <f>Q87*H87</f>
        <v>0</v>
      </c>
      <c r="S87" s="184">
        <v>0</v>
      </c>
      <c r="T87" s="185">
        <f>S87*H87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186" t="s">
        <v>127</v>
      </c>
      <c r="AT87" s="186" t="s">
        <v>123</v>
      </c>
      <c r="AU87" s="186" t="s">
        <v>82</v>
      </c>
      <c r="AY87" s="18" t="s">
        <v>120</v>
      </c>
      <c r="BE87" s="187">
        <f>IF(N87="základní",J87,0)</f>
        <v>0</v>
      </c>
      <c r="BF87" s="187">
        <f>IF(N87="snížená",J87,0)</f>
        <v>0</v>
      </c>
      <c r="BG87" s="187">
        <f>IF(N87="zákl. přenesená",J87,0)</f>
        <v>0</v>
      </c>
      <c r="BH87" s="187">
        <f>IF(N87="sníž. přenesená",J87,0)</f>
        <v>0</v>
      </c>
      <c r="BI87" s="187">
        <f>IF(N87="nulová",J87,0)</f>
        <v>0</v>
      </c>
      <c r="BJ87" s="18" t="s">
        <v>80</v>
      </c>
      <c r="BK87" s="187">
        <f>ROUND(I87*H87,2)</f>
        <v>0</v>
      </c>
      <c r="BL87" s="18" t="s">
        <v>128</v>
      </c>
      <c r="BM87" s="186" t="s">
        <v>238</v>
      </c>
    </row>
    <row r="88" spans="1:47" s="2" customFormat="1" ht="12">
      <c r="A88" s="35"/>
      <c r="B88" s="36"/>
      <c r="C88" s="37"/>
      <c r="D88" s="188" t="s">
        <v>129</v>
      </c>
      <c r="E88" s="37"/>
      <c r="F88" s="189" t="s">
        <v>236</v>
      </c>
      <c r="G88" s="37"/>
      <c r="H88" s="37"/>
      <c r="I88" s="190"/>
      <c r="J88" s="37"/>
      <c r="K88" s="37"/>
      <c r="L88" s="40"/>
      <c r="M88" s="191"/>
      <c r="N88" s="192"/>
      <c r="O88" s="65"/>
      <c r="P88" s="65"/>
      <c r="Q88" s="65"/>
      <c r="R88" s="65"/>
      <c r="S88" s="65"/>
      <c r="T88" s="66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129</v>
      </c>
      <c r="AU88" s="18" t="s">
        <v>82</v>
      </c>
    </row>
    <row r="89" spans="1:47" s="2" customFormat="1" ht="29.25">
      <c r="A89" s="35"/>
      <c r="B89" s="36"/>
      <c r="C89" s="37"/>
      <c r="D89" s="188" t="s">
        <v>130</v>
      </c>
      <c r="E89" s="37"/>
      <c r="F89" s="193" t="s">
        <v>239</v>
      </c>
      <c r="G89" s="37"/>
      <c r="H89" s="37"/>
      <c r="I89" s="190"/>
      <c r="J89" s="37"/>
      <c r="K89" s="37"/>
      <c r="L89" s="40"/>
      <c r="M89" s="191"/>
      <c r="N89" s="192"/>
      <c r="O89" s="65"/>
      <c r="P89" s="65"/>
      <c r="Q89" s="65"/>
      <c r="R89" s="65"/>
      <c r="S89" s="65"/>
      <c r="T89" s="6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130</v>
      </c>
      <c r="AU89" s="18" t="s">
        <v>82</v>
      </c>
    </row>
    <row r="90" spans="2:51" s="13" customFormat="1" ht="12">
      <c r="B90" s="209"/>
      <c r="C90" s="210"/>
      <c r="D90" s="188" t="s">
        <v>240</v>
      </c>
      <c r="E90" s="211" t="s">
        <v>19</v>
      </c>
      <c r="F90" s="212" t="s">
        <v>241</v>
      </c>
      <c r="G90" s="210"/>
      <c r="H90" s="213">
        <v>1.6</v>
      </c>
      <c r="I90" s="214"/>
      <c r="J90" s="210"/>
      <c r="K90" s="210"/>
      <c r="L90" s="215"/>
      <c r="M90" s="216"/>
      <c r="N90" s="217"/>
      <c r="O90" s="217"/>
      <c r="P90" s="217"/>
      <c r="Q90" s="217"/>
      <c r="R90" s="217"/>
      <c r="S90" s="217"/>
      <c r="T90" s="218"/>
      <c r="AT90" s="219" t="s">
        <v>240</v>
      </c>
      <c r="AU90" s="219" t="s">
        <v>82</v>
      </c>
      <c r="AV90" s="13" t="s">
        <v>82</v>
      </c>
      <c r="AW90" s="13" t="s">
        <v>34</v>
      </c>
      <c r="AX90" s="13" t="s">
        <v>72</v>
      </c>
      <c r="AY90" s="219" t="s">
        <v>120</v>
      </c>
    </row>
    <row r="91" spans="2:51" s="13" customFormat="1" ht="12">
      <c r="B91" s="209"/>
      <c r="C91" s="210"/>
      <c r="D91" s="188" t="s">
        <v>240</v>
      </c>
      <c r="E91" s="211" t="s">
        <v>19</v>
      </c>
      <c r="F91" s="212" t="s">
        <v>242</v>
      </c>
      <c r="G91" s="210"/>
      <c r="H91" s="213">
        <v>0.6</v>
      </c>
      <c r="I91" s="214"/>
      <c r="J91" s="210"/>
      <c r="K91" s="210"/>
      <c r="L91" s="215"/>
      <c r="M91" s="216"/>
      <c r="N91" s="217"/>
      <c r="O91" s="217"/>
      <c r="P91" s="217"/>
      <c r="Q91" s="217"/>
      <c r="R91" s="217"/>
      <c r="S91" s="217"/>
      <c r="T91" s="218"/>
      <c r="AT91" s="219" t="s">
        <v>240</v>
      </c>
      <c r="AU91" s="219" t="s">
        <v>82</v>
      </c>
      <c r="AV91" s="13" t="s">
        <v>82</v>
      </c>
      <c r="AW91" s="13" t="s">
        <v>34</v>
      </c>
      <c r="AX91" s="13" t="s">
        <v>72</v>
      </c>
      <c r="AY91" s="219" t="s">
        <v>120</v>
      </c>
    </row>
    <row r="92" spans="2:51" s="13" customFormat="1" ht="12">
      <c r="B92" s="209"/>
      <c r="C92" s="210"/>
      <c r="D92" s="188" t="s">
        <v>240</v>
      </c>
      <c r="E92" s="211" t="s">
        <v>19</v>
      </c>
      <c r="F92" s="212" t="s">
        <v>243</v>
      </c>
      <c r="G92" s="210"/>
      <c r="H92" s="213">
        <v>1.3</v>
      </c>
      <c r="I92" s="214"/>
      <c r="J92" s="210"/>
      <c r="K92" s="210"/>
      <c r="L92" s="215"/>
      <c r="M92" s="216"/>
      <c r="N92" s="217"/>
      <c r="O92" s="217"/>
      <c r="P92" s="217"/>
      <c r="Q92" s="217"/>
      <c r="R92" s="217"/>
      <c r="S92" s="217"/>
      <c r="T92" s="218"/>
      <c r="AT92" s="219" t="s">
        <v>240</v>
      </c>
      <c r="AU92" s="219" t="s">
        <v>82</v>
      </c>
      <c r="AV92" s="13" t="s">
        <v>82</v>
      </c>
      <c r="AW92" s="13" t="s">
        <v>34</v>
      </c>
      <c r="AX92" s="13" t="s">
        <v>72</v>
      </c>
      <c r="AY92" s="219" t="s">
        <v>120</v>
      </c>
    </row>
    <row r="93" spans="2:51" s="13" customFormat="1" ht="12">
      <c r="B93" s="209"/>
      <c r="C93" s="210"/>
      <c r="D93" s="188" t="s">
        <v>240</v>
      </c>
      <c r="E93" s="211" t="s">
        <v>19</v>
      </c>
      <c r="F93" s="212" t="s">
        <v>244</v>
      </c>
      <c r="G93" s="210"/>
      <c r="H93" s="213">
        <v>0.24</v>
      </c>
      <c r="I93" s="214"/>
      <c r="J93" s="210"/>
      <c r="K93" s="210"/>
      <c r="L93" s="215"/>
      <c r="M93" s="216"/>
      <c r="N93" s="217"/>
      <c r="O93" s="217"/>
      <c r="P93" s="217"/>
      <c r="Q93" s="217"/>
      <c r="R93" s="217"/>
      <c r="S93" s="217"/>
      <c r="T93" s="218"/>
      <c r="AT93" s="219" t="s">
        <v>240</v>
      </c>
      <c r="AU93" s="219" t="s">
        <v>82</v>
      </c>
      <c r="AV93" s="13" t="s">
        <v>82</v>
      </c>
      <c r="AW93" s="13" t="s">
        <v>34</v>
      </c>
      <c r="AX93" s="13" t="s">
        <v>72</v>
      </c>
      <c r="AY93" s="219" t="s">
        <v>120</v>
      </c>
    </row>
    <row r="94" spans="2:51" s="13" customFormat="1" ht="12">
      <c r="B94" s="209"/>
      <c r="C94" s="210"/>
      <c r="D94" s="188" t="s">
        <v>240</v>
      </c>
      <c r="E94" s="211" t="s">
        <v>19</v>
      </c>
      <c r="F94" s="212" t="s">
        <v>245</v>
      </c>
      <c r="G94" s="210"/>
      <c r="H94" s="213">
        <v>0.19</v>
      </c>
      <c r="I94" s="214"/>
      <c r="J94" s="210"/>
      <c r="K94" s="210"/>
      <c r="L94" s="215"/>
      <c r="M94" s="216"/>
      <c r="N94" s="217"/>
      <c r="O94" s="217"/>
      <c r="P94" s="217"/>
      <c r="Q94" s="217"/>
      <c r="R94" s="217"/>
      <c r="S94" s="217"/>
      <c r="T94" s="218"/>
      <c r="AT94" s="219" t="s">
        <v>240</v>
      </c>
      <c r="AU94" s="219" t="s">
        <v>82</v>
      </c>
      <c r="AV94" s="13" t="s">
        <v>82</v>
      </c>
      <c r="AW94" s="13" t="s">
        <v>34</v>
      </c>
      <c r="AX94" s="13" t="s">
        <v>72</v>
      </c>
      <c r="AY94" s="219" t="s">
        <v>120</v>
      </c>
    </row>
    <row r="95" spans="2:51" s="13" customFormat="1" ht="12">
      <c r="B95" s="209"/>
      <c r="C95" s="210"/>
      <c r="D95" s="188" t="s">
        <v>240</v>
      </c>
      <c r="E95" s="211" t="s">
        <v>19</v>
      </c>
      <c r="F95" s="212" t="s">
        <v>246</v>
      </c>
      <c r="G95" s="210"/>
      <c r="H95" s="213">
        <v>1.065</v>
      </c>
      <c r="I95" s="214"/>
      <c r="J95" s="210"/>
      <c r="K95" s="210"/>
      <c r="L95" s="215"/>
      <c r="M95" s="216"/>
      <c r="N95" s="217"/>
      <c r="O95" s="217"/>
      <c r="P95" s="217"/>
      <c r="Q95" s="217"/>
      <c r="R95" s="217"/>
      <c r="S95" s="217"/>
      <c r="T95" s="218"/>
      <c r="AT95" s="219" t="s">
        <v>240</v>
      </c>
      <c r="AU95" s="219" t="s">
        <v>82</v>
      </c>
      <c r="AV95" s="13" t="s">
        <v>82</v>
      </c>
      <c r="AW95" s="13" t="s">
        <v>34</v>
      </c>
      <c r="AX95" s="13" t="s">
        <v>72</v>
      </c>
      <c r="AY95" s="219" t="s">
        <v>120</v>
      </c>
    </row>
    <row r="96" spans="2:51" s="13" customFormat="1" ht="12">
      <c r="B96" s="209"/>
      <c r="C96" s="210"/>
      <c r="D96" s="188" t="s">
        <v>240</v>
      </c>
      <c r="E96" s="211" t="s">
        <v>19</v>
      </c>
      <c r="F96" s="212" t="s">
        <v>247</v>
      </c>
      <c r="G96" s="210"/>
      <c r="H96" s="213">
        <v>0.09</v>
      </c>
      <c r="I96" s="214"/>
      <c r="J96" s="210"/>
      <c r="K96" s="210"/>
      <c r="L96" s="215"/>
      <c r="M96" s="216"/>
      <c r="N96" s="217"/>
      <c r="O96" s="217"/>
      <c r="P96" s="217"/>
      <c r="Q96" s="217"/>
      <c r="R96" s="217"/>
      <c r="S96" s="217"/>
      <c r="T96" s="218"/>
      <c r="AT96" s="219" t="s">
        <v>240</v>
      </c>
      <c r="AU96" s="219" t="s">
        <v>82</v>
      </c>
      <c r="AV96" s="13" t="s">
        <v>82</v>
      </c>
      <c r="AW96" s="13" t="s">
        <v>34</v>
      </c>
      <c r="AX96" s="13" t="s">
        <v>72</v>
      </c>
      <c r="AY96" s="219" t="s">
        <v>120</v>
      </c>
    </row>
    <row r="97" spans="2:51" s="13" customFormat="1" ht="12">
      <c r="B97" s="209"/>
      <c r="C97" s="210"/>
      <c r="D97" s="188" t="s">
        <v>240</v>
      </c>
      <c r="E97" s="211" t="s">
        <v>19</v>
      </c>
      <c r="F97" s="212" t="s">
        <v>248</v>
      </c>
      <c r="G97" s="210"/>
      <c r="H97" s="213">
        <v>0.056</v>
      </c>
      <c r="I97" s="214"/>
      <c r="J97" s="210"/>
      <c r="K97" s="210"/>
      <c r="L97" s="215"/>
      <c r="M97" s="216"/>
      <c r="N97" s="217"/>
      <c r="O97" s="217"/>
      <c r="P97" s="217"/>
      <c r="Q97" s="217"/>
      <c r="R97" s="217"/>
      <c r="S97" s="217"/>
      <c r="T97" s="218"/>
      <c r="AT97" s="219" t="s">
        <v>240</v>
      </c>
      <c r="AU97" s="219" t="s">
        <v>82</v>
      </c>
      <c r="AV97" s="13" t="s">
        <v>82</v>
      </c>
      <c r="AW97" s="13" t="s">
        <v>34</v>
      </c>
      <c r="AX97" s="13" t="s">
        <v>72</v>
      </c>
      <c r="AY97" s="219" t="s">
        <v>120</v>
      </c>
    </row>
    <row r="98" spans="2:51" s="14" customFormat="1" ht="12">
      <c r="B98" s="220"/>
      <c r="C98" s="221"/>
      <c r="D98" s="188" t="s">
        <v>240</v>
      </c>
      <c r="E98" s="222" t="s">
        <v>19</v>
      </c>
      <c r="F98" s="223" t="s">
        <v>249</v>
      </c>
      <c r="G98" s="221"/>
      <c r="H98" s="224">
        <v>5.141</v>
      </c>
      <c r="I98" s="225"/>
      <c r="J98" s="221"/>
      <c r="K98" s="221"/>
      <c r="L98" s="226"/>
      <c r="M98" s="227"/>
      <c r="N98" s="228"/>
      <c r="O98" s="228"/>
      <c r="P98" s="228"/>
      <c r="Q98" s="228"/>
      <c r="R98" s="228"/>
      <c r="S98" s="228"/>
      <c r="T98" s="229"/>
      <c r="AT98" s="230" t="s">
        <v>240</v>
      </c>
      <c r="AU98" s="230" t="s">
        <v>82</v>
      </c>
      <c r="AV98" s="14" t="s">
        <v>128</v>
      </c>
      <c r="AW98" s="14" t="s">
        <v>34</v>
      </c>
      <c r="AX98" s="14" t="s">
        <v>80</v>
      </c>
      <c r="AY98" s="230" t="s">
        <v>120</v>
      </c>
    </row>
    <row r="99" spans="1:65" s="2" customFormat="1" ht="16.5" customHeight="1">
      <c r="A99" s="35"/>
      <c r="B99" s="36"/>
      <c r="C99" s="174" t="s">
        <v>82</v>
      </c>
      <c r="D99" s="174" t="s">
        <v>123</v>
      </c>
      <c r="E99" s="175" t="s">
        <v>250</v>
      </c>
      <c r="F99" s="176" t="s">
        <v>251</v>
      </c>
      <c r="G99" s="177" t="s">
        <v>252</v>
      </c>
      <c r="H99" s="178">
        <v>10.81</v>
      </c>
      <c r="I99" s="179"/>
      <c r="J99" s="180">
        <f>ROUND(I99*H99,2)</f>
        <v>0</v>
      </c>
      <c r="K99" s="176" t="s">
        <v>253</v>
      </c>
      <c r="L99" s="181"/>
      <c r="M99" s="182" t="s">
        <v>19</v>
      </c>
      <c r="N99" s="183" t="s">
        <v>43</v>
      </c>
      <c r="O99" s="65"/>
      <c r="P99" s="184">
        <f>O99*H99</f>
        <v>0</v>
      </c>
      <c r="Q99" s="184">
        <v>0.001</v>
      </c>
      <c r="R99" s="184">
        <f>Q99*H99</f>
        <v>0.01081</v>
      </c>
      <c r="S99" s="184">
        <v>0</v>
      </c>
      <c r="T99" s="185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6" t="s">
        <v>127</v>
      </c>
      <c r="AT99" s="186" t="s">
        <v>123</v>
      </c>
      <c r="AU99" s="186" t="s">
        <v>82</v>
      </c>
      <c r="AY99" s="18" t="s">
        <v>120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8" t="s">
        <v>80</v>
      </c>
      <c r="BK99" s="187">
        <f>ROUND(I99*H99,2)</f>
        <v>0</v>
      </c>
      <c r="BL99" s="18" t="s">
        <v>128</v>
      </c>
      <c r="BM99" s="186" t="s">
        <v>254</v>
      </c>
    </row>
    <row r="100" spans="1:47" s="2" customFormat="1" ht="12">
      <c r="A100" s="35"/>
      <c r="B100" s="36"/>
      <c r="C100" s="37"/>
      <c r="D100" s="188" t="s">
        <v>129</v>
      </c>
      <c r="E100" s="37"/>
      <c r="F100" s="189" t="s">
        <v>251</v>
      </c>
      <c r="G100" s="37"/>
      <c r="H100" s="37"/>
      <c r="I100" s="190"/>
      <c r="J100" s="37"/>
      <c r="K100" s="37"/>
      <c r="L100" s="40"/>
      <c r="M100" s="191"/>
      <c r="N100" s="192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129</v>
      </c>
      <c r="AU100" s="18" t="s">
        <v>82</v>
      </c>
    </row>
    <row r="101" spans="1:47" s="2" customFormat="1" ht="12">
      <c r="A101" s="35"/>
      <c r="B101" s="36"/>
      <c r="C101" s="37"/>
      <c r="D101" s="203" t="s">
        <v>218</v>
      </c>
      <c r="E101" s="37"/>
      <c r="F101" s="204" t="s">
        <v>255</v>
      </c>
      <c r="G101" s="37"/>
      <c r="H101" s="37"/>
      <c r="I101" s="190"/>
      <c r="J101" s="37"/>
      <c r="K101" s="37"/>
      <c r="L101" s="40"/>
      <c r="M101" s="191"/>
      <c r="N101" s="192"/>
      <c r="O101" s="65"/>
      <c r="P101" s="65"/>
      <c r="Q101" s="65"/>
      <c r="R101" s="65"/>
      <c r="S101" s="65"/>
      <c r="T101" s="66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8" t="s">
        <v>218</v>
      </c>
      <c r="AU101" s="18" t="s">
        <v>82</v>
      </c>
    </row>
    <row r="102" spans="1:47" s="2" customFormat="1" ht="29.25">
      <c r="A102" s="35"/>
      <c r="B102" s="36"/>
      <c r="C102" s="37"/>
      <c r="D102" s="188" t="s">
        <v>130</v>
      </c>
      <c r="E102" s="37"/>
      <c r="F102" s="193" t="s">
        <v>256</v>
      </c>
      <c r="G102" s="37"/>
      <c r="H102" s="37"/>
      <c r="I102" s="190"/>
      <c r="J102" s="37"/>
      <c r="K102" s="37"/>
      <c r="L102" s="40"/>
      <c r="M102" s="191"/>
      <c r="N102" s="192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8" t="s">
        <v>130</v>
      </c>
      <c r="AU102" s="18" t="s">
        <v>82</v>
      </c>
    </row>
    <row r="103" spans="2:51" s="13" customFormat="1" ht="12">
      <c r="B103" s="209"/>
      <c r="C103" s="210"/>
      <c r="D103" s="188" t="s">
        <v>240</v>
      </c>
      <c r="E103" s="211" t="s">
        <v>19</v>
      </c>
      <c r="F103" s="212" t="s">
        <v>257</v>
      </c>
      <c r="G103" s="210"/>
      <c r="H103" s="213">
        <v>2</v>
      </c>
      <c r="I103" s="214"/>
      <c r="J103" s="210"/>
      <c r="K103" s="210"/>
      <c r="L103" s="215"/>
      <c r="M103" s="216"/>
      <c r="N103" s="217"/>
      <c r="O103" s="217"/>
      <c r="P103" s="217"/>
      <c r="Q103" s="217"/>
      <c r="R103" s="217"/>
      <c r="S103" s="217"/>
      <c r="T103" s="218"/>
      <c r="AT103" s="219" t="s">
        <v>240</v>
      </c>
      <c r="AU103" s="219" t="s">
        <v>82</v>
      </c>
      <c r="AV103" s="13" t="s">
        <v>82</v>
      </c>
      <c r="AW103" s="13" t="s">
        <v>34</v>
      </c>
      <c r="AX103" s="13" t="s">
        <v>72</v>
      </c>
      <c r="AY103" s="219" t="s">
        <v>120</v>
      </c>
    </row>
    <row r="104" spans="2:51" s="13" customFormat="1" ht="12">
      <c r="B104" s="209"/>
      <c r="C104" s="210"/>
      <c r="D104" s="188" t="s">
        <v>240</v>
      </c>
      <c r="E104" s="211" t="s">
        <v>19</v>
      </c>
      <c r="F104" s="212" t="s">
        <v>258</v>
      </c>
      <c r="G104" s="210"/>
      <c r="H104" s="213">
        <v>1</v>
      </c>
      <c r="I104" s="214"/>
      <c r="J104" s="210"/>
      <c r="K104" s="210"/>
      <c r="L104" s="215"/>
      <c r="M104" s="216"/>
      <c r="N104" s="217"/>
      <c r="O104" s="217"/>
      <c r="P104" s="217"/>
      <c r="Q104" s="217"/>
      <c r="R104" s="217"/>
      <c r="S104" s="217"/>
      <c r="T104" s="218"/>
      <c r="AT104" s="219" t="s">
        <v>240</v>
      </c>
      <c r="AU104" s="219" t="s">
        <v>82</v>
      </c>
      <c r="AV104" s="13" t="s">
        <v>82</v>
      </c>
      <c r="AW104" s="13" t="s">
        <v>34</v>
      </c>
      <c r="AX104" s="13" t="s">
        <v>72</v>
      </c>
      <c r="AY104" s="219" t="s">
        <v>120</v>
      </c>
    </row>
    <row r="105" spans="2:51" s="13" customFormat="1" ht="12">
      <c r="B105" s="209"/>
      <c r="C105" s="210"/>
      <c r="D105" s="188" t="s">
        <v>240</v>
      </c>
      <c r="E105" s="211" t="s">
        <v>19</v>
      </c>
      <c r="F105" s="212" t="s">
        <v>259</v>
      </c>
      <c r="G105" s="210"/>
      <c r="H105" s="213">
        <v>2.6</v>
      </c>
      <c r="I105" s="214"/>
      <c r="J105" s="210"/>
      <c r="K105" s="210"/>
      <c r="L105" s="215"/>
      <c r="M105" s="216"/>
      <c r="N105" s="217"/>
      <c r="O105" s="217"/>
      <c r="P105" s="217"/>
      <c r="Q105" s="217"/>
      <c r="R105" s="217"/>
      <c r="S105" s="217"/>
      <c r="T105" s="218"/>
      <c r="AT105" s="219" t="s">
        <v>240</v>
      </c>
      <c r="AU105" s="219" t="s">
        <v>82</v>
      </c>
      <c r="AV105" s="13" t="s">
        <v>82</v>
      </c>
      <c r="AW105" s="13" t="s">
        <v>34</v>
      </c>
      <c r="AX105" s="13" t="s">
        <v>72</v>
      </c>
      <c r="AY105" s="219" t="s">
        <v>120</v>
      </c>
    </row>
    <row r="106" spans="2:51" s="13" customFormat="1" ht="12">
      <c r="B106" s="209"/>
      <c r="C106" s="210"/>
      <c r="D106" s="188" t="s">
        <v>240</v>
      </c>
      <c r="E106" s="211" t="s">
        <v>19</v>
      </c>
      <c r="F106" s="212" t="s">
        <v>260</v>
      </c>
      <c r="G106" s="210"/>
      <c r="H106" s="213">
        <v>0.6</v>
      </c>
      <c r="I106" s="214"/>
      <c r="J106" s="210"/>
      <c r="K106" s="210"/>
      <c r="L106" s="215"/>
      <c r="M106" s="216"/>
      <c r="N106" s="217"/>
      <c r="O106" s="217"/>
      <c r="P106" s="217"/>
      <c r="Q106" s="217"/>
      <c r="R106" s="217"/>
      <c r="S106" s="217"/>
      <c r="T106" s="218"/>
      <c r="AT106" s="219" t="s">
        <v>240</v>
      </c>
      <c r="AU106" s="219" t="s">
        <v>82</v>
      </c>
      <c r="AV106" s="13" t="s">
        <v>82</v>
      </c>
      <c r="AW106" s="13" t="s">
        <v>34</v>
      </c>
      <c r="AX106" s="13" t="s">
        <v>72</v>
      </c>
      <c r="AY106" s="219" t="s">
        <v>120</v>
      </c>
    </row>
    <row r="107" spans="2:51" s="13" customFormat="1" ht="12">
      <c r="B107" s="209"/>
      <c r="C107" s="210"/>
      <c r="D107" s="188" t="s">
        <v>240</v>
      </c>
      <c r="E107" s="211" t="s">
        <v>19</v>
      </c>
      <c r="F107" s="212" t="s">
        <v>261</v>
      </c>
      <c r="G107" s="210"/>
      <c r="H107" s="213">
        <v>1.9</v>
      </c>
      <c r="I107" s="214"/>
      <c r="J107" s="210"/>
      <c r="K107" s="210"/>
      <c r="L107" s="215"/>
      <c r="M107" s="216"/>
      <c r="N107" s="217"/>
      <c r="O107" s="217"/>
      <c r="P107" s="217"/>
      <c r="Q107" s="217"/>
      <c r="R107" s="217"/>
      <c r="S107" s="217"/>
      <c r="T107" s="218"/>
      <c r="AT107" s="219" t="s">
        <v>240</v>
      </c>
      <c r="AU107" s="219" t="s">
        <v>82</v>
      </c>
      <c r="AV107" s="13" t="s">
        <v>82</v>
      </c>
      <c r="AW107" s="13" t="s">
        <v>34</v>
      </c>
      <c r="AX107" s="13" t="s">
        <v>72</v>
      </c>
      <c r="AY107" s="219" t="s">
        <v>120</v>
      </c>
    </row>
    <row r="108" spans="2:51" s="13" customFormat="1" ht="12">
      <c r="B108" s="209"/>
      <c r="C108" s="210"/>
      <c r="D108" s="188" t="s">
        <v>240</v>
      </c>
      <c r="E108" s="211" t="s">
        <v>19</v>
      </c>
      <c r="F108" s="212" t="s">
        <v>262</v>
      </c>
      <c r="G108" s="210"/>
      <c r="H108" s="213">
        <v>2.13</v>
      </c>
      <c r="I108" s="214"/>
      <c r="J108" s="210"/>
      <c r="K108" s="210"/>
      <c r="L108" s="215"/>
      <c r="M108" s="216"/>
      <c r="N108" s="217"/>
      <c r="O108" s="217"/>
      <c r="P108" s="217"/>
      <c r="Q108" s="217"/>
      <c r="R108" s="217"/>
      <c r="S108" s="217"/>
      <c r="T108" s="218"/>
      <c r="AT108" s="219" t="s">
        <v>240</v>
      </c>
      <c r="AU108" s="219" t="s">
        <v>82</v>
      </c>
      <c r="AV108" s="13" t="s">
        <v>82</v>
      </c>
      <c r="AW108" s="13" t="s">
        <v>34</v>
      </c>
      <c r="AX108" s="13" t="s">
        <v>72</v>
      </c>
      <c r="AY108" s="219" t="s">
        <v>120</v>
      </c>
    </row>
    <row r="109" spans="2:51" s="13" customFormat="1" ht="12">
      <c r="B109" s="209"/>
      <c r="C109" s="210"/>
      <c r="D109" s="188" t="s">
        <v>240</v>
      </c>
      <c r="E109" s="211" t="s">
        <v>19</v>
      </c>
      <c r="F109" s="212" t="s">
        <v>263</v>
      </c>
      <c r="G109" s="210"/>
      <c r="H109" s="213">
        <v>0.3</v>
      </c>
      <c r="I109" s="214"/>
      <c r="J109" s="210"/>
      <c r="K109" s="210"/>
      <c r="L109" s="215"/>
      <c r="M109" s="216"/>
      <c r="N109" s="217"/>
      <c r="O109" s="217"/>
      <c r="P109" s="217"/>
      <c r="Q109" s="217"/>
      <c r="R109" s="217"/>
      <c r="S109" s="217"/>
      <c r="T109" s="218"/>
      <c r="AT109" s="219" t="s">
        <v>240</v>
      </c>
      <c r="AU109" s="219" t="s">
        <v>82</v>
      </c>
      <c r="AV109" s="13" t="s">
        <v>82</v>
      </c>
      <c r="AW109" s="13" t="s">
        <v>34</v>
      </c>
      <c r="AX109" s="13" t="s">
        <v>72</v>
      </c>
      <c r="AY109" s="219" t="s">
        <v>120</v>
      </c>
    </row>
    <row r="110" spans="2:51" s="13" customFormat="1" ht="12">
      <c r="B110" s="209"/>
      <c r="C110" s="210"/>
      <c r="D110" s="188" t="s">
        <v>240</v>
      </c>
      <c r="E110" s="211" t="s">
        <v>19</v>
      </c>
      <c r="F110" s="212" t="s">
        <v>264</v>
      </c>
      <c r="G110" s="210"/>
      <c r="H110" s="213">
        <v>0.28</v>
      </c>
      <c r="I110" s="214"/>
      <c r="J110" s="210"/>
      <c r="K110" s="210"/>
      <c r="L110" s="215"/>
      <c r="M110" s="216"/>
      <c r="N110" s="217"/>
      <c r="O110" s="217"/>
      <c r="P110" s="217"/>
      <c r="Q110" s="217"/>
      <c r="R110" s="217"/>
      <c r="S110" s="217"/>
      <c r="T110" s="218"/>
      <c r="AT110" s="219" t="s">
        <v>240</v>
      </c>
      <c r="AU110" s="219" t="s">
        <v>82</v>
      </c>
      <c r="AV110" s="13" t="s">
        <v>82</v>
      </c>
      <c r="AW110" s="13" t="s">
        <v>34</v>
      </c>
      <c r="AX110" s="13" t="s">
        <v>72</v>
      </c>
      <c r="AY110" s="219" t="s">
        <v>120</v>
      </c>
    </row>
    <row r="111" spans="2:51" s="14" customFormat="1" ht="12">
      <c r="B111" s="220"/>
      <c r="C111" s="221"/>
      <c r="D111" s="188" t="s">
        <v>240</v>
      </c>
      <c r="E111" s="222" t="s">
        <v>19</v>
      </c>
      <c r="F111" s="223" t="s">
        <v>249</v>
      </c>
      <c r="G111" s="221"/>
      <c r="H111" s="224">
        <v>10.81</v>
      </c>
      <c r="I111" s="225"/>
      <c r="J111" s="221"/>
      <c r="K111" s="221"/>
      <c r="L111" s="226"/>
      <c r="M111" s="227"/>
      <c r="N111" s="228"/>
      <c r="O111" s="228"/>
      <c r="P111" s="228"/>
      <c r="Q111" s="228"/>
      <c r="R111" s="228"/>
      <c r="S111" s="228"/>
      <c r="T111" s="229"/>
      <c r="AT111" s="230" t="s">
        <v>240</v>
      </c>
      <c r="AU111" s="230" t="s">
        <v>82</v>
      </c>
      <c r="AV111" s="14" t="s">
        <v>128</v>
      </c>
      <c r="AW111" s="14" t="s">
        <v>34</v>
      </c>
      <c r="AX111" s="14" t="s">
        <v>80</v>
      </c>
      <c r="AY111" s="230" t="s">
        <v>120</v>
      </c>
    </row>
    <row r="112" spans="1:65" s="2" customFormat="1" ht="24.2" customHeight="1">
      <c r="A112" s="35"/>
      <c r="B112" s="36"/>
      <c r="C112" s="194" t="s">
        <v>136</v>
      </c>
      <c r="D112" s="194" t="s">
        <v>211</v>
      </c>
      <c r="E112" s="195" t="s">
        <v>265</v>
      </c>
      <c r="F112" s="196" t="s">
        <v>266</v>
      </c>
      <c r="G112" s="197" t="s">
        <v>214</v>
      </c>
      <c r="H112" s="198">
        <v>0.011</v>
      </c>
      <c r="I112" s="199"/>
      <c r="J112" s="200">
        <f>ROUND(I112*H112,2)</f>
        <v>0</v>
      </c>
      <c r="K112" s="196" t="s">
        <v>215</v>
      </c>
      <c r="L112" s="40"/>
      <c r="M112" s="201" t="s">
        <v>19</v>
      </c>
      <c r="N112" s="202" t="s">
        <v>43</v>
      </c>
      <c r="O112" s="65"/>
      <c r="P112" s="184">
        <f>O112*H112</f>
        <v>0</v>
      </c>
      <c r="Q112" s="184">
        <v>0</v>
      </c>
      <c r="R112" s="184">
        <f>Q112*H112</f>
        <v>0</v>
      </c>
      <c r="S112" s="184">
        <v>0</v>
      </c>
      <c r="T112" s="185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6" t="s">
        <v>128</v>
      </c>
      <c r="AT112" s="186" t="s">
        <v>211</v>
      </c>
      <c r="AU112" s="186" t="s">
        <v>82</v>
      </c>
      <c r="AY112" s="18" t="s">
        <v>120</v>
      </c>
      <c r="BE112" s="187">
        <f>IF(N112="základní",J112,0)</f>
        <v>0</v>
      </c>
      <c r="BF112" s="187">
        <f>IF(N112="snížená",J112,0)</f>
        <v>0</v>
      </c>
      <c r="BG112" s="187">
        <f>IF(N112="zákl. přenesená",J112,0)</f>
        <v>0</v>
      </c>
      <c r="BH112" s="187">
        <f>IF(N112="sníž. přenesená",J112,0)</f>
        <v>0</v>
      </c>
      <c r="BI112" s="187">
        <f>IF(N112="nulová",J112,0)</f>
        <v>0</v>
      </c>
      <c r="BJ112" s="18" t="s">
        <v>80</v>
      </c>
      <c r="BK112" s="187">
        <f>ROUND(I112*H112,2)</f>
        <v>0</v>
      </c>
      <c r="BL112" s="18" t="s">
        <v>128</v>
      </c>
      <c r="BM112" s="186" t="s">
        <v>267</v>
      </c>
    </row>
    <row r="113" spans="1:47" s="2" customFormat="1" ht="19.5">
      <c r="A113" s="35"/>
      <c r="B113" s="36"/>
      <c r="C113" s="37"/>
      <c r="D113" s="188" t="s">
        <v>129</v>
      </c>
      <c r="E113" s="37"/>
      <c r="F113" s="189" t="s">
        <v>268</v>
      </c>
      <c r="G113" s="37"/>
      <c r="H113" s="37"/>
      <c r="I113" s="190"/>
      <c r="J113" s="37"/>
      <c r="K113" s="37"/>
      <c r="L113" s="40"/>
      <c r="M113" s="191"/>
      <c r="N113" s="192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8" t="s">
        <v>129</v>
      </c>
      <c r="AU113" s="18" t="s">
        <v>82</v>
      </c>
    </row>
    <row r="114" spans="1:47" s="2" customFormat="1" ht="12">
      <c r="A114" s="35"/>
      <c r="B114" s="36"/>
      <c r="C114" s="37"/>
      <c r="D114" s="203" t="s">
        <v>218</v>
      </c>
      <c r="E114" s="37"/>
      <c r="F114" s="204" t="s">
        <v>269</v>
      </c>
      <c r="G114" s="37"/>
      <c r="H114" s="37"/>
      <c r="I114" s="190"/>
      <c r="J114" s="37"/>
      <c r="K114" s="37"/>
      <c r="L114" s="40"/>
      <c r="M114" s="191"/>
      <c r="N114" s="192"/>
      <c r="O114" s="65"/>
      <c r="P114" s="65"/>
      <c r="Q114" s="65"/>
      <c r="R114" s="65"/>
      <c r="S114" s="65"/>
      <c r="T114" s="66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8" t="s">
        <v>218</v>
      </c>
      <c r="AU114" s="18" t="s">
        <v>82</v>
      </c>
    </row>
    <row r="115" spans="2:51" s="13" customFormat="1" ht="12">
      <c r="B115" s="209"/>
      <c r="C115" s="210"/>
      <c r="D115" s="188" t="s">
        <v>240</v>
      </c>
      <c r="E115" s="211" t="s">
        <v>19</v>
      </c>
      <c r="F115" s="212" t="s">
        <v>270</v>
      </c>
      <c r="G115" s="210"/>
      <c r="H115" s="213">
        <v>0.011</v>
      </c>
      <c r="I115" s="214"/>
      <c r="J115" s="210"/>
      <c r="K115" s="210"/>
      <c r="L115" s="215"/>
      <c r="M115" s="216"/>
      <c r="N115" s="217"/>
      <c r="O115" s="217"/>
      <c r="P115" s="217"/>
      <c r="Q115" s="217"/>
      <c r="R115" s="217"/>
      <c r="S115" s="217"/>
      <c r="T115" s="218"/>
      <c r="AT115" s="219" t="s">
        <v>240</v>
      </c>
      <c r="AU115" s="219" t="s">
        <v>82</v>
      </c>
      <c r="AV115" s="13" t="s">
        <v>82</v>
      </c>
      <c r="AW115" s="13" t="s">
        <v>34</v>
      </c>
      <c r="AX115" s="13" t="s">
        <v>72</v>
      </c>
      <c r="AY115" s="219" t="s">
        <v>120</v>
      </c>
    </row>
    <row r="116" spans="2:51" s="14" customFormat="1" ht="12">
      <c r="B116" s="220"/>
      <c r="C116" s="221"/>
      <c r="D116" s="188" t="s">
        <v>240</v>
      </c>
      <c r="E116" s="222" t="s">
        <v>19</v>
      </c>
      <c r="F116" s="223" t="s">
        <v>249</v>
      </c>
      <c r="G116" s="221"/>
      <c r="H116" s="224">
        <v>0.011</v>
      </c>
      <c r="I116" s="225"/>
      <c r="J116" s="221"/>
      <c r="K116" s="221"/>
      <c r="L116" s="226"/>
      <c r="M116" s="227"/>
      <c r="N116" s="228"/>
      <c r="O116" s="228"/>
      <c r="P116" s="228"/>
      <c r="Q116" s="228"/>
      <c r="R116" s="228"/>
      <c r="S116" s="228"/>
      <c r="T116" s="229"/>
      <c r="AT116" s="230" t="s">
        <v>240</v>
      </c>
      <c r="AU116" s="230" t="s">
        <v>82</v>
      </c>
      <c r="AV116" s="14" t="s">
        <v>128</v>
      </c>
      <c r="AW116" s="14" t="s">
        <v>34</v>
      </c>
      <c r="AX116" s="14" t="s">
        <v>80</v>
      </c>
      <c r="AY116" s="230" t="s">
        <v>120</v>
      </c>
    </row>
    <row r="117" spans="1:65" s="2" customFormat="1" ht="62.65" customHeight="1">
      <c r="A117" s="35"/>
      <c r="B117" s="36"/>
      <c r="C117" s="194" t="s">
        <v>128</v>
      </c>
      <c r="D117" s="194" t="s">
        <v>211</v>
      </c>
      <c r="E117" s="195" t="s">
        <v>271</v>
      </c>
      <c r="F117" s="196" t="s">
        <v>272</v>
      </c>
      <c r="G117" s="197" t="s">
        <v>237</v>
      </c>
      <c r="H117" s="198">
        <v>11.926</v>
      </c>
      <c r="I117" s="199"/>
      <c r="J117" s="200">
        <f>ROUND(I117*H117,2)</f>
        <v>0</v>
      </c>
      <c r="K117" s="196" t="s">
        <v>19</v>
      </c>
      <c r="L117" s="40"/>
      <c r="M117" s="201" t="s">
        <v>19</v>
      </c>
      <c r="N117" s="202" t="s">
        <v>43</v>
      </c>
      <c r="O117" s="65"/>
      <c r="P117" s="184">
        <f>O117*H117</f>
        <v>0</v>
      </c>
      <c r="Q117" s="184">
        <v>0</v>
      </c>
      <c r="R117" s="184">
        <f>Q117*H117</f>
        <v>0</v>
      </c>
      <c r="S117" s="184">
        <v>0</v>
      </c>
      <c r="T117" s="185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86" t="s">
        <v>128</v>
      </c>
      <c r="AT117" s="186" t="s">
        <v>211</v>
      </c>
      <c r="AU117" s="186" t="s">
        <v>82</v>
      </c>
      <c r="AY117" s="18" t="s">
        <v>120</v>
      </c>
      <c r="BE117" s="187">
        <f>IF(N117="základní",J117,0)</f>
        <v>0</v>
      </c>
      <c r="BF117" s="187">
        <f>IF(N117="snížená",J117,0)</f>
        <v>0</v>
      </c>
      <c r="BG117" s="187">
        <f>IF(N117="zákl. přenesená",J117,0)</f>
        <v>0</v>
      </c>
      <c r="BH117" s="187">
        <f>IF(N117="sníž. přenesená",J117,0)</f>
        <v>0</v>
      </c>
      <c r="BI117" s="187">
        <f>IF(N117="nulová",J117,0)</f>
        <v>0</v>
      </c>
      <c r="BJ117" s="18" t="s">
        <v>80</v>
      </c>
      <c r="BK117" s="187">
        <f>ROUND(I117*H117,2)</f>
        <v>0</v>
      </c>
      <c r="BL117" s="18" t="s">
        <v>128</v>
      </c>
      <c r="BM117" s="186" t="s">
        <v>206</v>
      </c>
    </row>
    <row r="118" spans="1:47" s="2" customFormat="1" ht="39">
      <c r="A118" s="35"/>
      <c r="B118" s="36"/>
      <c r="C118" s="37"/>
      <c r="D118" s="188" t="s">
        <v>129</v>
      </c>
      <c r="E118" s="37"/>
      <c r="F118" s="189" t="s">
        <v>272</v>
      </c>
      <c r="G118" s="37"/>
      <c r="H118" s="37"/>
      <c r="I118" s="190"/>
      <c r="J118" s="37"/>
      <c r="K118" s="37"/>
      <c r="L118" s="40"/>
      <c r="M118" s="191"/>
      <c r="N118" s="192"/>
      <c r="O118" s="65"/>
      <c r="P118" s="65"/>
      <c r="Q118" s="65"/>
      <c r="R118" s="65"/>
      <c r="S118" s="65"/>
      <c r="T118" s="66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129</v>
      </c>
      <c r="AU118" s="18" t="s">
        <v>82</v>
      </c>
    </row>
    <row r="119" spans="1:47" s="2" customFormat="1" ht="19.5">
      <c r="A119" s="35"/>
      <c r="B119" s="36"/>
      <c r="C119" s="37"/>
      <c r="D119" s="188" t="s">
        <v>130</v>
      </c>
      <c r="E119" s="37"/>
      <c r="F119" s="193" t="s">
        <v>273</v>
      </c>
      <c r="G119" s="37"/>
      <c r="H119" s="37"/>
      <c r="I119" s="190"/>
      <c r="J119" s="37"/>
      <c r="K119" s="37"/>
      <c r="L119" s="40"/>
      <c r="M119" s="191"/>
      <c r="N119" s="192"/>
      <c r="O119" s="65"/>
      <c r="P119" s="65"/>
      <c r="Q119" s="65"/>
      <c r="R119" s="65"/>
      <c r="S119" s="65"/>
      <c r="T119" s="66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130</v>
      </c>
      <c r="AU119" s="18" t="s">
        <v>82</v>
      </c>
    </row>
    <row r="120" spans="1:65" s="2" customFormat="1" ht="37.9" customHeight="1">
      <c r="A120" s="35"/>
      <c r="B120" s="36"/>
      <c r="C120" s="194" t="s">
        <v>147</v>
      </c>
      <c r="D120" s="194" t="s">
        <v>211</v>
      </c>
      <c r="E120" s="195" t="s">
        <v>274</v>
      </c>
      <c r="F120" s="196" t="s">
        <v>275</v>
      </c>
      <c r="G120" s="197" t="s">
        <v>237</v>
      </c>
      <c r="H120" s="198">
        <v>11.926</v>
      </c>
      <c r="I120" s="199"/>
      <c r="J120" s="200">
        <f>ROUND(I120*H120,2)</f>
        <v>0</v>
      </c>
      <c r="K120" s="196" t="s">
        <v>19</v>
      </c>
      <c r="L120" s="40"/>
      <c r="M120" s="201" t="s">
        <v>19</v>
      </c>
      <c r="N120" s="202" t="s">
        <v>43</v>
      </c>
      <c r="O120" s="65"/>
      <c r="P120" s="184">
        <f>O120*H120</f>
        <v>0</v>
      </c>
      <c r="Q120" s="184">
        <v>0</v>
      </c>
      <c r="R120" s="184">
        <f>Q120*H120</f>
        <v>0</v>
      </c>
      <c r="S120" s="184">
        <v>0</v>
      </c>
      <c r="T120" s="185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6" t="s">
        <v>128</v>
      </c>
      <c r="AT120" s="186" t="s">
        <v>211</v>
      </c>
      <c r="AU120" s="186" t="s">
        <v>82</v>
      </c>
      <c r="AY120" s="18" t="s">
        <v>120</v>
      </c>
      <c r="BE120" s="187">
        <f>IF(N120="základní",J120,0)</f>
        <v>0</v>
      </c>
      <c r="BF120" s="187">
        <f>IF(N120="snížená",J120,0)</f>
        <v>0</v>
      </c>
      <c r="BG120" s="187">
        <f>IF(N120="zákl. přenesená",J120,0)</f>
        <v>0</v>
      </c>
      <c r="BH120" s="187">
        <f>IF(N120="sníž. přenesená",J120,0)</f>
        <v>0</v>
      </c>
      <c r="BI120" s="187">
        <f>IF(N120="nulová",J120,0)</f>
        <v>0</v>
      </c>
      <c r="BJ120" s="18" t="s">
        <v>80</v>
      </c>
      <c r="BK120" s="187">
        <f>ROUND(I120*H120,2)</f>
        <v>0</v>
      </c>
      <c r="BL120" s="18" t="s">
        <v>128</v>
      </c>
      <c r="BM120" s="186" t="s">
        <v>276</v>
      </c>
    </row>
    <row r="121" spans="1:47" s="2" customFormat="1" ht="19.5">
      <c r="A121" s="35"/>
      <c r="B121" s="36"/>
      <c r="C121" s="37"/>
      <c r="D121" s="188" t="s">
        <v>129</v>
      </c>
      <c r="E121" s="37"/>
      <c r="F121" s="189" t="s">
        <v>275</v>
      </c>
      <c r="G121" s="37"/>
      <c r="H121" s="37"/>
      <c r="I121" s="190"/>
      <c r="J121" s="37"/>
      <c r="K121" s="37"/>
      <c r="L121" s="40"/>
      <c r="M121" s="191"/>
      <c r="N121" s="192"/>
      <c r="O121" s="65"/>
      <c r="P121" s="65"/>
      <c r="Q121" s="65"/>
      <c r="R121" s="65"/>
      <c r="S121" s="65"/>
      <c r="T121" s="6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129</v>
      </c>
      <c r="AU121" s="18" t="s">
        <v>82</v>
      </c>
    </row>
    <row r="122" spans="1:47" s="2" customFormat="1" ht="19.5">
      <c r="A122" s="35"/>
      <c r="B122" s="36"/>
      <c r="C122" s="37"/>
      <c r="D122" s="188" t="s">
        <v>130</v>
      </c>
      <c r="E122" s="37"/>
      <c r="F122" s="193" t="s">
        <v>277</v>
      </c>
      <c r="G122" s="37"/>
      <c r="H122" s="37"/>
      <c r="I122" s="190"/>
      <c r="J122" s="37"/>
      <c r="K122" s="37"/>
      <c r="L122" s="40"/>
      <c r="M122" s="191"/>
      <c r="N122" s="192"/>
      <c r="O122" s="65"/>
      <c r="P122" s="65"/>
      <c r="Q122" s="65"/>
      <c r="R122" s="65"/>
      <c r="S122" s="65"/>
      <c r="T122" s="66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130</v>
      </c>
      <c r="AU122" s="18" t="s">
        <v>82</v>
      </c>
    </row>
    <row r="123" spans="2:51" s="13" customFormat="1" ht="12">
      <c r="B123" s="209"/>
      <c r="C123" s="210"/>
      <c r="D123" s="188" t="s">
        <v>240</v>
      </c>
      <c r="E123" s="211" t="s">
        <v>19</v>
      </c>
      <c r="F123" s="212" t="s">
        <v>278</v>
      </c>
      <c r="G123" s="210"/>
      <c r="H123" s="213">
        <v>2.492</v>
      </c>
      <c r="I123" s="214"/>
      <c r="J123" s="210"/>
      <c r="K123" s="210"/>
      <c r="L123" s="215"/>
      <c r="M123" s="216"/>
      <c r="N123" s="217"/>
      <c r="O123" s="217"/>
      <c r="P123" s="217"/>
      <c r="Q123" s="217"/>
      <c r="R123" s="217"/>
      <c r="S123" s="217"/>
      <c r="T123" s="218"/>
      <c r="AT123" s="219" t="s">
        <v>240</v>
      </c>
      <c r="AU123" s="219" t="s">
        <v>82</v>
      </c>
      <c r="AV123" s="13" t="s">
        <v>82</v>
      </c>
      <c r="AW123" s="13" t="s">
        <v>34</v>
      </c>
      <c r="AX123" s="13" t="s">
        <v>72</v>
      </c>
      <c r="AY123" s="219" t="s">
        <v>120</v>
      </c>
    </row>
    <row r="124" spans="2:51" s="13" customFormat="1" ht="12">
      <c r="B124" s="209"/>
      <c r="C124" s="210"/>
      <c r="D124" s="188" t="s">
        <v>240</v>
      </c>
      <c r="E124" s="211" t="s">
        <v>19</v>
      </c>
      <c r="F124" s="212" t="s">
        <v>279</v>
      </c>
      <c r="G124" s="210"/>
      <c r="H124" s="213">
        <v>0.636</v>
      </c>
      <c r="I124" s="214"/>
      <c r="J124" s="210"/>
      <c r="K124" s="210"/>
      <c r="L124" s="215"/>
      <c r="M124" s="216"/>
      <c r="N124" s="217"/>
      <c r="O124" s="217"/>
      <c r="P124" s="217"/>
      <c r="Q124" s="217"/>
      <c r="R124" s="217"/>
      <c r="S124" s="217"/>
      <c r="T124" s="218"/>
      <c r="AT124" s="219" t="s">
        <v>240</v>
      </c>
      <c r="AU124" s="219" t="s">
        <v>82</v>
      </c>
      <c r="AV124" s="13" t="s">
        <v>82</v>
      </c>
      <c r="AW124" s="13" t="s">
        <v>34</v>
      </c>
      <c r="AX124" s="13" t="s">
        <v>72</v>
      </c>
      <c r="AY124" s="219" t="s">
        <v>120</v>
      </c>
    </row>
    <row r="125" spans="2:51" s="13" customFormat="1" ht="12">
      <c r="B125" s="209"/>
      <c r="C125" s="210"/>
      <c r="D125" s="188" t="s">
        <v>240</v>
      </c>
      <c r="E125" s="211" t="s">
        <v>19</v>
      </c>
      <c r="F125" s="212" t="s">
        <v>280</v>
      </c>
      <c r="G125" s="210"/>
      <c r="H125" s="213">
        <v>1.482</v>
      </c>
      <c r="I125" s="214"/>
      <c r="J125" s="210"/>
      <c r="K125" s="210"/>
      <c r="L125" s="215"/>
      <c r="M125" s="216"/>
      <c r="N125" s="217"/>
      <c r="O125" s="217"/>
      <c r="P125" s="217"/>
      <c r="Q125" s="217"/>
      <c r="R125" s="217"/>
      <c r="S125" s="217"/>
      <c r="T125" s="218"/>
      <c r="AT125" s="219" t="s">
        <v>240</v>
      </c>
      <c r="AU125" s="219" t="s">
        <v>82</v>
      </c>
      <c r="AV125" s="13" t="s">
        <v>82</v>
      </c>
      <c r="AW125" s="13" t="s">
        <v>34</v>
      </c>
      <c r="AX125" s="13" t="s">
        <v>72</v>
      </c>
      <c r="AY125" s="219" t="s">
        <v>120</v>
      </c>
    </row>
    <row r="126" spans="2:51" s="13" customFormat="1" ht="12">
      <c r="B126" s="209"/>
      <c r="C126" s="210"/>
      <c r="D126" s="188" t="s">
        <v>240</v>
      </c>
      <c r="E126" s="211" t="s">
        <v>19</v>
      </c>
      <c r="F126" s="212" t="s">
        <v>281</v>
      </c>
      <c r="G126" s="210"/>
      <c r="H126" s="213">
        <v>0.312</v>
      </c>
      <c r="I126" s="214"/>
      <c r="J126" s="210"/>
      <c r="K126" s="210"/>
      <c r="L126" s="215"/>
      <c r="M126" s="216"/>
      <c r="N126" s="217"/>
      <c r="O126" s="217"/>
      <c r="P126" s="217"/>
      <c r="Q126" s="217"/>
      <c r="R126" s="217"/>
      <c r="S126" s="217"/>
      <c r="T126" s="218"/>
      <c r="AT126" s="219" t="s">
        <v>240</v>
      </c>
      <c r="AU126" s="219" t="s">
        <v>82</v>
      </c>
      <c r="AV126" s="13" t="s">
        <v>82</v>
      </c>
      <c r="AW126" s="13" t="s">
        <v>34</v>
      </c>
      <c r="AX126" s="13" t="s">
        <v>72</v>
      </c>
      <c r="AY126" s="219" t="s">
        <v>120</v>
      </c>
    </row>
    <row r="127" spans="2:51" s="13" customFormat="1" ht="12">
      <c r="B127" s="209"/>
      <c r="C127" s="210"/>
      <c r="D127" s="188" t="s">
        <v>240</v>
      </c>
      <c r="E127" s="211" t="s">
        <v>19</v>
      </c>
      <c r="F127" s="212" t="s">
        <v>282</v>
      </c>
      <c r="G127" s="210"/>
      <c r="H127" s="213">
        <v>0.68</v>
      </c>
      <c r="I127" s="214"/>
      <c r="J127" s="210"/>
      <c r="K127" s="210"/>
      <c r="L127" s="215"/>
      <c r="M127" s="216"/>
      <c r="N127" s="217"/>
      <c r="O127" s="217"/>
      <c r="P127" s="217"/>
      <c r="Q127" s="217"/>
      <c r="R127" s="217"/>
      <c r="S127" s="217"/>
      <c r="T127" s="218"/>
      <c r="AT127" s="219" t="s">
        <v>240</v>
      </c>
      <c r="AU127" s="219" t="s">
        <v>82</v>
      </c>
      <c r="AV127" s="13" t="s">
        <v>82</v>
      </c>
      <c r="AW127" s="13" t="s">
        <v>34</v>
      </c>
      <c r="AX127" s="13" t="s">
        <v>72</v>
      </c>
      <c r="AY127" s="219" t="s">
        <v>120</v>
      </c>
    </row>
    <row r="128" spans="2:51" s="13" customFormat="1" ht="12">
      <c r="B128" s="209"/>
      <c r="C128" s="210"/>
      <c r="D128" s="188" t="s">
        <v>240</v>
      </c>
      <c r="E128" s="211" t="s">
        <v>19</v>
      </c>
      <c r="F128" s="212" t="s">
        <v>283</v>
      </c>
      <c r="G128" s="210"/>
      <c r="H128" s="213">
        <v>5.31</v>
      </c>
      <c r="I128" s="214"/>
      <c r="J128" s="210"/>
      <c r="K128" s="210"/>
      <c r="L128" s="215"/>
      <c r="M128" s="216"/>
      <c r="N128" s="217"/>
      <c r="O128" s="217"/>
      <c r="P128" s="217"/>
      <c r="Q128" s="217"/>
      <c r="R128" s="217"/>
      <c r="S128" s="217"/>
      <c r="T128" s="218"/>
      <c r="AT128" s="219" t="s">
        <v>240</v>
      </c>
      <c r="AU128" s="219" t="s">
        <v>82</v>
      </c>
      <c r="AV128" s="13" t="s">
        <v>82</v>
      </c>
      <c r="AW128" s="13" t="s">
        <v>34</v>
      </c>
      <c r="AX128" s="13" t="s">
        <v>72</v>
      </c>
      <c r="AY128" s="219" t="s">
        <v>120</v>
      </c>
    </row>
    <row r="129" spans="2:51" s="13" customFormat="1" ht="12">
      <c r="B129" s="209"/>
      <c r="C129" s="210"/>
      <c r="D129" s="188" t="s">
        <v>240</v>
      </c>
      <c r="E129" s="211" t="s">
        <v>19</v>
      </c>
      <c r="F129" s="212" t="s">
        <v>284</v>
      </c>
      <c r="G129" s="210"/>
      <c r="H129" s="213">
        <v>0.114</v>
      </c>
      <c r="I129" s="214"/>
      <c r="J129" s="210"/>
      <c r="K129" s="210"/>
      <c r="L129" s="215"/>
      <c r="M129" s="216"/>
      <c r="N129" s="217"/>
      <c r="O129" s="217"/>
      <c r="P129" s="217"/>
      <c r="Q129" s="217"/>
      <c r="R129" s="217"/>
      <c r="S129" s="217"/>
      <c r="T129" s="218"/>
      <c r="AT129" s="219" t="s">
        <v>240</v>
      </c>
      <c r="AU129" s="219" t="s">
        <v>82</v>
      </c>
      <c r="AV129" s="13" t="s">
        <v>82</v>
      </c>
      <c r="AW129" s="13" t="s">
        <v>34</v>
      </c>
      <c r="AX129" s="13" t="s">
        <v>72</v>
      </c>
      <c r="AY129" s="219" t="s">
        <v>120</v>
      </c>
    </row>
    <row r="130" spans="2:51" s="13" customFormat="1" ht="12">
      <c r="B130" s="209"/>
      <c r="C130" s="210"/>
      <c r="D130" s="188" t="s">
        <v>240</v>
      </c>
      <c r="E130" s="211" t="s">
        <v>19</v>
      </c>
      <c r="F130" s="212" t="s">
        <v>285</v>
      </c>
      <c r="G130" s="210"/>
      <c r="H130" s="213">
        <v>0.9</v>
      </c>
      <c r="I130" s="214"/>
      <c r="J130" s="210"/>
      <c r="K130" s="210"/>
      <c r="L130" s="215"/>
      <c r="M130" s="216"/>
      <c r="N130" s="217"/>
      <c r="O130" s="217"/>
      <c r="P130" s="217"/>
      <c r="Q130" s="217"/>
      <c r="R130" s="217"/>
      <c r="S130" s="217"/>
      <c r="T130" s="218"/>
      <c r="AT130" s="219" t="s">
        <v>240</v>
      </c>
      <c r="AU130" s="219" t="s">
        <v>82</v>
      </c>
      <c r="AV130" s="13" t="s">
        <v>82</v>
      </c>
      <c r="AW130" s="13" t="s">
        <v>34</v>
      </c>
      <c r="AX130" s="13" t="s">
        <v>72</v>
      </c>
      <c r="AY130" s="219" t="s">
        <v>120</v>
      </c>
    </row>
    <row r="131" spans="2:51" s="14" customFormat="1" ht="12">
      <c r="B131" s="220"/>
      <c r="C131" s="221"/>
      <c r="D131" s="188" t="s">
        <v>240</v>
      </c>
      <c r="E131" s="222" t="s">
        <v>19</v>
      </c>
      <c r="F131" s="223" t="s">
        <v>286</v>
      </c>
      <c r="G131" s="221"/>
      <c r="H131" s="224">
        <v>11.926</v>
      </c>
      <c r="I131" s="225"/>
      <c r="J131" s="221"/>
      <c r="K131" s="221"/>
      <c r="L131" s="226"/>
      <c r="M131" s="227"/>
      <c r="N131" s="228"/>
      <c r="O131" s="228"/>
      <c r="P131" s="228"/>
      <c r="Q131" s="228"/>
      <c r="R131" s="228"/>
      <c r="S131" s="228"/>
      <c r="T131" s="229"/>
      <c r="AT131" s="230" t="s">
        <v>240</v>
      </c>
      <c r="AU131" s="230" t="s">
        <v>82</v>
      </c>
      <c r="AV131" s="14" t="s">
        <v>128</v>
      </c>
      <c r="AW131" s="14" t="s">
        <v>34</v>
      </c>
      <c r="AX131" s="14" t="s">
        <v>80</v>
      </c>
      <c r="AY131" s="230" t="s">
        <v>120</v>
      </c>
    </row>
    <row r="132" spans="1:65" s="2" customFormat="1" ht="16.5" customHeight="1">
      <c r="A132" s="35"/>
      <c r="B132" s="36"/>
      <c r="C132" s="174" t="s">
        <v>139</v>
      </c>
      <c r="D132" s="174" t="s">
        <v>123</v>
      </c>
      <c r="E132" s="175" t="s">
        <v>287</v>
      </c>
      <c r="F132" s="176" t="s">
        <v>288</v>
      </c>
      <c r="G132" s="177" t="s">
        <v>214</v>
      </c>
      <c r="H132" s="178">
        <v>12.816</v>
      </c>
      <c r="I132" s="179"/>
      <c r="J132" s="180">
        <f>ROUND(I132*H132,2)</f>
        <v>0</v>
      </c>
      <c r="K132" s="176" t="s">
        <v>19</v>
      </c>
      <c r="L132" s="181"/>
      <c r="M132" s="182" t="s">
        <v>19</v>
      </c>
      <c r="N132" s="183" t="s">
        <v>43</v>
      </c>
      <c r="O132" s="65"/>
      <c r="P132" s="184">
        <f>O132*H132</f>
        <v>0</v>
      </c>
      <c r="Q132" s="184">
        <v>1</v>
      </c>
      <c r="R132" s="184">
        <f>Q132*H132</f>
        <v>12.816</v>
      </c>
      <c r="S132" s="184">
        <v>0</v>
      </c>
      <c r="T132" s="185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6" t="s">
        <v>127</v>
      </c>
      <c r="AT132" s="186" t="s">
        <v>123</v>
      </c>
      <c r="AU132" s="186" t="s">
        <v>82</v>
      </c>
      <c r="AY132" s="18" t="s">
        <v>120</v>
      </c>
      <c r="BE132" s="187">
        <f>IF(N132="základní",J132,0)</f>
        <v>0</v>
      </c>
      <c r="BF132" s="187">
        <f>IF(N132="snížená",J132,0)</f>
        <v>0</v>
      </c>
      <c r="BG132" s="187">
        <f>IF(N132="zákl. přenesená",J132,0)</f>
        <v>0</v>
      </c>
      <c r="BH132" s="187">
        <f>IF(N132="sníž. přenesená",J132,0)</f>
        <v>0</v>
      </c>
      <c r="BI132" s="187">
        <f>IF(N132="nulová",J132,0)</f>
        <v>0</v>
      </c>
      <c r="BJ132" s="18" t="s">
        <v>80</v>
      </c>
      <c r="BK132" s="187">
        <f>ROUND(I132*H132,2)</f>
        <v>0</v>
      </c>
      <c r="BL132" s="18" t="s">
        <v>128</v>
      </c>
      <c r="BM132" s="186" t="s">
        <v>289</v>
      </c>
    </row>
    <row r="133" spans="1:47" s="2" customFormat="1" ht="12">
      <c r="A133" s="35"/>
      <c r="B133" s="36"/>
      <c r="C133" s="37"/>
      <c r="D133" s="188" t="s">
        <v>129</v>
      </c>
      <c r="E133" s="37"/>
      <c r="F133" s="189" t="s">
        <v>288</v>
      </c>
      <c r="G133" s="37"/>
      <c r="H133" s="37"/>
      <c r="I133" s="190"/>
      <c r="J133" s="37"/>
      <c r="K133" s="37"/>
      <c r="L133" s="40"/>
      <c r="M133" s="191"/>
      <c r="N133" s="192"/>
      <c r="O133" s="65"/>
      <c r="P133" s="65"/>
      <c r="Q133" s="65"/>
      <c r="R133" s="65"/>
      <c r="S133" s="65"/>
      <c r="T133" s="66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129</v>
      </c>
      <c r="AU133" s="18" t="s">
        <v>82</v>
      </c>
    </row>
    <row r="134" spans="1:47" s="2" customFormat="1" ht="19.5">
      <c r="A134" s="35"/>
      <c r="B134" s="36"/>
      <c r="C134" s="37"/>
      <c r="D134" s="188" t="s">
        <v>130</v>
      </c>
      <c r="E134" s="37"/>
      <c r="F134" s="193" t="s">
        <v>290</v>
      </c>
      <c r="G134" s="37"/>
      <c r="H134" s="37"/>
      <c r="I134" s="190"/>
      <c r="J134" s="37"/>
      <c r="K134" s="37"/>
      <c r="L134" s="40"/>
      <c r="M134" s="191"/>
      <c r="N134" s="192"/>
      <c r="O134" s="65"/>
      <c r="P134" s="65"/>
      <c r="Q134" s="65"/>
      <c r="R134" s="65"/>
      <c r="S134" s="65"/>
      <c r="T134" s="66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130</v>
      </c>
      <c r="AU134" s="18" t="s">
        <v>82</v>
      </c>
    </row>
    <row r="135" spans="2:51" s="13" customFormat="1" ht="12">
      <c r="B135" s="209"/>
      <c r="C135" s="210"/>
      <c r="D135" s="188" t="s">
        <v>240</v>
      </c>
      <c r="E135" s="211" t="s">
        <v>19</v>
      </c>
      <c r="F135" s="212" t="s">
        <v>291</v>
      </c>
      <c r="G135" s="210"/>
      <c r="H135" s="213">
        <v>1.56</v>
      </c>
      <c r="I135" s="214"/>
      <c r="J135" s="210"/>
      <c r="K135" s="210"/>
      <c r="L135" s="215"/>
      <c r="M135" s="216"/>
      <c r="N135" s="217"/>
      <c r="O135" s="217"/>
      <c r="P135" s="217"/>
      <c r="Q135" s="217"/>
      <c r="R135" s="217"/>
      <c r="S135" s="217"/>
      <c r="T135" s="218"/>
      <c r="AT135" s="219" t="s">
        <v>240</v>
      </c>
      <c r="AU135" s="219" t="s">
        <v>82</v>
      </c>
      <c r="AV135" s="13" t="s">
        <v>82</v>
      </c>
      <c r="AW135" s="13" t="s">
        <v>34</v>
      </c>
      <c r="AX135" s="13" t="s">
        <v>72</v>
      </c>
      <c r="AY135" s="219" t="s">
        <v>120</v>
      </c>
    </row>
    <row r="136" spans="2:51" s="13" customFormat="1" ht="12">
      <c r="B136" s="209"/>
      <c r="C136" s="210"/>
      <c r="D136" s="188" t="s">
        <v>240</v>
      </c>
      <c r="E136" s="211" t="s">
        <v>19</v>
      </c>
      <c r="F136" s="212" t="s">
        <v>292</v>
      </c>
      <c r="G136" s="210"/>
      <c r="H136" s="213">
        <v>0.4</v>
      </c>
      <c r="I136" s="214"/>
      <c r="J136" s="210"/>
      <c r="K136" s="210"/>
      <c r="L136" s="215"/>
      <c r="M136" s="216"/>
      <c r="N136" s="217"/>
      <c r="O136" s="217"/>
      <c r="P136" s="217"/>
      <c r="Q136" s="217"/>
      <c r="R136" s="217"/>
      <c r="S136" s="217"/>
      <c r="T136" s="218"/>
      <c r="AT136" s="219" t="s">
        <v>240</v>
      </c>
      <c r="AU136" s="219" t="s">
        <v>82</v>
      </c>
      <c r="AV136" s="13" t="s">
        <v>82</v>
      </c>
      <c r="AW136" s="13" t="s">
        <v>34</v>
      </c>
      <c r="AX136" s="13" t="s">
        <v>72</v>
      </c>
      <c r="AY136" s="219" t="s">
        <v>120</v>
      </c>
    </row>
    <row r="137" spans="2:51" s="13" customFormat="1" ht="12">
      <c r="B137" s="209"/>
      <c r="C137" s="210"/>
      <c r="D137" s="188" t="s">
        <v>240</v>
      </c>
      <c r="E137" s="211" t="s">
        <v>19</v>
      </c>
      <c r="F137" s="212" t="s">
        <v>293</v>
      </c>
      <c r="G137" s="210"/>
      <c r="H137" s="213">
        <v>0.936</v>
      </c>
      <c r="I137" s="214"/>
      <c r="J137" s="210"/>
      <c r="K137" s="210"/>
      <c r="L137" s="215"/>
      <c r="M137" s="216"/>
      <c r="N137" s="217"/>
      <c r="O137" s="217"/>
      <c r="P137" s="217"/>
      <c r="Q137" s="217"/>
      <c r="R137" s="217"/>
      <c r="S137" s="217"/>
      <c r="T137" s="218"/>
      <c r="AT137" s="219" t="s">
        <v>240</v>
      </c>
      <c r="AU137" s="219" t="s">
        <v>82</v>
      </c>
      <c r="AV137" s="13" t="s">
        <v>82</v>
      </c>
      <c r="AW137" s="13" t="s">
        <v>34</v>
      </c>
      <c r="AX137" s="13" t="s">
        <v>72</v>
      </c>
      <c r="AY137" s="219" t="s">
        <v>120</v>
      </c>
    </row>
    <row r="138" spans="2:51" s="13" customFormat="1" ht="12">
      <c r="B138" s="209"/>
      <c r="C138" s="210"/>
      <c r="D138" s="188" t="s">
        <v>240</v>
      </c>
      <c r="E138" s="211" t="s">
        <v>19</v>
      </c>
      <c r="F138" s="212" t="s">
        <v>294</v>
      </c>
      <c r="G138" s="210"/>
      <c r="H138" s="213">
        <v>0.204</v>
      </c>
      <c r="I138" s="214"/>
      <c r="J138" s="210"/>
      <c r="K138" s="210"/>
      <c r="L138" s="215"/>
      <c r="M138" s="216"/>
      <c r="N138" s="217"/>
      <c r="O138" s="217"/>
      <c r="P138" s="217"/>
      <c r="Q138" s="217"/>
      <c r="R138" s="217"/>
      <c r="S138" s="217"/>
      <c r="T138" s="218"/>
      <c r="AT138" s="219" t="s">
        <v>240</v>
      </c>
      <c r="AU138" s="219" t="s">
        <v>82</v>
      </c>
      <c r="AV138" s="13" t="s">
        <v>82</v>
      </c>
      <c r="AW138" s="13" t="s">
        <v>34</v>
      </c>
      <c r="AX138" s="13" t="s">
        <v>72</v>
      </c>
      <c r="AY138" s="219" t="s">
        <v>120</v>
      </c>
    </row>
    <row r="139" spans="2:51" s="13" customFormat="1" ht="12">
      <c r="B139" s="209"/>
      <c r="C139" s="210"/>
      <c r="D139" s="188" t="s">
        <v>240</v>
      </c>
      <c r="E139" s="211" t="s">
        <v>19</v>
      </c>
      <c r="F139" s="212" t="s">
        <v>295</v>
      </c>
      <c r="G139" s="210"/>
      <c r="H139" s="213">
        <v>3.12</v>
      </c>
      <c r="I139" s="214"/>
      <c r="J139" s="210"/>
      <c r="K139" s="210"/>
      <c r="L139" s="215"/>
      <c r="M139" s="216"/>
      <c r="N139" s="217"/>
      <c r="O139" s="217"/>
      <c r="P139" s="217"/>
      <c r="Q139" s="217"/>
      <c r="R139" s="217"/>
      <c r="S139" s="217"/>
      <c r="T139" s="218"/>
      <c r="AT139" s="219" t="s">
        <v>240</v>
      </c>
      <c r="AU139" s="219" t="s">
        <v>82</v>
      </c>
      <c r="AV139" s="13" t="s">
        <v>82</v>
      </c>
      <c r="AW139" s="13" t="s">
        <v>34</v>
      </c>
      <c r="AX139" s="13" t="s">
        <v>72</v>
      </c>
      <c r="AY139" s="219" t="s">
        <v>120</v>
      </c>
    </row>
    <row r="140" spans="2:51" s="13" customFormat="1" ht="12">
      <c r="B140" s="209"/>
      <c r="C140" s="210"/>
      <c r="D140" s="188" t="s">
        <v>240</v>
      </c>
      <c r="E140" s="211" t="s">
        <v>19</v>
      </c>
      <c r="F140" s="212" t="s">
        <v>296</v>
      </c>
      <c r="G140" s="210"/>
      <c r="H140" s="213">
        <v>2.19</v>
      </c>
      <c r="I140" s="214"/>
      <c r="J140" s="210"/>
      <c r="K140" s="210"/>
      <c r="L140" s="215"/>
      <c r="M140" s="216"/>
      <c r="N140" s="217"/>
      <c r="O140" s="217"/>
      <c r="P140" s="217"/>
      <c r="Q140" s="217"/>
      <c r="R140" s="217"/>
      <c r="S140" s="217"/>
      <c r="T140" s="218"/>
      <c r="AT140" s="219" t="s">
        <v>240</v>
      </c>
      <c r="AU140" s="219" t="s">
        <v>82</v>
      </c>
      <c r="AV140" s="13" t="s">
        <v>82</v>
      </c>
      <c r="AW140" s="13" t="s">
        <v>34</v>
      </c>
      <c r="AX140" s="13" t="s">
        <v>72</v>
      </c>
      <c r="AY140" s="219" t="s">
        <v>120</v>
      </c>
    </row>
    <row r="141" spans="2:51" s="14" customFormat="1" ht="12">
      <c r="B141" s="220"/>
      <c r="C141" s="221"/>
      <c r="D141" s="188" t="s">
        <v>240</v>
      </c>
      <c r="E141" s="222" t="s">
        <v>19</v>
      </c>
      <c r="F141" s="223" t="s">
        <v>249</v>
      </c>
      <c r="G141" s="221"/>
      <c r="H141" s="224">
        <v>8.41</v>
      </c>
      <c r="I141" s="225"/>
      <c r="J141" s="221"/>
      <c r="K141" s="221"/>
      <c r="L141" s="226"/>
      <c r="M141" s="227"/>
      <c r="N141" s="228"/>
      <c r="O141" s="228"/>
      <c r="P141" s="228"/>
      <c r="Q141" s="228"/>
      <c r="R141" s="228"/>
      <c r="S141" s="228"/>
      <c r="T141" s="229"/>
      <c r="AT141" s="230" t="s">
        <v>240</v>
      </c>
      <c r="AU141" s="230" t="s">
        <v>82</v>
      </c>
      <c r="AV141" s="14" t="s">
        <v>128</v>
      </c>
      <c r="AW141" s="14" t="s">
        <v>34</v>
      </c>
      <c r="AX141" s="14" t="s">
        <v>72</v>
      </c>
      <c r="AY141" s="230" t="s">
        <v>120</v>
      </c>
    </row>
    <row r="142" spans="2:51" s="13" customFormat="1" ht="12">
      <c r="B142" s="209"/>
      <c r="C142" s="210"/>
      <c r="D142" s="188" t="s">
        <v>240</v>
      </c>
      <c r="E142" s="211" t="s">
        <v>19</v>
      </c>
      <c r="F142" s="212" t="s">
        <v>297</v>
      </c>
      <c r="G142" s="210"/>
      <c r="H142" s="213">
        <v>12.816</v>
      </c>
      <c r="I142" s="214"/>
      <c r="J142" s="210"/>
      <c r="K142" s="210"/>
      <c r="L142" s="215"/>
      <c r="M142" s="216"/>
      <c r="N142" s="217"/>
      <c r="O142" s="217"/>
      <c r="P142" s="217"/>
      <c r="Q142" s="217"/>
      <c r="R142" s="217"/>
      <c r="S142" s="217"/>
      <c r="T142" s="218"/>
      <c r="AT142" s="219" t="s">
        <v>240</v>
      </c>
      <c r="AU142" s="219" t="s">
        <v>82</v>
      </c>
      <c r="AV142" s="13" t="s">
        <v>82</v>
      </c>
      <c r="AW142" s="13" t="s">
        <v>34</v>
      </c>
      <c r="AX142" s="13" t="s">
        <v>72</v>
      </c>
      <c r="AY142" s="219" t="s">
        <v>120</v>
      </c>
    </row>
    <row r="143" spans="2:51" s="15" customFormat="1" ht="12">
      <c r="B143" s="231"/>
      <c r="C143" s="232"/>
      <c r="D143" s="188" t="s">
        <v>240</v>
      </c>
      <c r="E143" s="233" t="s">
        <v>19</v>
      </c>
      <c r="F143" s="234" t="s">
        <v>298</v>
      </c>
      <c r="G143" s="232"/>
      <c r="H143" s="235">
        <v>12.816</v>
      </c>
      <c r="I143" s="236"/>
      <c r="J143" s="232"/>
      <c r="K143" s="232"/>
      <c r="L143" s="237"/>
      <c r="M143" s="238"/>
      <c r="N143" s="239"/>
      <c r="O143" s="239"/>
      <c r="P143" s="239"/>
      <c r="Q143" s="239"/>
      <c r="R143" s="239"/>
      <c r="S143" s="239"/>
      <c r="T143" s="240"/>
      <c r="AT143" s="241" t="s">
        <v>240</v>
      </c>
      <c r="AU143" s="241" t="s">
        <v>82</v>
      </c>
      <c r="AV143" s="15" t="s">
        <v>136</v>
      </c>
      <c r="AW143" s="15" t="s">
        <v>34</v>
      </c>
      <c r="AX143" s="15" t="s">
        <v>72</v>
      </c>
      <c r="AY143" s="241" t="s">
        <v>120</v>
      </c>
    </row>
    <row r="144" spans="2:51" s="14" customFormat="1" ht="12">
      <c r="B144" s="220"/>
      <c r="C144" s="221"/>
      <c r="D144" s="188" t="s">
        <v>240</v>
      </c>
      <c r="E144" s="222" t="s">
        <v>19</v>
      </c>
      <c r="F144" s="223" t="s">
        <v>249</v>
      </c>
      <c r="G144" s="221"/>
      <c r="H144" s="224">
        <v>12.816</v>
      </c>
      <c r="I144" s="225"/>
      <c r="J144" s="221"/>
      <c r="K144" s="221"/>
      <c r="L144" s="226"/>
      <c r="M144" s="227"/>
      <c r="N144" s="228"/>
      <c r="O144" s="228"/>
      <c r="P144" s="228"/>
      <c r="Q144" s="228"/>
      <c r="R144" s="228"/>
      <c r="S144" s="228"/>
      <c r="T144" s="229"/>
      <c r="AT144" s="230" t="s">
        <v>240</v>
      </c>
      <c r="AU144" s="230" t="s">
        <v>82</v>
      </c>
      <c r="AV144" s="14" t="s">
        <v>128</v>
      </c>
      <c r="AW144" s="14" t="s">
        <v>34</v>
      </c>
      <c r="AX144" s="14" t="s">
        <v>80</v>
      </c>
      <c r="AY144" s="230" t="s">
        <v>120</v>
      </c>
    </row>
    <row r="145" spans="1:65" s="2" customFormat="1" ht="33" customHeight="1">
      <c r="A145" s="35"/>
      <c r="B145" s="36"/>
      <c r="C145" s="174" t="s">
        <v>158</v>
      </c>
      <c r="D145" s="174" t="s">
        <v>123</v>
      </c>
      <c r="E145" s="175" t="s">
        <v>299</v>
      </c>
      <c r="F145" s="176" t="s">
        <v>300</v>
      </c>
      <c r="G145" s="177" t="s">
        <v>126</v>
      </c>
      <c r="H145" s="178">
        <v>6</v>
      </c>
      <c r="I145" s="179"/>
      <c r="J145" s="180">
        <f>ROUND(I145*H145,2)</f>
        <v>0</v>
      </c>
      <c r="K145" s="176" t="s">
        <v>19</v>
      </c>
      <c r="L145" s="181"/>
      <c r="M145" s="182" t="s">
        <v>19</v>
      </c>
      <c r="N145" s="183" t="s">
        <v>43</v>
      </c>
      <c r="O145" s="65"/>
      <c r="P145" s="184">
        <f>O145*H145</f>
        <v>0</v>
      </c>
      <c r="Q145" s="184">
        <v>0</v>
      </c>
      <c r="R145" s="184">
        <f>Q145*H145</f>
        <v>0</v>
      </c>
      <c r="S145" s="184">
        <v>0</v>
      </c>
      <c r="T145" s="185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6" t="s">
        <v>127</v>
      </c>
      <c r="AT145" s="186" t="s">
        <v>123</v>
      </c>
      <c r="AU145" s="186" t="s">
        <v>82</v>
      </c>
      <c r="AY145" s="18" t="s">
        <v>120</v>
      </c>
      <c r="BE145" s="187">
        <f>IF(N145="základní",J145,0)</f>
        <v>0</v>
      </c>
      <c r="BF145" s="187">
        <f>IF(N145="snížená",J145,0)</f>
        <v>0</v>
      </c>
      <c r="BG145" s="187">
        <f>IF(N145="zákl. přenesená",J145,0)</f>
        <v>0</v>
      </c>
      <c r="BH145" s="187">
        <f>IF(N145="sníž. přenesená",J145,0)</f>
        <v>0</v>
      </c>
      <c r="BI145" s="187">
        <f>IF(N145="nulová",J145,0)</f>
        <v>0</v>
      </c>
      <c r="BJ145" s="18" t="s">
        <v>80</v>
      </c>
      <c r="BK145" s="187">
        <f>ROUND(I145*H145,2)</f>
        <v>0</v>
      </c>
      <c r="BL145" s="18" t="s">
        <v>128</v>
      </c>
      <c r="BM145" s="186" t="s">
        <v>301</v>
      </c>
    </row>
    <row r="146" spans="1:47" s="2" customFormat="1" ht="19.5">
      <c r="A146" s="35"/>
      <c r="B146" s="36"/>
      <c r="C146" s="37"/>
      <c r="D146" s="188" t="s">
        <v>129</v>
      </c>
      <c r="E146" s="37"/>
      <c r="F146" s="189" t="s">
        <v>300</v>
      </c>
      <c r="G146" s="37"/>
      <c r="H146" s="37"/>
      <c r="I146" s="190"/>
      <c r="J146" s="37"/>
      <c r="K146" s="37"/>
      <c r="L146" s="40"/>
      <c r="M146" s="191"/>
      <c r="N146" s="192"/>
      <c r="O146" s="65"/>
      <c r="P146" s="65"/>
      <c r="Q146" s="65"/>
      <c r="R146" s="65"/>
      <c r="S146" s="65"/>
      <c r="T146" s="66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129</v>
      </c>
      <c r="AU146" s="18" t="s">
        <v>82</v>
      </c>
    </row>
    <row r="147" spans="1:47" s="2" customFormat="1" ht="19.5">
      <c r="A147" s="35"/>
      <c r="B147" s="36"/>
      <c r="C147" s="37"/>
      <c r="D147" s="188" t="s">
        <v>130</v>
      </c>
      <c r="E147" s="37"/>
      <c r="F147" s="193" t="s">
        <v>302</v>
      </c>
      <c r="G147" s="37"/>
      <c r="H147" s="37"/>
      <c r="I147" s="190"/>
      <c r="J147" s="37"/>
      <c r="K147" s="37"/>
      <c r="L147" s="40"/>
      <c r="M147" s="191"/>
      <c r="N147" s="192"/>
      <c r="O147" s="65"/>
      <c r="P147" s="65"/>
      <c r="Q147" s="65"/>
      <c r="R147" s="65"/>
      <c r="S147" s="65"/>
      <c r="T147" s="66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130</v>
      </c>
      <c r="AU147" s="18" t="s">
        <v>82</v>
      </c>
    </row>
    <row r="148" spans="2:51" s="13" customFormat="1" ht="12">
      <c r="B148" s="209"/>
      <c r="C148" s="210"/>
      <c r="D148" s="188" t="s">
        <v>240</v>
      </c>
      <c r="E148" s="211" t="s">
        <v>19</v>
      </c>
      <c r="F148" s="212" t="s">
        <v>303</v>
      </c>
      <c r="G148" s="210"/>
      <c r="H148" s="213">
        <v>2</v>
      </c>
      <c r="I148" s="214"/>
      <c r="J148" s="210"/>
      <c r="K148" s="210"/>
      <c r="L148" s="215"/>
      <c r="M148" s="216"/>
      <c r="N148" s="217"/>
      <c r="O148" s="217"/>
      <c r="P148" s="217"/>
      <c r="Q148" s="217"/>
      <c r="R148" s="217"/>
      <c r="S148" s="217"/>
      <c r="T148" s="218"/>
      <c r="AT148" s="219" t="s">
        <v>240</v>
      </c>
      <c r="AU148" s="219" t="s">
        <v>82</v>
      </c>
      <c r="AV148" s="13" t="s">
        <v>82</v>
      </c>
      <c r="AW148" s="13" t="s">
        <v>34</v>
      </c>
      <c r="AX148" s="13" t="s">
        <v>72</v>
      </c>
      <c r="AY148" s="219" t="s">
        <v>120</v>
      </c>
    </row>
    <row r="149" spans="2:51" s="13" customFormat="1" ht="12">
      <c r="B149" s="209"/>
      <c r="C149" s="210"/>
      <c r="D149" s="188" t="s">
        <v>240</v>
      </c>
      <c r="E149" s="211" t="s">
        <v>19</v>
      </c>
      <c r="F149" s="212" t="s">
        <v>304</v>
      </c>
      <c r="G149" s="210"/>
      <c r="H149" s="213">
        <v>4</v>
      </c>
      <c r="I149" s="214"/>
      <c r="J149" s="210"/>
      <c r="K149" s="210"/>
      <c r="L149" s="215"/>
      <c r="M149" s="216"/>
      <c r="N149" s="217"/>
      <c r="O149" s="217"/>
      <c r="P149" s="217"/>
      <c r="Q149" s="217"/>
      <c r="R149" s="217"/>
      <c r="S149" s="217"/>
      <c r="T149" s="218"/>
      <c r="AT149" s="219" t="s">
        <v>240</v>
      </c>
      <c r="AU149" s="219" t="s">
        <v>82</v>
      </c>
      <c r="AV149" s="13" t="s">
        <v>82</v>
      </c>
      <c r="AW149" s="13" t="s">
        <v>34</v>
      </c>
      <c r="AX149" s="13" t="s">
        <v>72</v>
      </c>
      <c r="AY149" s="219" t="s">
        <v>120</v>
      </c>
    </row>
    <row r="150" spans="2:51" s="14" customFormat="1" ht="12">
      <c r="B150" s="220"/>
      <c r="C150" s="221"/>
      <c r="D150" s="188" t="s">
        <v>240</v>
      </c>
      <c r="E150" s="222" t="s">
        <v>19</v>
      </c>
      <c r="F150" s="223" t="s">
        <v>286</v>
      </c>
      <c r="G150" s="221"/>
      <c r="H150" s="224">
        <v>6</v>
      </c>
      <c r="I150" s="225"/>
      <c r="J150" s="221"/>
      <c r="K150" s="221"/>
      <c r="L150" s="226"/>
      <c r="M150" s="227"/>
      <c r="N150" s="228"/>
      <c r="O150" s="228"/>
      <c r="P150" s="228"/>
      <c r="Q150" s="228"/>
      <c r="R150" s="228"/>
      <c r="S150" s="228"/>
      <c r="T150" s="229"/>
      <c r="AT150" s="230" t="s">
        <v>240</v>
      </c>
      <c r="AU150" s="230" t="s">
        <v>82</v>
      </c>
      <c r="AV150" s="14" t="s">
        <v>128</v>
      </c>
      <c r="AW150" s="14" t="s">
        <v>34</v>
      </c>
      <c r="AX150" s="14" t="s">
        <v>80</v>
      </c>
      <c r="AY150" s="230" t="s">
        <v>120</v>
      </c>
    </row>
    <row r="151" spans="1:65" s="2" customFormat="1" ht="24.2" customHeight="1">
      <c r="A151" s="35"/>
      <c r="B151" s="36"/>
      <c r="C151" s="194" t="s">
        <v>127</v>
      </c>
      <c r="D151" s="194" t="s">
        <v>211</v>
      </c>
      <c r="E151" s="195" t="s">
        <v>305</v>
      </c>
      <c r="F151" s="196" t="s">
        <v>306</v>
      </c>
      <c r="G151" s="197" t="s">
        <v>307</v>
      </c>
      <c r="H151" s="198">
        <v>6</v>
      </c>
      <c r="I151" s="199"/>
      <c r="J151" s="200">
        <f>ROUND(I151*H151,2)</f>
        <v>0</v>
      </c>
      <c r="K151" s="196" t="s">
        <v>215</v>
      </c>
      <c r="L151" s="40"/>
      <c r="M151" s="201" t="s">
        <v>19</v>
      </c>
      <c r="N151" s="202" t="s">
        <v>43</v>
      </c>
      <c r="O151" s="65"/>
      <c r="P151" s="184">
        <f>O151*H151</f>
        <v>0</v>
      </c>
      <c r="Q151" s="184">
        <v>0.00208</v>
      </c>
      <c r="R151" s="184">
        <f>Q151*H151</f>
        <v>0.012479999999999998</v>
      </c>
      <c r="S151" s="184">
        <v>0</v>
      </c>
      <c r="T151" s="185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6" t="s">
        <v>128</v>
      </c>
      <c r="AT151" s="186" t="s">
        <v>211</v>
      </c>
      <c r="AU151" s="186" t="s">
        <v>82</v>
      </c>
      <c r="AY151" s="18" t="s">
        <v>120</v>
      </c>
      <c r="BE151" s="187">
        <f>IF(N151="základní",J151,0)</f>
        <v>0</v>
      </c>
      <c r="BF151" s="187">
        <f>IF(N151="snížená",J151,0)</f>
        <v>0</v>
      </c>
      <c r="BG151" s="187">
        <f>IF(N151="zákl. přenesená",J151,0)</f>
        <v>0</v>
      </c>
      <c r="BH151" s="187">
        <f>IF(N151="sníž. přenesená",J151,0)</f>
        <v>0</v>
      </c>
      <c r="BI151" s="187">
        <f>IF(N151="nulová",J151,0)</f>
        <v>0</v>
      </c>
      <c r="BJ151" s="18" t="s">
        <v>80</v>
      </c>
      <c r="BK151" s="187">
        <f>ROUND(I151*H151,2)</f>
        <v>0</v>
      </c>
      <c r="BL151" s="18" t="s">
        <v>128</v>
      </c>
      <c r="BM151" s="186" t="s">
        <v>308</v>
      </c>
    </row>
    <row r="152" spans="1:47" s="2" customFormat="1" ht="19.5">
      <c r="A152" s="35"/>
      <c r="B152" s="36"/>
      <c r="C152" s="37"/>
      <c r="D152" s="188" t="s">
        <v>129</v>
      </c>
      <c r="E152" s="37"/>
      <c r="F152" s="189" t="s">
        <v>309</v>
      </c>
      <c r="G152" s="37"/>
      <c r="H152" s="37"/>
      <c r="I152" s="190"/>
      <c r="J152" s="37"/>
      <c r="K152" s="37"/>
      <c r="L152" s="40"/>
      <c r="M152" s="191"/>
      <c r="N152" s="192"/>
      <c r="O152" s="65"/>
      <c r="P152" s="65"/>
      <c r="Q152" s="65"/>
      <c r="R152" s="65"/>
      <c r="S152" s="65"/>
      <c r="T152" s="66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8" t="s">
        <v>129</v>
      </c>
      <c r="AU152" s="18" t="s">
        <v>82</v>
      </c>
    </row>
    <row r="153" spans="1:47" s="2" customFormat="1" ht="12">
      <c r="A153" s="35"/>
      <c r="B153" s="36"/>
      <c r="C153" s="37"/>
      <c r="D153" s="203" t="s">
        <v>218</v>
      </c>
      <c r="E153" s="37"/>
      <c r="F153" s="204" t="s">
        <v>310</v>
      </c>
      <c r="G153" s="37"/>
      <c r="H153" s="37"/>
      <c r="I153" s="190"/>
      <c r="J153" s="37"/>
      <c r="K153" s="37"/>
      <c r="L153" s="40"/>
      <c r="M153" s="191"/>
      <c r="N153" s="192"/>
      <c r="O153" s="65"/>
      <c r="P153" s="65"/>
      <c r="Q153" s="65"/>
      <c r="R153" s="65"/>
      <c r="S153" s="65"/>
      <c r="T153" s="66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218</v>
      </c>
      <c r="AU153" s="18" t="s">
        <v>82</v>
      </c>
    </row>
    <row r="154" spans="1:65" s="2" customFormat="1" ht="24.2" customHeight="1">
      <c r="A154" s="35"/>
      <c r="B154" s="36"/>
      <c r="C154" s="194" t="s">
        <v>167</v>
      </c>
      <c r="D154" s="194" t="s">
        <v>211</v>
      </c>
      <c r="E154" s="195" t="s">
        <v>311</v>
      </c>
      <c r="F154" s="196" t="s">
        <v>312</v>
      </c>
      <c r="G154" s="197" t="s">
        <v>313</v>
      </c>
      <c r="H154" s="198">
        <v>68.9</v>
      </c>
      <c r="I154" s="199"/>
      <c r="J154" s="200">
        <f>ROUND(I154*H154,2)</f>
        <v>0</v>
      </c>
      <c r="K154" s="196" t="s">
        <v>215</v>
      </c>
      <c r="L154" s="40"/>
      <c r="M154" s="201" t="s">
        <v>19</v>
      </c>
      <c r="N154" s="202" t="s">
        <v>43</v>
      </c>
      <c r="O154" s="65"/>
      <c r="P154" s="184">
        <f>O154*H154</f>
        <v>0</v>
      </c>
      <c r="Q154" s="184">
        <v>0</v>
      </c>
      <c r="R154" s="184">
        <f>Q154*H154</f>
        <v>0</v>
      </c>
      <c r="S154" s="184">
        <v>0</v>
      </c>
      <c r="T154" s="185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6" t="s">
        <v>128</v>
      </c>
      <c r="AT154" s="186" t="s">
        <v>211</v>
      </c>
      <c r="AU154" s="186" t="s">
        <v>82</v>
      </c>
      <c r="AY154" s="18" t="s">
        <v>120</v>
      </c>
      <c r="BE154" s="187">
        <f>IF(N154="základní",J154,0)</f>
        <v>0</v>
      </c>
      <c r="BF154" s="187">
        <f>IF(N154="snížená",J154,0)</f>
        <v>0</v>
      </c>
      <c r="BG154" s="187">
        <f>IF(N154="zákl. přenesená",J154,0)</f>
        <v>0</v>
      </c>
      <c r="BH154" s="187">
        <f>IF(N154="sníž. přenesená",J154,0)</f>
        <v>0</v>
      </c>
      <c r="BI154" s="187">
        <f>IF(N154="nulová",J154,0)</f>
        <v>0</v>
      </c>
      <c r="BJ154" s="18" t="s">
        <v>80</v>
      </c>
      <c r="BK154" s="187">
        <f>ROUND(I154*H154,2)</f>
        <v>0</v>
      </c>
      <c r="BL154" s="18" t="s">
        <v>128</v>
      </c>
      <c r="BM154" s="186" t="s">
        <v>314</v>
      </c>
    </row>
    <row r="155" spans="1:47" s="2" customFormat="1" ht="19.5">
      <c r="A155" s="35"/>
      <c r="B155" s="36"/>
      <c r="C155" s="37"/>
      <c r="D155" s="188" t="s">
        <v>129</v>
      </c>
      <c r="E155" s="37"/>
      <c r="F155" s="189" t="s">
        <v>315</v>
      </c>
      <c r="G155" s="37"/>
      <c r="H155" s="37"/>
      <c r="I155" s="190"/>
      <c r="J155" s="37"/>
      <c r="K155" s="37"/>
      <c r="L155" s="40"/>
      <c r="M155" s="191"/>
      <c r="N155" s="192"/>
      <c r="O155" s="65"/>
      <c r="P155" s="65"/>
      <c r="Q155" s="65"/>
      <c r="R155" s="65"/>
      <c r="S155" s="65"/>
      <c r="T155" s="66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8" t="s">
        <v>129</v>
      </c>
      <c r="AU155" s="18" t="s">
        <v>82</v>
      </c>
    </row>
    <row r="156" spans="1:47" s="2" customFormat="1" ht="12">
      <c r="A156" s="35"/>
      <c r="B156" s="36"/>
      <c r="C156" s="37"/>
      <c r="D156" s="203" t="s">
        <v>218</v>
      </c>
      <c r="E156" s="37"/>
      <c r="F156" s="204" t="s">
        <v>316</v>
      </c>
      <c r="G156" s="37"/>
      <c r="H156" s="37"/>
      <c r="I156" s="190"/>
      <c r="J156" s="37"/>
      <c r="K156" s="37"/>
      <c r="L156" s="40"/>
      <c r="M156" s="191"/>
      <c r="N156" s="192"/>
      <c r="O156" s="65"/>
      <c r="P156" s="65"/>
      <c r="Q156" s="65"/>
      <c r="R156" s="65"/>
      <c r="S156" s="65"/>
      <c r="T156" s="66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8" t="s">
        <v>218</v>
      </c>
      <c r="AU156" s="18" t="s">
        <v>82</v>
      </c>
    </row>
    <row r="157" spans="1:65" s="2" customFormat="1" ht="33" customHeight="1">
      <c r="A157" s="35"/>
      <c r="B157" s="36"/>
      <c r="C157" s="194" t="s">
        <v>150</v>
      </c>
      <c r="D157" s="194" t="s">
        <v>211</v>
      </c>
      <c r="E157" s="195" t="s">
        <v>317</v>
      </c>
      <c r="F157" s="196" t="s">
        <v>318</v>
      </c>
      <c r="G157" s="197" t="s">
        <v>307</v>
      </c>
      <c r="H157" s="198">
        <v>15</v>
      </c>
      <c r="I157" s="199"/>
      <c r="J157" s="200">
        <f>ROUND(I157*H157,2)</f>
        <v>0</v>
      </c>
      <c r="K157" s="196" t="s">
        <v>215</v>
      </c>
      <c r="L157" s="40"/>
      <c r="M157" s="201" t="s">
        <v>19</v>
      </c>
      <c r="N157" s="202" t="s">
        <v>43</v>
      </c>
      <c r="O157" s="65"/>
      <c r="P157" s="184">
        <f>O157*H157</f>
        <v>0</v>
      </c>
      <c r="Q157" s="184">
        <v>0</v>
      </c>
      <c r="R157" s="184">
        <f>Q157*H157</f>
        <v>0</v>
      </c>
      <c r="S157" s="184">
        <v>0</v>
      </c>
      <c r="T157" s="185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6" t="s">
        <v>128</v>
      </c>
      <c r="AT157" s="186" t="s">
        <v>211</v>
      </c>
      <c r="AU157" s="186" t="s">
        <v>82</v>
      </c>
      <c r="AY157" s="18" t="s">
        <v>120</v>
      </c>
      <c r="BE157" s="187">
        <f>IF(N157="základní",J157,0)</f>
        <v>0</v>
      </c>
      <c r="BF157" s="187">
        <f>IF(N157="snížená",J157,0)</f>
        <v>0</v>
      </c>
      <c r="BG157" s="187">
        <f>IF(N157="zákl. přenesená",J157,0)</f>
        <v>0</v>
      </c>
      <c r="BH157" s="187">
        <f>IF(N157="sníž. přenesená",J157,0)</f>
        <v>0</v>
      </c>
      <c r="BI157" s="187">
        <f>IF(N157="nulová",J157,0)</f>
        <v>0</v>
      </c>
      <c r="BJ157" s="18" t="s">
        <v>80</v>
      </c>
      <c r="BK157" s="187">
        <f>ROUND(I157*H157,2)</f>
        <v>0</v>
      </c>
      <c r="BL157" s="18" t="s">
        <v>128</v>
      </c>
      <c r="BM157" s="186" t="s">
        <v>319</v>
      </c>
    </row>
    <row r="158" spans="1:47" s="2" customFormat="1" ht="29.25">
      <c r="A158" s="35"/>
      <c r="B158" s="36"/>
      <c r="C158" s="37"/>
      <c r="D158" s="188" t="s">
        <v>129</v>
      </c>
      <c r="E158" s="37"/>
      <c r="F158" s="189" t="s">
        <v>320</v>
      </c>
      <c r="G158" s="37"/>
      <c r="H158" s="37"/>
      <c r="I158" s="190"/>
      <c r="J158" s="37"/>
      <c r="K158" s="37"/>
      <c r="L158" s="40"/>
      <c r="M158" s="191"/>
      <c r="N158" s="192"/>
      <c r="O158" s="65"/>
      <c r="P158" s="65"/>
      <c r="Q158" s="65"/>
      <c r="R158" s="65"/>
      <c r="S158" s="65"/>
      <c r="T158" s="66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8" t="s">
        <v>129</v>
      </c>
      <c r="AU158" s="18" t="s">
        <v>82</v>
      </c>
    </row>
    <row r="159" spans="1:47" s="2" customFormat="1" ht="12">
      <c r="A159" s="35"/>
      <c r="B159" s="36"/>
      <c r="C159" s="37"/>
      <c r="D159" s="203" t="s">
        <v>218</v>
      </c>
      <c r="E159" s="37"/>
      <c r="F159" s="204" t="s">
        <v>321</v>
      </c>
      <c r="G159" s="37"/>
      <c r="H159" s="37"/>
      <c r="I159" s="190"/>
      <c r="J159" s="37"/>
      <c r="K159" s="37"/>
      <c r="L159" s="40"/>
      <c r="M159" s="191"/>
      <c r="N159" s="192"/>
      <c r="O159" s="65"/>
      <c r="P159" s="65"/>
      <c r="Q159" s="65"/>
      <c r="R159" s="65"/>
      <c r="S159" s="65"/>
      <c r="T159" s="66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8" t="s">
        <v>218</v>
      </c>
      <c r="AU159" s="18" t="s">
        <v>82</v>
      </c>
    </row>
    <row r="160" spans="1:47" s="2" customFormat="1" ht="19.5">
      <c r="A160" s="35"/>
      <c r="B160" s="36"/>
      <c r="C160" s="37"/>
      <c r="D160" s="188" t="s">
        <v>130</v>
      </c>
      <c r="E160" s="37"/>
      <c r="F160" s="193" t="s">
        <v>322</v>
      </c>
      <c r="G160" s="37"/>
      <c r="H160" s="37"/>
      <c r="I160" s="190"/>
      <c r="J160" s="37"/>
      <c r="K160" s="37"/>
      <c r="L160" s="40"/>
      <c r="M160" s="191"/>
      <c r="N160" s="192"/>
      <c r="O160" s="65"/>
      <c r="P160" s="65"/>
      <c r="Q160" s="65"/>
      <c r="R160" s="65"/>
      <c r="S160" s="65"/>
      <c r="T160" s="66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8" t="s">
        <v>130</v>
      </c>
      <c r="AU160" s="18" t="s">
        <v>82</v>
      </c>
    </row>
    <row r="161" spans="2:51" s="13" customFormat="1" ht="12">
      <c r="B161" s="209"/>
      <c r="C161" s="210"/>
      <c r="D161" s="188" t="s">
        <v>240</v>
      </c>
      <c r="E161" s="211" t="s">
        <v>19</v>
      </c>
      <c r="F161" s="212" t="s">
        <v>136</v>
      </c>
      <c r="G161" s="210"/>
      <c r="H161" s="213">
        <v>3</v>
      </c>
      <c r="I161" s="214"/>
      <c r="J161" s="210"/>
      <c r="K161" s="210"/>
      <c r="L161" s="215"/>
      <c r="M161" s="216"/>
      <c r="N161" s="217"/>
      <c r="O161" s="217"/>
      <c r="P161" s="217"/>
      <c r="Q161" s="217"/>
      <c r="R161" s="217"/>
      <c r="S161" s="217"/>
      <c r="T161" s="218"/>
      <c r="AT161" s="219" t="s">
        <v>240</v>
      </c>
      <c r="AU161" s="219" t="s">
        <v>82</v>
      </c>
      <c r="AV161" s="13" t="s">
        <v>82</v>
      </c>
      <c r="AW161" s="13" t="s">
        <v>34</v>
      </c>
      <c r="AX161" s="13" t="s">
        <v>72</v>
      </c>
      <c r="AY161" s="219" t="s">
        <v>120</v>
      </c>
    </row>
    <row r="162" spans="2:51" s="13" customFormat="1" ht="12">
      <c r="B162" s="209"/>
      <c r="C162" s="210"/>
      <c r="D162" s="188" t="s">
        <v>240</v>
      </c>
      <c r="E162" s="211" t="s">
        <v>19</v>
      </c>
      <c r="F162" s="212" t="s">
        <v>156</v>
      </c>
      <c r="G162" s="210"/>
      <c r="H162" s="213">
        <v>12</v>
      </c>
      <c r="I162" s="214"/>
      <c r="J162" s="210"/>
      <c r="K162" s="210"/>
      <c r="L162" s="215"/>
      <c r="M162" s="216"/>
      <c r="N162" s="217"/>
      <c r="O162" s="217"/>
      <c r="P162" s="217"/>
      <c r="Q162" s="217"/>
      <c r="R162" s="217"/>
      <c r="S162" s="217"/>
      <c r="T162" s="218"/>
      <c r="AT162" s="219" t="s">
        <v>240</v>
      </c>
      <c r="AU162" s="219" t="s">
        <v>82</v>
      </c>
      <c r="AV162" s="13" t="s">
        <v>82</v>
      </c>
      <c r="AW162" s="13" t="s">
        <v>34</v>
      </c>
      <c r="AX162" s="13" t="s">
        <v>72</v>
      </c>
      <c r="AY162" s="219" t="s">
        <v>120</v>
      </c>
    </row>
    <row r="163" spans="2:51" s="14" customFormat="1" ht="12">
      <c r="B163" s="220"/>
      <c r="C163" s="221"/>
      <c r="D163" s="188" t="s">
        <v>240</v>
      </c>
      <c r="E163" s="222" t="s">
        <v>19</v>
      </c>
      <c r="F163" s="223" t="s">
        <v>249</v>
      </c>
      <c r="G163" s="221"/>
      <c r="H163" s="224">
        <v>15</v>
      </c>
      <c r="I163" s="225"/>
      <c r="J163" s="221"/>
      <c r="K163" s="221"/>
      <c r="L163" s="226"/>
      <c r="M163" s="227"/>
      <c r="N163" s="228"/>
      <c r="O163" s="228"/>
      <c r="P163" s="228"/>
      <c r="Q163" s="228"/>
      <c r="R163" s="228"/>
      <c r="S163" s="228"/>
      <c r="T163" s="229"/>
      <c r="AT163" s="230" t="s">
        <v>240</v>
      </c>
      <c r="AU163" s="230" t="s">
        <v>82</v>
      </c>
      <c r="AV163" s="14" t="s">
        <v>128</v>
      </c>
      <c r="AW163" s="14" t="s">
        <v>34</v>
      </c>
      <c r="AX163" s="14" t="s">
        <v>80</v>
      </c>
      <c r="AY163" s="230" t="s">
        <v>120</v>
      </c>
    </row>
    <row r="164" spans="1:65" s="2" customFormat="1" ht="33" customHeight="1">
      <c r="A164" s="35"/>
      <c r="B164" s="36"/>
      <c r="C164" s="194" t="s">
        <v>178</v>
      </c>
      <c r="D164" s="194" t="s">
        <v>211</v>
      </c>
      <c r="E164" s="195" t="s">
        <v>323</v>
      </c>
      <c r="F164" s="196" t="s">
        <v>324</v>
      </c>
      <c r="G164" s="197" t="s">
        <v>307</v>
      </c>
      <c r="H164" s="198">
        <v>26</v>
      </c>
      <c r="I164" s="199"/>
      <c r="J164" s="200">
        <f>ROUND(I164*H164,2)</f>
        <v>0</v>
      </c>
      <c r="K164" s="196" t="s">
        <v>215</v>
      </c>
      <c r="L164" s="40"/>
      <c r="M164" s="201" t="s">
        <v>19</v>
      </c>
      <c r="N164" s="202" t="s">
        <v>43</v>
      </c>
      <c r="O164" s="65"/>
      <c r="P164" s="184">
        <f>O164*H164</f>
        <v>0</v>
      </c>
      <c r="Q164" s="184">
        <v>0</v>
      </c>
      <c r="R164" s="184">
        <f>Q164*H164</f>
        <v>0</v>
      </c>
      <c r="S164" s="184">
        <v>0</v>
      </c>
      <c r="T164" s="185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86" t="s">
        <v>128</v>
      </c>
      <c r="AT164" s="186" t="s">
        <v>211</v>
      </c>
      <c r="AU164" s="186" t="s">
        <v>82</v>
      </c>
      <c r="AY164" s="18" t="s">
        <v>120</v>
      </c>
      <c r="BE164" s="187">
        <f>IF(N164="základní",J164,0)</f>
        <v>0</v>
      </c>
      <c r="BF164" s="187">
        <f>IF(N164="snížená",J164,0)</f>
        <v>0</v>
      </c>
      <c r="BG164" s="187">
        <f>IF(N164="zákl. přenesená",J164,0)</f>
        <v>0</v>
      </c>
      <c r="BH164" s="187">
        <f>IF(N164="sníž. přenesená",J164,0)</f>
        <v>0</v>
      </c>
      <c r="BI164" s="187">
        <f>IF(N164="nulová",J164,0)</f>
        <v>0</v>
      </c>
      <c r="BJ164" s="18" t="s">
        <v>80</v>
      </c>
      <c r="BK164" s="187">
        <f>ROUND(I164*H164,2)</f>
        <v>0</v>
      </c>
      <c r="BL164" s="18" t="s">
        <v>128</v>
      </c>
      <c r="BM164" s="186" t="s">
        <v>325</v>
      </c>
    </row>
    <row r="165" spans="1:47" s="2" customFormat="1" ht="29.25">
      <c r="A165" s="35"/>
      <c r="B165" s="36"/>
      <c r="C165" s="37"/>
      <c r="D165" s="188" t="s">
        <v>129</v>
      </c>
      <c r="E165" s="37"/>
      <c r="F165" s="189" t="s">
        <v>326</v>
      </c>
      <c r="G165" s="37"/>
      <c r="H165" s="37"/>
      <c r="I165" s="190"/>
      <c r="J165" s="37"/>
      <c r="K165" s="37"/>
      <c r="L165" s="40"/>
      <c r="M165" s="191"/>
      <c r="N165" s="192"/>
      <c r="O165" s="65"/>
      <c r="P165" s="65"/>
      <c r="Q165" s="65"/>
      <c r="R165" s="65"/>
      <c r="S165" s="65"/>
      <c r="T165" s="66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8" t="s">
        <v>129</v>
      </c>
      <c r="AU165" s="18" t="s">
        <v>82</v>
      </c>
    </row>
    <row r="166" spans="1:47" s="2" customFormat="1" ht="12">
      <c r="A166" s="35"/>
      <c r="B166" s="36"/>
      <c r="C166" s="37"/>
      <c r="D166" s="203" t="s">
        <v>218</v>
      </c>
      <c r="E166" s="37"/>
      <c r="F166" s="204" t="s">
        <v>327</v>
      </c>
      <c r="G166" s="37"/>
      <c r="H166" s="37"/>
      <c r="I166" s="190"/>
      <c r="J166" s="37"/>
      <c r="K166" s="37"/>
      <c r="L166" s="40"/>
      <c r="M166" s="191"/>
      <c r="N166" s="192"/>
      <c r="O166" s="65"/>
      <c r="P166" s="65"/>
      <c r="Q166" s="65"/>
      <c r="R166" s="65"/>
      <c r="S166" s="65"/>
      <c r="T166" s="66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8" t="s">
        <v>218</v>
      </c>
      <c r="AU166" s="18" t="s">
        <v>82</v>
      </c>
    </row>
    <row r="167" spans="1:47" s="2" customFormat="1" ht="19.5">
      <c r="A167" s="35"/>
      <c r="B167" s="36"/>
      <c r="C167" s="37"/>
      <c r="D167" s="188" t="s">
        <v>130</v>
      </c>
      <c r="E167" s="37"/>
      <c r="F167" s="193" t="s">
        <v>328</v>
      </c>
      <c r="G167" s="37"/>
      <c r="H167" s="37"/>
      <c r="I167" s="190"/>
      <c r="J167" s="37"/>
      <c r="K167" s="37"/>
      <c r="L167" s="40"/>
      <c r="M167" s="191"/>
      <c r="N167" s="192"/>
      <c r="O167" s="65"/>
      <c r="P167" s="65"/>
      <c r="Q167" s="65"/>
      <c r="R167" s="65"/>
      <c r="S167" s="65"/>
      <c r="T167" s="66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8" t="s">
        <v>130</v>
      </c>
      <c r="AU167" s="18" t="s">
        <v>82</v>
      </c>
    </row>
    <row r="168" spans="2:51" s="13" customFormat="1" ht="12">
      <c r="B168" s="209"/>
      <c r="C168" s="210"/>
      <c r="D168" s="188" t="s">
        <v>240</v>
      </c>
      <c r="E168" s="211" t="s">
        <v>19</v>
      </c>
      <c r="F168" s="212" t="s">
        <v>329</v>
      </c>
      <c r="G168" s="210"/>
      <c r="H168" s="213">
        <v>26</v>
      </c>
      <c r="I168" s="214"/>
      <c r="J168" s="210"/>
      <c r="K168" s="210"/>
      <c r="L168" s="215"/>
      <c r="M168" s="216"/>
      <c r="N168" s="217"/>
      <c r="O168" s="217"/>
      <c r="P168" s="217"/>
      <c r="Q168" s="217"/>
      <c r="R168" s="217"/>
      <c r="S168" s="217"/>
      <c r="T168" s="218"/>
      <c r="AT168" s="219" t="s">
        <v>240</v>
      </c>
      <c r="AU168" s="219" t="s">
        <v>82</v>
      </c>
      <c r="AV168" s="13" t="s">
        <v>82</v>
      </c>
      <c r="AW168" s="13" t="s">
        <v>34</v>
      </c>
      <c r="AX168" s="13" t="s">
        <v>80</v>
      </c>
      <c r="AY168" s="219" t="s">
        <v>120</v>
      </c>
    </row>
    <row r="169" spans="1:65" s="2" customFormat="1" ht="44.25" customHeight="1">
      <c r="A169" s="35"/>
      <c r="B169" s="36"/>
      <c r="C169" s="194" t="s">
        <v>156</v>
      </c>
      <c r="D169" s="194" t="s">
        <v>211</v>
      </c>
      <c r="E169" s="195" t="s">
        <v>330</v>
      </c>
      <c r="F169" s="196" t="s">
        <v>331</v>
      </c>
      <c r="G169" s="197" t="s">
        <v>307</v>
      </c>
      <c r="H169" s="198">
        <v>2</v>
      </c>
      <c r="I169" s="199"/>
      <c r="J169" s="200">
        <f>ROUND(I169*H169,2)</f>
        <v>0</v>
      </c>
      <c r="K169" s="196" t="s">
        <v>19</v>
      </c>
      <c r="L169" s="40"/>
      <c r="M169" s="201" t="s">
        <v>19</v>
      </c>
      <c r="N169" s="202" t="s">
        <v>43</v>
      </c>
      <c r="O169" s="65"/>
      <c r="P169" s="184">
        <f>O169*H169</f>
        <v>0</v>
      </c>
      <c r="Q169" s="184">
        <v>0</v>
      </c>
      <c r="R169" s="184">
        <f>Q169*H169</f>
        <v>0</v>
      </c>
      <c r="S169" s="184">
        <v>0</v>
      </c>
      <c r="T169" s="185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6" t="s">
        <v>128</v>
      </c>
      <c r="AT169" s="186" t="s">
        <v>211</v>
      </c>
      <c r="AU169" s="186" t="s">
        <v>82</v>
      </c>
      <c r="AY169" s="18" t="s">
        <v>120</v>
      </c>
      <c r="BE169" s="187">
        <f>IF(N169="základní",J169,0)</f>
        <v>0</v>
      </c>
      <c r="BF169" s="187">
        <f>IF(N169="snížená",J169,0)</f>
        <v>0</v>
      </c>
      <c r="BG169" s="187">
        <f>IF(N169="zákl. přenesená",J169,0)</f>
        <v>0</v>
      </c>
      <c r="BH169" s="187">
        <f>IF(N169="sníž. přenesená",J169,0)</f>
        <v>0</v>
      </c>
      <c r="BI169" s="187">
        <f>IF(N169="nulová",J169,0)</f>
        <v>0</v>
      </c>
      <c r="BJ169" s="18" t="s">
        <v>80</v>
      </c>
      <c r="BK169" s="187">
        <f>ROUND(I169*H169,2)</f>
        <v>0</v>
      </c>
      <c r="BL169" s="18" t="s">
        <v>128</v>
      </c>
      <c r="BM169" s="186" t="s">
        <v>332</v>
      </c>
    </row>
    <row r="170" spans="1:47" s="2" customFormat="1" ht="29.25">
      <c r="A170" s="35"/>
      <c r="B170" s="36"/>
      <c r="C170" s="37"/>
      <c r="D170" s="188" t="s">
        <v>129</v>
      </c>
      <c r="E170" s="37"/>
      <c r="F170" s="189" t="s">
        <v>331</v>
      </c>
      <c r="G170" s="37"/>
      <c r="H170" s="37"/>
      <c r="I170" s="190"/>
      <c r="J170" s="37"/>
      <c r="K170" s="37"/>
      <c r="L170" s="40"/>
      <c r="M170" s="191"/>
      <c r="N170" s="192"/>
      <c r="O170" s="65"/>
      <c r="P170" s="65"/>
      <c r="Q170" s="65"/>
      <c r="R170" s="65"/>
      <c r="S170" s="65"/>
      <c r="T170" s="66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8" t="s">
        <v>129</v>
      </c>
      <c r="AU170" s="18" t="s">
        <v>82</v>
      </c>
    </row>
    <row r="171" spans="1:47" s="2" customFormat="1" ht="19.5">
      <c r="A171" s="35"/>
      <c r="B171" s="36"/>
      <c r="C171" s="37"/>
      <c r="D171" s="188" t="s">
        <v>130</v>
      </c>
      <c r="E171" s="37"/>
      <c r="F171" s="193" t="s">
        <v>333</v>
      </c>
      <c r="G171" s="37"/>
      <c r="H171" s="37"/>
      <c r="I171" s="190"/>
      <c r="J171" s="37"/>
      <c r="K171" s="37"/>
      <c r="L171" s="40"/>
      <c r="M171" s="191"/>
      <c r="N171" s="192"/>
      <c r="O171" s="65"/>
      <c r="P171" s="65"/>
      <c r="Q171" s="65"/>
      <c r="R171" s="65"/>
      <c r="S171" s="65"/>
      <c r="T171" s="66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8" t="s">
        <v>130</v>
      </c>
      <c r="AU171" s="18" t="s">
        <v>82</v>
      </c>
    </row>
    <row r="172" spans="2:51" s="13" customFormat="1" ht="12">
      <c r="B172" s="209"/>
      <c r="C172" s="210"/>
      <c r="D172" s="188" t="s">
        <v>240</v>
      </c>
      <c r="E172" s="211" t="s">
        <v>19</v>
      </c>
      <c r="F172" s="212" t="s">
        <v>82</v>
      </c>
      <c r="G172" s="210"/>
      <c r="H172" s="213">
        <v>2</v>
      </c>
      <c r="I172" s="214"/>
      <c r="J172" s="210"/>
      <c r="K172" s="210"/>
      <c r="L172" s="215"/>
      <c r="M172" s="216"/>
      <c r="N172" s="217"/>
      <c r="O172" s="217"/>
      <c r="P172" s="217"/>
      <c r="Q172" s="217"/>
      <c r="R172" s="217"/>
      <c r="S172" s="217"/>
      <c r="T172" s="218"/>
      <c r="AT172" s="219" t="s">
        <v>240</v>
      </c>
      <c r="AU172" s="219" t="s">
        <v>82</v>
      </c>
      <c r="AV172" s="13" t="s">
        <v>82</v>
      </c>
      <c r="AW172" s="13" t="s">
        <v>34</v>
      </c>
      <c r="AX172" s="13" t="s">
        <v>72</v>
      </c>
      <c r="AY172" s="219" t="s">
        <v>120</v>
      </c>
    </row>
    <row r="173" spans="2:51" s="14" customFormat="1" ht="12">
      <c r="B173" s="220"/>
      <c r="C173" s="221"/>
      <c r="D173" s="188" t="s">
        <v>240</v>
      </c>
      <c r="E173" s="222" t="s">
        <v>19</v>
      </c>
      <c r="F173" s="223" t="s">
        <v>249</v>
      </c>
      <c r="G173" s="221"/>
      <c r="H173" s="224">
        <v>2</v>
      </c>
      <c r="I173" s="225"/>
      <c r="J173" s="221"/>
      <c r="K173" s="221"/>
      <c r="L173" s="226"/>
      <c r="M173" s="227"/>
      <c r="N173" s="228"/>
      <c r="O173" s="228"/>
      <c r="P173" s="228"/>
      <c r="Q173" s="228"/>
      <c r="R173" s="228"/>
      <c r="S173" s="228"/>
      <c r="T173" s="229"/>
      <c r="AT173" s="230" t="s">
        <v>240</v>
      </c>
      <c r="AU173" s="230" t="s">
        <v>82</v>
      </c>
      <c r="AV173" s="14" t="s">
        <v>128</v>
      </c>
      <c r="AW173" s="14" t="s">
        <v>34</v>
      </c>
      <c r="AX173" s="14" t="s">
        <v>80</v>
      </c>
      <c r="AY173" s="230" t="s">
        <v>120</v>
      </c>
    </row>
    <row r="174" spans="1:65" s="2" customFormat="1" ht="33" customHeight="1">
      <c r="A174" s="35"/>
      <c r="B174" s="36"/>
      <c r="C174" s="194" t="s">
        <v>191</v>
      </c>
      <c r="D174" s="194" t="s">
        <v>211</v>
      </c>
      <c r="E174" s="195" t="s">
        <v>334</v>
      </c>
      <c r="F174" s="196" t="s">
        <v>335</v>
      </c>
      <c r="G174" s="197" t="s">
        <v>307</v>
      </c>
      <c r="H174" s="198">
        <v>213</v>
      </c>
      <c r="I174" s="199"/>
      <c r="J174" s="200">
        <f>ROUND(I174*H174,2)</f>
        <v>0</v>
      </c>
      <c r="K174" s="196" t="s">
        <v>215</v>
      </c>
      <c r="L174" s="40"/>
      <c r="M174" s="201" t="s">
        <v>19</v>
      </c>
      <c r="N174" s="202" t="s">
        <v>43</v>
      </c>
      <c r="O174" s="65"/>
      <c r="P174" s="184">
        <f>O174*H174</f>
        <v>0</v>
      </c>
      <c r="Q174" s="184">
        <v>0</v>
      </c>
      <c r="R174" s="184">
        <f>Q174*H174</f>
        <v>0</v>
      </c>
      <c r="S174" s="184">
        <v>0</v>
      </c>
      <c r="T174" s="185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86" t="s">
        <v>128</v>
      </c>
      <c r="AT174" s="186" t="s">
        <v>211</v>
      </c>
      <c r="AU174" s="186" t="s">
        <v>82</v>
      </c>
      <c r="AY174" s="18" t="s">
        <v>120</v>
      </c>
      <c r="BE174" s="187">
        <f>IF(N174="základní",J174,0)</f>
        <v>0</v>
      </c>
      <c r="BF174" s="187">
        <f>IF(N174="snížená",J174,0)</f>
        <v>0</v>
      </c>
      <c r="BG174" s="187">
        <f>IF(N174="zákl. přenesená",J174,0)</f>
        <v>0</v>
      </c>
      <c r="BH174" s="187">
        <f>IF(N174="sníž. přenesená",J174,0)</f>
        <v>0</v>
      </c>
      <c r="BI174" s="187">
        <f>IF(N174="nulová",J174,0)</f>
        <v>0</v>
      </c>
      <c r="BJ174" s="18" t="s">
        <v>80</v>
      </c>
      <c r="BK174" s="187">
        <f>ROUND(I174*H174,2)</f>
        <v>0</v>
      </c>
      <c r="BL174" s="18" t="s">
        <v>128</v>
      </c>
      <c r="BM174" s="186" t="s">
        <v>336</v>
      </c>
    </row>
    <row r="175" spans="1:47" s="2" customFormat="1" ht="29.25">
      <c r="A175" s="35"/>
      <c r="B175" s="36"/>
      <c r="C175" s="37"/>
      <c r="D175" s="188" t="s">
        <v>129</v>
      </c>
      <c r="E175" s="37"/>
      <c r="F175" s="189" t="s">
        <v>337</v>
      </c>
      <c r="G175" s="37"/>
      <c r="H175" s="37"/>
      <c r="I175" s="190"/>
      <c r="J175" s="37"/>
      <c r="K175" s="37"/>
      <c r="L175" s="40"/>
      <c r="M175" s="191"/>
      <c r="N175" s="192"/>
      <c r="O175" s="65"/>
      <c r="P175" s="65"/>
      <c r="Q175" s="65"/>
      <c r="R175" s="65"/>
      <c r="S175" s="65"/>
      <c r="T175" s="66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8" t="s">
        <v>129</v>
      </c>
      <c r="AU175" s="18" t="s">
        <v>82</v>
      </c>
    </row>
    <row r="176" spans="1:47" s="2" customFormat="1" ht="12">
      <c r="A176" s="35"/>
      <c r="B176" s="36"/>
      <c r="C176" s="37"/>
      <c r="D176" s="203" t="s">
        <v>218</v>
      </c>
      <c r="E176" s="37"/>
      <c r="F176" s="204" t="s">
        <v>338</v>
      </c>
      <c r="G176" s="37"/>
      <c r="H176" s="37"/>
      <c r="I176" s="190"/>
      <c r="J176" s="37"/>
      <c r="K176" s="37"/>
      <c r="L176" s="40"/>
      <c r="M176" s="191"/>
      <c r="N176" s="192"/>
      <c r="O176" s="65"/>
      <c r="P176" s="65"/>
      <c r="Q176" s="65"/>
      <c r="R176" s="65"/>
      <c r="S176" s="65"/>
      <c r="T176" s="66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8" t="s">
        <v>218</v>
      </c>
      <c r="AU176" s="18" t="s">
        <v>82</v>
      </c>
    </row>
    <row r="177" spans="1:47" s="2" customFormat="1" ht="19.5">
      <c r="A177" s="35"/>
      <c r="B177" s="36"/>
      <c r="C177" s="37"/>
      <c r="D177" s="188" t="s">
        <v>130</v>
      </c>
      <c r="E177" s="37"/>
      <c r="F177" s="193" t="s">
        <v>339</v>
      </c>
      <c r="G177" s="37"/>
      <c r="H177" s="37"/>
      <c r="I177" s="190"/>
      <c r="J177" s="37"/>
      <c r="K177" s="37"/>
      <c r="L177" s="40"/>
      <c r="M177" s="191"/>
      <c r="N177" s="192"/>
      <c r="O177" s="65"/>
      <c r="P177" s="65"/>
      <c r="Q177" s="65"/>
      <c r="R177" s="65"/>
      <c r="S177" s="65"/>
      <c r="T177" s="66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8" t="s">
        <v>130</v>
      </c>
      <c r="AU177" s="18" t="s">
        <v>82</v>
      </c>
    </row>
    <row r="178" spans="2:51" s="13" customFormat="1" ht="12">
      <c r="B178" s="209"/>
      <c r="C178" s="210"/>
      <c r="D178" s="188" t="s">
        <v>240</v>
      </c>
      <c r="E178" s="211" t="s">
        <v>19</v>
      </c>
      <c r="F178" s="212" t="s">
        <v>340</v>
      </c>
      <c r="G178" s="210"/>
      <c r="H178" s="213">
        <v>213</v>
      </c>
      <c r="I178" s="214"/>
      <c r="J178" s="210"/>
      <c r="K178" s="210"/>
      <c r="L178" s="215"/>
      <c r="M178" s="216"/>
      <c r="N178" s="217"/>
      <c r="O178" s="217"/>
      <c r="P178" s="217"/>
      <c r="Q178" s="217"/>
      <c r="R178" s="217"/>
      <c r="S178" s="217"/>
      <c r="T178" s="218"/>
      <c r="AT178" s="219" t="s">
        <v>240</v>
      </c>
      <c r="AU178" s="219" t="s">
        <v>82</v>
      </c>
      <c r="AV178" s="13" t="s">
        <v>82</v>
      </c>
      <c r="AW178" s="13" t="s">
        <v>34</v>
      </c>
      <c r="AX178" s="13" t="s">
        <v>72</v>
      </c>
      <c r="AY178" s="219" t="s">
        <v>120</v>
      </c>
    </row>
    <row r="179" spans="2:51" s="14" customFormat="1" ht="12">
      <c r="B179" s="220"/>
      <c r="C179" s="221"/>
      <c r="D179" s="188" t="s">
        <v>240</v>
      </c>
      <c r="E179" s="222" t="s">
        <v>19</v>
      </c>
      <c r="F179" s="223" t="s">
        <v>249</v>
      </c>
      <c r="G179" s="221"/>
      <c r="H179" s="224">
        <v>213</v>
      </c>
      <c r="I179" s="225"/>
      <c r="J179" s="221"/>
      <c r="K179" s="221"/>
      <c r="L179" s="226"/>
      <c r="M179" s="227"/>
      <c r="N179" s="228"/>
      <c r="O179" s="228"/>
      <c r="P179" s="228"/>
      <c r="Q179" s="228"/>
      <c r="R179" s="228"/>
      <c r="S179" s="228"/>
      <c r="T179" s="229"/>
      <c r="AT179" s="230" t="s">
        <v>240</v>
      </c>
      <c r="AU179" s="230" t="s">
        <v>82</v>
      </c>
      <c r="AV179" s="14" t="s">
        <v>128</v>
      </c>
      <c r="AW179" s="14" t="s">
        <v>34</v>
      </c>
      <c r="AX179" s="14" t="s">
        <v>80</v>
      </c>
      <c r="AY179" s="230" t="s">
        <v>120</v>
      </c>
    </row>
    <row r="180" spans="1:65" s="2" customFormat="1" ht="33" customHeight="1">
      <c r="A180" s="35"/>
      <c r="B180" s="36"/>
      <c r="C180" s="194" t="s">
        <v>161</v>
      </c>
      <c r="D180" s="194" t="s">
        <v>211</v>
      </c>
      <c r="E180" s="195" t="s">
        <v>341</v>
      </c>
      <c r="F180" s="196" t="s">
        <v>342</v>
      </c>
      <c r="G180" s="197" t="s">
        <v>307</v>
      </c>
      <c r="H180" s="198">
        <v>19</v>
      </c>
      <c r="I180" s="199"/>
      <c r="J180" s="200">
        <f>ROUND(I180*H180,2)</f>
        <v>0</v>
      </c>
      <c r="K180" s="196" t="s">
        <v>215</v>
      </c>
      <c r="L180" s="40"/>
      <c r="M180" s="201" t="s">
        <v>19</v>
      </c>
      <c r="N180" s="202" t="s">
        <v>43</v>
      </c>
      <c r="O180" s="65"/>
      <c r="P180" s="184">
        <f>O180*H180</f>
        <v>0</v>
      </c>
      <c r="Q180" s="184">
        <v>0</v>
      </c>
      <c r="R180" s="184">
        <f>Q180*H180</f>
        <v>0</v>
      </c>
      <c r="S180" s="184">
        <v>0</v>
      </c>
      <c r="T180" s="185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86" t="s">
        <v>128</v>
      </c>
      <c r="AT180" s="186" t="s">
        <v>211</v>
      </c>
      <c r="AU180" s="186" t="s">
        <v>82</v>
      </c>
      <c r="AY180" s="18" t="s">
        <v>120</v>
      </c>
      <c r="BE180" s="187">
        <f>IF(N180="základní",J180,0)</f>
        <v>0</v>
      </c>
      <c r="BF180" s="187">
        <f>IF(N180="snížená",J180,0)</f>
        <v>0</v>
      </c>
      <c r="BG180" s="187">
        <f>IF(N180="zákl. přenesená",J180,0)</f>
        <v>0</v>
      </c>
      <c r="BH180" s="187">
        <f>IF(N180="sníž. přenesená",J180,0)</f>
        <v>0</v>
      </c>
      <c r="BI180" s="187">
        <f>IF(N180="nulová",J180,0)</f>
        <v>0</v>
      </c>
      <c r="BJ180" s="18" t="s">
        <v>80</v>
      </c>
      <c r="BK180" s="187">
        <f>ROUND(I180*H180,2)</f>
        <v>0</v>
      </c>
      <c r="BL180" s="18" t="s">
        <v>128</v>
      </c>
      <c r="BM180" s="186" t="s">
        <v>343</v>
      </c>
    </row>
    <row r="181" spans="1:47" s="2" customFormat="1" ht="29.25">
      <c r="A181" s="35"/>
      <c r="B181" s="36"/>
      <c r="C181" s="37"/>
      <c r="D181" s="188" t="s">
        <v>129</v>
      </c>
      <c r="E181" s="37"/>
      <c r="F181" s="189" t="s">
        <v>344</v>
      </c>
      <c r="G181" s="37"/>
      <c r="H181" s="37"/>
      <c r="I181" s="190"/>
      <c r="J181" s="37"/>
      <c r="K181" s="37"/>
      <c r="L181" s="40"/>
      <c r="M181" s="191"/>
      <c r="N181" s="192"/>
      <c r="O181" s="65"/>
      <c r="P181" s="65"/>
      <c r="Q181" s="65"/>
      <c r="R181" s="65"/>
      <c r="S181" s="65"/>
      <c r="T181" s="66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8" t="s">
        <v>129</v>
      </c>
      <c r="AU181" s="18" t="s">
        <v>82</v>
      </c>
    </row>
    <row r="182" spans="1:47" s="2" customFormat="1" ht="12">
      <c r="A182" s="35"/>
      <c r="B182" s="36"/>
      <c r="C182" s="37"/>
      <c r="D182" s="203" t="s">
        <v>218</v>
      </c>
      <c r="E182" s="37"/>
      <c r="F182" s="204" t="s">
        <v>345</v>
      </c>
      <c r="G182" s="37"/>
      <c r="H182" s="37"/>
      <c r="I182" s="190"/>
      <c r="J182" s="37"/>
      <c r="K182" s="37"/>
      <c r="L182" s="40"/>
      <c r="M182" s="191"/>
      <c r="N182" s="192"/>
      <c r="O182" s="65"/>
      <c r="P182" s="65"/>
      <c r="Q182" s="65"/>
      <c r="R182" s="65"/>
      <c r="S182" s="65"/>
      <c r="T182" s="66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8" t="s">
        <v>218</v>
      </c>
      <c r="AU182" s="18" t="s">
        <v>82</v>
      </c>
    </row>
    <row r="183" spans="1:47" s="2" customFormat="1" ht="19.5">
      <c r="A183" s="35"/>
      <c r="B183" s="36"/>
      <c r="C183" s="37"/>
      <c r="D183" s="188" t="s">
        <v>130</v>
      </c>
      <c r="E183" s="37"/>
      <c r="F183" s="193" t="s">
        <v>339</v>
      </c>
      <c r="G183" s="37"/>
      <c r="H183" s="37"/>
      <c r="I183" s="190"/>
      <c r="J183" s="37"/>
      <c r="K183" s="37"/>
      <c r="L183" s="40"/>
      <c r="M183" s="191"/>
      <c r="N183" s="192"/>
      <c r="O183" s="65"/>
      <c r="P183" s="65"/>
      <c r="Q183" s="65"/>
      <c r="R183" s="65"/>
      <c r="S183" s="65"/>
      <c r="T183" s="66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8" t="s">
        <v>130</v>
      </c>
      <c r="AU183" s="18" t="s">
        <v>82</v>
      </c>
    </row>
    <row r="184" spans="2:51" s="13" customFormat="1" ht="12">
      <c r="B184" s="209"/>
      <c r="C184" s="210"/>
      <c r="D184" s="188" t="s">
        <v>240</v>
      </c>
      <c r="E184" s="211" t="s">
        <v>19</v>
      </c>
      <c r="F184" s="212" t="s">
        <v>346</v>
      </c>
      <c r="G184" s="210"/>
      <c r="H184" s="213">
        <v>19</v>
      </c>
      <c r="I184" s="214"/>
      <c r="J184" s="210"/>
      <c r="K184" s="210"/>
      <c r="L184" s="215"/>
      <c r="M184" s="216"/>
      <c r="N184" s="217"/>
      <c r="O184" s="217"/>
      <c r="P184" s="217"/>
      <c r="Q184" s="217"/>
      <c r="R184" s="217"/>
      <c r="S184" s="217"/>
      <c r="T184" s="218"/>
      <c r="AT184" s="219" t="s">
        <v>240</v>
      </c>
      <c r="AU184" s="219" t="s">
        <v>82</v>
      </c>
      <c r="AV184" s="13" t="s">
        <v>82</v>
      </c>
      <c r="AW184" s="13" t="s">
        <v>34</v>
      </c>
      <c r="AX184" s="13" t="s">
        <v>72</v>
      </c>
      <c r="AY184" s="219" t="s">
        <v>120</v>
      </c>
    </row>
    <row r="185" spans="2:51" s="14" customFormat="1" ht="12">
      <c r="B185" s="220"/>
      <c r="C185" s="221"/>
      <c r="D185" s="188" t="s">
        <v>240</v>
      </c>
      <c r="E185" s="222" t="s">
        <v>19</v>
      </c>
      <c r="F185" s="223" t="s">
        <v>249</v>
      </c>
      <c r="G185" s="221"/>
      <c r="H185" s="224">
        <v>19</v>
      </c>
      <c r="I185" s="225"/>
      <c r="J185" s="221"/>
      <c r="K185" s="221"/>
      <c r="L185" s="226"/>
      <c r="M185" s="227"/>
      <c r="N185" s="228"/>
      <c r="O185" s="228"/>
      <c r="P185" s="228"/>
      <c r="Q185" s="228"/>
      <c r="R185" s="228"/>
      <c r="S185" s="228"/>
      <c r="T185" s="229"/>
      <c r="AT185" s="230" t="s">
        <v>240</v>
      </c>
      <c r="AU185" s="230" t="s">
        <v>82</v>
      </c>
      <c r="AV185" s="14" t="s">
        <v>128</v>
      </c>
      <c r="AW185" s="14" t="s">
        <v>34</v>
      </c>
      <c r="AX185" s="14" t="s">
        <v>80</v>
      </c>
      <c r="AY185" s="230" t="s">
        <v>120</v>
      </c>
    </row>
    <row r="186" spans="1:65" s="2" customFormat="1" ht="33" customHeight="1">
      <c r="A186" s="35"/>
      <c r="B186" s="36"/>
      <c r="C186" s="194" t="s">
        <v>8</v>
      </c>
      <c r="D186" s="194" t="s">
        <v>211</v>
      </c>
      <c r="E186" s="195" t="s">
        <v>347</v>
      </c>
      <c r="F186" s="196" t="s">
        <v>348</v>
      </c>
      <c r="G186" s="197" t="s">
        <v>307</v>
      </c>
      <c r="H186" s="198">
        <v>28</v>
      </c>
      <c r="I186" s="199"/>
      <c r="J186" s="200">
        <f>ROUND(I186*H186,2)</f>
        <v>0</v>
      </c>
      <c r="K186" s="196" t="s">
        <v>215</v>
      </c>
      <c r="L186" s="40"/>
      <c r="M186" s="201" t="s">
        <v>19</v>
      </c>
      <c r="N186" s="202" t="s">
        <v>43</v>
      </c>
      <c r="O186" s="65"/>
      <c r="P186" s="184">
        <f>O186*H186</f>
        <v>0</v>
      </c>
      <c r="Q186" s="184">
        <v>0</v>
      </c>
      <c r="R186" s="184">
        <f>Q186*H186</f>
        <v>0</v>
      </c>
      <c r="S186" s="184">
        <v>0</v>
      </c>
      <c r="T186" s="185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86" t="s">
        <v>128</v>
      </c>
      <c r="AT186" s="186" t="s">
        <v>211</v>
      </c>
      <c r="AU186" s="186" t="s">
        <v>82</v>
      </c>
      <c r="AY186" s="18" t="s">
        <v>120</v>
      </c>
      <c r="BE186" s="187">
        <f>IF(N186="základní",J186,0)</f>
        <v>0</v>
      </c>
      <c r="BF186" s="187">
        <f>IF(N186="snížená",J186,0)</f>
        <v>0</v>
      </c>
      <c r="BG186" s="187">
        <f>IF(N186="zákl. přenesená",J186,0)</f>
        <v>0</v>
      </c>
      <c r="BH186" s="187">
        <f>IF(N186="sníž. přenesená",J186,0)</f>
        <v>0</v>
      </c>
      <c r="BI186" s="187">
        <f>IF(N186="nulová",J186,0)</f>
        <v>0</v>
      </c>
      <c r="BJ186" s="18" t="s">
        <v>80</v>
      </c>
      <c r="BK186" s="187">
        <f>ROUND(I186*H186,2)</f>
        <v>0</v>
      </c>
      <c r="BL186" s="18" t="s">
        <v>128</v>
      </c>
      <c r="BM186" s="186" t="s">
        <v>349</v>
      </c>
    </row>
    <row r="187" spans="1:47" s="2" customFormat="1" ht="19.5">
      <c r="A187" s="35"/>
      <c r="B187" s="36"/>
      <c r="C187" s="37"/>
      <c r="D187" s="188" t="s">
        <v>129</v>
      </c>
      <c r="E187" s="37"/>
      <c r="F187" s="189" t="s">
        <v>350</v>
      </c>
      <c r="G187" s="37"/>
      <c r="H187" s="37"/>
      <c r="I187" s="190"/>
      <c r="J187" s="37"/>
      <c r="K187" s="37"/>
      <c r="L187" s="40"/>
      <c r="M187" s="191"/>
      <c r="N187" s="192"/>
      <c r="O187" s="65"/>
      <c r="P187" s="65"/>
      <c r="Q187" s="65"/>
      <c r="R187" s="65"/>
      <c r="S187" s="65"/>
      <c r="T187" s="66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8" t="s">
        <v>129</v>
      </c>
      <c r="AU187" s="18" t="s">
        <v>82</v>
      </c>
    </row>
    <row r="188" spans="1:47" s="2" customFormat="1" ht="12">
      <c r="A188" s="35"/>
      <c r="B188" s="36"/>
      <c r="C188" s="37"/>
      <c r="D188" s="203" t="s">
        <v>218</v>
      </c>
      <c r="E188" s="37"/>
      <c r="F188" s="204" t="s">
        <v>351</v>
      </c>
      <c r="G188" s="37"/>
      <c r="H188" s="37"/>
      <c r="I188" s="190"/>
      <c r="J188" s="37"/>
      <c r="K188" s="37"/>
      <c r="L188" s="40"/>
      <c r="M188" s="191"/>
      <c r="N188" s="192"/>
      <c r="O188" s="65"/>
      <c r="P188" s="65"/>
      <c r="Q188" s="65"/>
      <c r="R188" s="65"/>
      <c r="S188" s="65"/>
      <c r="T188" s="66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8" t="s">
        <v>218</v>
      </c>
      <c r="AU188" s="18" t="s">
        <v>82</v>
      </c>
    </row>
    <row r="189" spans="1:47" s="2" customFormat="1" ht="19.5">
      <c r="A189" s="35"/>
      <c r="B189" s="36"/>
      <c r="C189" s="37"/>
      <c r="D189" s="188" t="s">
        <v>130</v>
      </c>
      <c r="E189" s="37"/>
      <c r="F189" s="193" t="s">
        <v>352</v>
      </c>
      <c r="G189" s="37"/>
      <c r="H189" s="37"/>
      <c r="I189" s="190"/>
      <c r="J189" s="37"/>
      <c r="K189" s="37"/>
      <c r="L189" s="40"/>
      <c r="M189" s="191"/>
      <c r="N189" s="192"/>
      <c r="O189" s="65"/>
      <c r="P189" s="65"/>
      <c r="Q189" s="65"/>
      <c r="R189" s="65"/>
      <c r="S189" s="65"/>
      <c r="T189" s="66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8" t="s">
        <v>130</v>
      </c>
      <c r="AU189" s="18" t="s">
        <v>82</v>
      </c>
    </row>
    <row r="190" spans="2:51" s="13" customFormat="1" ht="12">
      <c r="B190" s="209"/>
      <c r="C190" s="210"/>
      <c r="D190" s="188" t="s">
        <v>240</v>
      </c>
      <c r="E190" s="211" t="s">
        <v>19</v>
      </c>
      <c r="F190" s="212" t="s">
        <v>200</v>
      </c>
      <c r="G190" s="210"/>
      <c r="H190" s="213">
        <v>28</v>
      </c>
      <c r="I190" s="214"/>
      <c r="J190" s="210"/>
      <c r="K190" s="210"/>
      <c r="L190" s="215"/>
      <c r="M190" s="216"/>
      <c r="N190" s="217"/>
      <c r="O190" s="217"/>
      <c r="P190" s="217"/>
      <c r="Q190" s="217"/>
      <c r="R190" s="217"/>
      <c r="S190" s="217"/>
      <c r="T190" s="218"/>
      <c r="AT190" s="219" t="s">
        <v>240</v>
      </c>
      <c r="AU190" s="219" t="s">
        <v>82</v>
      </c>
      <c r="AV190" s="13" t="s">
        <v>82</v>
      </c>
      <c r="AW190" s="13" t="s">
        <v>34</v>
      </c>
      <c r="AX190" s="13" t="s">
        <v>72</v>
      </c>
      <c r="AY190" s="219" t="s">
        <v>120</v>
      </c>
    </row>
    <row r="191" spans="2:51" s="14" customFormat="1" ht="12">
      <c r="B191" s="220"/>
      <c r="C191" s="221"/>
      <c r="D191" s="188" t="s">
        <v>240</v>
      </c>
      <c r="E191" s="222" t="s">
        <v>19</v>
      </c>
      <c r="F191" s="223" t="s">
        <v>249</v>
      </c>
      <c r="G191" s="221"/>
      <c r="H191" s="224">
        <v>28</v>
      </c>
      <c r="I191" s="225"/>
      <c r="J191" s="221"/>
      <c r="K191" s="221"/>
      <c r="L191" s="226"/>
      <c r="M191" s="227"/>
      <c r="N191" s="228"/>
      <c r="O191" s="228"/>
      <c r="P191" s="228"/>
      <c r="Q191" s="228"/>
      <c r="R191" s="228"/>
      <c r="S191" s="228"/>
      <c r="T191" s="229"/>
      <c r="AT191" s="230" t="s">
        <v>240</v>
      </c>
      <c r="AU191" s="230" t="s">
        <v>82</v>
      </c>
      <c r="AV191" s="14" t="s">
        <v>128</v>
      </c>
      <c r="AW191" s="14" t="s">
        <v>34</v>
      </c>
      <c r="AX191" s="14" t="s">
        <v>80</v>
      </c>
      <c r="AY191" s="230" t="s">
        <v>120</v>
      </c>
    </row>
    <row r="192" spans="1:65" s="2" customFormat="1" ht="33" customHeight="1">
      <c r="A192" s="35"/>
      <c r="B192" s="36"/>
      <c r="C192" s="194" t="s">
        <v>165</v>
      </c>
      <c r="D192" s="194" t="s">
        <v>211</v>
      </c>
      <c r="E192" s="195" t="s">
        <v>353</v>
      </c>
      <c r="F192" s="196" t="s">
        <v>354</v>
      </c>
      <c r="G192" s="197" t="s">
        <v>307</v>
      </c>
      <c r="H192" s="198">
        <v>4</v>
      </c>
      <c r="I192" s="199"/>
      <c r="J192" s="200">
        <f>ROUND(I192*H192,2)</f>
        <v>0</v>
      </c>
      <c r="K192" s="196" t="s">
        <v>215</v>
      </c>
      <c r="L192" s="40"/>
      <c r="M192" s="201" t="s">
        <v>19</v>
      </c>
      <c r="N192" s="202" t="s">
        <v>43</v>
      </c>
      <c r="O192" s="65"/>
      <c r="P192" s="184">
        <f>O192*H192</f>
        <v>0</v>
      </c>
      <c r="Q192" s="184">
        <v>0</v>
      </c>
      <c r="R192" s="184">
        <f>Q192*H192</f>
        <v>0</v>
      </c>
      <c r="S192" s="184">
        <v>0</v>
      </c>
      <c r="T192" s="185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86" t="s">
        <v>128</v>
      </c>
      <c r="AT192" s="186" t="s">
        <v>211</v>
      </c>
      <c r="AU192" s="186" t="s">
        <v>82</v>
      </c>
      <c r="AY192" s="18" t="s">
        <v>120</v>
      </c>
      <c r="BE192" s="187">
        <f>IF(N192="základní",J192,0)</f>
        <v>0</v>
      </c>
      <c r="BF192" s="187">
        <f>IF(N192="snížená",J192,0)</f>
        <v>0</v>
      </c>
      <c r="BG192" s="187">
        <f>IF(N192="zákl. přenesená",J192,0)</f>
        <v>0</v>
      </c>
      <c r="BH192" s="187">
        <f>IF(N192="sníž. přenesená",J192,0)</f>
        <v>0</v>
      </c>
      <c r="BI192" s="187">
        <f>IF(N192="nulová",J192,0)</f>
        <v>0</v>
      </c>
      <c r="BJ192" s="18" t="s">
        <v>80</v>
      </c>
      <c r="BK192" s="187">
        <f>ROUND(I192*H192,2)</f>
        <v>0</v>
      </c>
      <c r="BL192" s="18" t="s">
        <v>128</v>
      </c>
      <c r="BM192" s="186" t="s">
        <v>355</v>
      </c>
    </row>
    <row r="193" spans="1:47" s="2" customFormat="1" ht="29.25">
      <c r="A193" s="35"/>
      <c r="B193" s="36"/>
      <c r="C193" s="37"/>
      <c r="D193" s="188" t="s">
        <v>129</v>
      </c>
      <c r="E193" s="37"/>
      <c r="F193" s="189" t="s">
        <v>356</v>
      </c>
      <c r="G193" s="37"/>
      <c r="H193" s="37"/>
      <c r="I193" s="190"/>
      <c r="J193" s="37"/>
      <c r="K193" s="37"/>
      <c r="L193" s="40"/>
      <c r="M193" s="191"/>
      <c r="N193" s="192"/>
      <c r="O193" s="65"/>
      <c r="P193" s="65"/>
      <c r="Q193" s="65"/>
      <c r="R193" s="65"/>
      <c r="S193" s="65"/>
      <c r="T193" s="66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8" t="s">
        <v>129</v>
      </c>
      <c r="AU193" s="18" t="s">
        <v>82</v>
      </c>
    </row>
    <row r="194" spans="1:47" s="2" customFormat="1" ht="12">
      <c r="A194" s="35"/>
      <c r="B194" s="36"/>
      <c r="C194" s="37"/>
      <c r="D194" s="203" t="s">
        <v>218</v>
      </c>
      <c r="E194" s="37"/>
      <c r="F194" s="204" t="s">
        <v>357</v>
      </c>
      <c r="G194" s="37"/>
      <c r="H194" s="37"/>
      <c r="I194" s="190"/>
      <c r="J194" s="37"/>
      <c r="K194" s="37"/>
      <c r="L194" s="40"/>
      <c r="M194" s="191"/>
      <c r="N194" s="192"/>
      <c r="O194" s="65"/>
      <c r="P194" s="65"/>
      <c r="Q194" s="65"/>
      <c r="R194" s="65"/>
      <c r="S194" s="65"/>
      <c r="T194" s="66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8" t="s">
        <v>218</v>
      </c>
      <c r="AU194" s="18" t="s">
        <v>82</v>
      </c>
    </row>
    <row r="195" spans="1:47" s="2" customFormat="1" ht="19.5">
      <c r="A195" s="35"/>
      <c r="B195" s="36"/>
      <c r="C195" s="37"/>
      <c r="D195" s="188" t="s">
        <v>130</v>
      </c>
      <c r="E195" s="37"/>
      <c r="F195" s="193" t="s">
        <v>358</v>
      </c>
      <c r="G195" s="37"/>
      <c r="H195" s="37"/>
      <c r="I195" s="190"/>
      <c r="J195" s="37"/>
      <c r="K195" s="37"/>
      <c r="L195" s="40"/>
      <c r="M195" s="191"/>
      <c r="N195" s="192"/>
      <c r="O195" s="65"/>
      <c r="P195" s="65"/>
      <c r="Q195" s="65"/>
      <c r="R195" s="65"/>
      <c r="S195" s="65"/>
      <c r="T195" s="66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8" t="s">
        <v>130</v>
      </c>
      <c r="AU195" s="18" t="s">
        <v>82</v>
      </c>
    </row>
    <row r="196" spans="2:51" s="13" customFormat="1" ht="12">
      <c r="B196" s="209"/>
      <c r="C196" s="210"/>
      <c r="D196" s="188" t="s">
        <v>240</v>
      </c>
      <c r="E196" s="211" t="s">
        <v>19</v>
      </c>
      <c r="F196" s="212" t="s">
        <v>128</v>
      </c>
      <c r="G196" s="210"/>
      <c r="H196" s="213">
        <v>4</v>
      </c>
      <c r="I196" s="214"/>
      <c r="J196" s="210"/>
      <c r="K196" s="210"/>
      <c r="L196" s="215"/>
      <c r="M196" s="216"/>
      <c r="N196" s="217"/>
      <c r="O196" s="217"/>
      <c r="P196" s="217"/>
      <c r="Q196" s="217"/>
      <c r="R196" s="217"/>
      <c r="S196" s="217"/>
      <c r="T196" s="218"/>
      <c r="AT196" s="219" t="s">
        <v>240</v>
      </c>
      <c r="AU196" s="219" t="s">
        <v>82</v>
      </c>
      <c r="AV196" s="13" t="s">
        <v>82</v>
      </c>
      <c r="AW196" s="13" t="s">
        <v>34</v>
      </c>
      <c r="AX196" s="13" t="s">
        <v>72</v>
      </c>
      <c r="AY196" s="219" t="s">
        <v>120</v>
      </c>
    </row>
    <row r="197" spans="2:51" s="14" customFormat="1" ht="12">
      <c r="B197" s="220"/>
      <c r="C197" s="221"/>
      <c r="D197" s="188" t="s">
        <v>240</v>
      </c>
      <c r="E197" s="222" t="s">
        <v>19</v>
      </c>
      <c r="F197" s="223" t="s">
        <v>249</v>
      </c>
      <c r="G197" s="221"/>
      <c r="H197" s="224">
        <v>4</v>
      </c>
      <c r="I197" s="225"/>
      <c r="J197" s="221"/>
      <c r="K197" s="221"/>
      <c r="L197" s="226"/>
      <c r="M197" s="227"/>
      <c r="N197" s="228"/>
      <c r="O197" s="228"/>
      <c r="P197" s="228"/>
      <c r="Q197" s="228"/>
      <c r="R197" s="228"/>
      <c r="S197" s="228"/>
      <c r="T197" s="229"/>
      <c r="AT197" s="230" t="s">
        <v>240</v>
      </c>
      <c r="AU197" s="230" t="s">
        <v>82</v>
      </c>
      <c r="AV197" s="14" t="s">
        <v>128</v>
      </c>
      <c r="AW197" s="14" t="s">
        <v>34</v>
      </c>
      <c r="AX197" s="14" t="s">
        <v>80</v>
      </c>
      <c r="AY197" s="230" t="s">
        <v>120</v>
      </c>
    </row>
    <row r="198" spans="1:65" s="2" customFormat="1" ht="24.2" customHeight="1">
      <c r="A198" s="35"/>
      <c r="B198" s="36"/>
      <c r="C198" s="194" t="s">
        <v>220</v>
      </c>
      <c r="D198" s="194" t="s">
        <v>211</v>
      </c>
      <c r="E198" s="195" t="s">
        <v>359</v>
      </c>
      <c r="F198" s="196" t="s">
        <v>360</v>
      </c>
      <c r="G198" s="197" t="s">
        <v>313</v>
      </c>
      <c r="H198" s="198">
        <v>68.9</v>
      </c>
      <c r="I198" s="199"/>
      <c r="J198" s="200">
        <f>ROUND(I198*H198,2)</f>
        <v>0</v>
      </c>
      <c r="K198" s="196" t="s">
        <v>19</v>
      </c>
      <c r="L198" s="40"/>
      <c r="M198" s="201" t="s">
        <v>19</v>
      </c>
      <c r="N198" s="202" t="s">
        <v>43</v>
      </c>
      <c r="O198" s="65"/>
      <c r="P198" s="184">
        <f>O198*H198</f>
        <v>0</v>
      </c>
      <c r="Q198" s="184">
        <v>0</v>
      </c>
      <c r="R198" s="184">
        <f>Q198*H198</f>
        <v>0</v>
      </c>
      <c r="S198" s="184">
        <v>0</v>
      </c>
      <c r="T198" s="185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86" t="s">
        <v>128</v>
      </c>
      <c r="AT198" s="186" t="s">
        <v>211</v>
      </c>
      <c r="AU198" s="186" t="s">
        <v>82</v>
      </c>
      <c r="AY198" s="18" t="s">
        <v>120</v>
      </c>
      <c r="BE198" s="187">
        <f>IF(N198="základní",J198,0)</f>
        <v>0</v>
      </c>
      <c r="BF198" s="187">
        <f>IF(N198="snížená",J198,0)</f>
        <v>0</v>
      </c>
      <c r="BG198" s="187">
        <f>IF(N198="zákl. přenesená",J198,0)</f>
        <v>0</v>
      </c>
      <c r="BH198" s="187">
        <f>IF(N198="sníž. přenesená",J198,0)</f>
        <v>0</v>
      </c>
      <c r="BI198" s="187">
        <f>IF(N198="nulová",J198,0)</f>
        <v>0</v>
      </c>
      <c r="BJ198" s="18" t="s">
        <v>80</v>
      </c>
      <c r="BK198" s="187">
        <f>ROUND(I198*H198,2)</f>
        <v>0</v>
      </c>
      <c r="BL198" s="18" t="s">
        <v>128</v>
      </c>
      <c r="BM198" s="186" t="s">
        <v>361</v>
      </c>
    </row>
    <row r="199" spans="1:47" s="2" customFormat="1" ht="19.5">
      <c r="A199" s="35"/>
      <c r="B199" s="36"/>
      <c r="C199" s="37"/>
      <c r="D199" s="188" t="s">
        <v>129</v>
      </c>
      <c r="E199" s="37"/>
      <c r="F199" s="189" t="s">
        <v>360</v>
      </c>
      <c r="G199" s="37"/>
      <c r="H199" s="37"/>
      <c r="I199" s="190"/>
      <c r="J199" s="37"/>
      <c r="K199" s="37"/>
      <c r="L199" s="40"/>
      <c r="M199" s="191"/>
      <c r="N199" s="192"/>
      <c r="O199" s="65"/>
      <c r="P199" s="65"/>
      <c r="Q199" s="65"/>
      <c r="R199" s="65"/>
      <c r="S199" s="65"/>
      <c r="T199" s="66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8" t="s">
        <v>129</v>
      </c>
      <c r="AU199" s="18" t="s">
        <v>82</v>
      </c>
    </row>
    <row r="200" spans="1:47" s="2" customFormat="1" ht="19.5">
      <c r="A200" s="35"/>
      <c r="B200" s="36"/>
      <c r="C200" s="37"/>
      <c r="D200" s="188" t="s">
        <v>130</v>
      </c>
      <c r="E200" s="37"/>
      <c r="F200" s="193" t="s">
        <v>362</v>
      </c>
      <c r="G200" s="37"/>
      <c r="H200" s="37"/>
      <c r="I200" s="190"/>
      <c r="J200" s="37"/>
      <c r="K200" s="37"/>
      <c r="L200" s="40"/>
      <c r="M200" s="191"/>
      <c r="N200" s="192"/>
      <c r="O200" s="65"/>
      <c r="P200" s="65"/>
      <c r="Q200" s="65"/>
      <c r="R200" s="65"/>
      <c r="S200" s="65"/>
      <c r="T200" s="66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8" t="s">
        <v>130</v>
      </c>
      <c r="AU200" s="18" t="s">
        <v>82</v>
      </c>
    </row>
    <row r="201" spans="2:51" s="13" customFormat="1" ht="12">
      <c r="B201" s="209"/>
      <c r="C201" s="210"/>
      <c r="D201" s="188" t="s">
        <v>240</v>
      </c>
      <c r="E201" s="211" t="s">
        <v>19</v>
      </c>
      <c r="F201" s="212" t="s">
        <v>363</v>
      </c>
      <c r="G201" s="210"/>
      <c r="H201" s="213">
        <v>53.1</v>
      </c>
      <c r="I201" s="214"/>
      <c r="J201" s="210"/>
      <c r="K201" s="210"/>
      <c r="L201" s="215"/>
      <c r="M201" s="216"/>
      <c r="N201" s="217"/>
      <c r="O201" s="217"/>
      <c r="P201" s="217"/>
      <c r="Q201" s="217"/>
      <c r="R201" s="217"/>
      <c r="S201" s="217"/>
      <c r="T201" s="218"/>
      <c r="AT201" s="219" t="s">
        <v>240</v>
      </c>
      <c r="AU201" s="219" t="s">
        <v>82</v>
      </c>
      <c r="AV201" s="13" t="s">
        <v>82</v>
      </c>
      <c r="AW201" s="13" t="s">
        <v>34</v>
      </c>
      <c r="AX201" s="13" t="s">
        <v>72</v>
      </c>
      <c r="AY201" s="219" t="s">
        <v>120</v>
      </c>
    </row>
    <row r="202" spans="2:51" s="13" customFormat="1" ht="12">
      <c r="B202" s="209"/>
      <c r="C202" s="210"/>
      <c r="D202" s="188" t="s">
        <v>240</v>
      </c>
      <c r="E202" s="211" t="s">
        <v>19</v>
      </c>
      <c r="F202" s="212" t="s">
        <v>364</v>
      </c>
      <c r="G202" s="210"/>
      <c r="H202" s="213">
        <v>6.8</v>
      </c>
      <c r="I202" s="214"/>
      <c r="J202" s="210"/>
      <c r="K202" s="210"/>
      <c r="L202" s="215"/>
      <c r="M202" s="216"/>
      <c r="N202" s="217"/>
      <c r="O202" s="217"/>
      <c r="P202" s="217"/>
      <c r="Q202" s="217"/>
      <c r="R202" s="217"/>
      <c r="S202" s="217"/>
      <c r="T202" s="218"/>
      <c r="AT202" s="219" t="s">
        <v>240</v>
      </c>
      <c r="AU202" s="219" t="s">
        <v>82</v>
      </c>
      <c r="AV202" s="13" t="s">
        <v>82</v>
      </c>
      <c r="AW202" s="13" t="s">
        <v>34</v>
      </c>
      <c r="AX202" s="13" t="s">
        <v>72</v>
      </c>
      <c r="AY202" s="219" t="s">
        <v>120</v>
      </c>
    </row>
    <row r="203" spans="2:51" s="13" customFormat="1" ht="12">
      <c r="B203" s="209"/>
      <c r="C203" s="210"/>
      <c r="D203" s="188" t="s">
        <v>240</v>
      </c>
      <c r="E203" s="211" t="s">
        <v>19</v>
      </c>
      <c r="F203" s="212" t="s">
        <v>365</v>
      </c>
      <c r="G203" s="210"/>
      <c r="H203" s="213">
        <v>9</v>
      </c>
      <c r="I203" s="214"/>
      <c r="J203" s="210"/>
      <c r="K203" s="210"/>
      <c r="L203" s="215"/>
      <c r="M203" s="216"/>
      <c r="N203" s="217"/>
      <c r="O203" s="217"/>
      <c r="P203" s="217"/>
      <c r="Q203" s="217"/>
      <c r="R203" s="217"/>
      <c r="S203" s="217"/>
      <c r="T203" s="218"/>
      <c r="AT203" s="219" t="s">
        <v>240</v>
      </c>
      <c r="AU203" s="219" t="s">
        <v>82</v>
      </c>
      <c r="AV203" s="13" t="s">
        <v>82</v>
      </c>
      <c r="AW203" s="13" t="s">
        <v>34</v>
      </c>
      <c r="AX203" s="13" t="s">
        <v>72</v>
      </c>
      <c r="AY203" s="219" t="s">
        <v>120</v>
      </c>
    </row>
    <row r="204" spans="2:51" s="14" customFormat="1" ht="12">
      <c r="B204" s="220"/>
      <c r="C204" s="221"/>
      <c r="D204" s="188" t="s">
        <v>240</v>
      </c>
      <c r="E204" s="222" t="s">
        <v>19</v>
      </c>
      <c r="F204" s="223" t="s">
        <v>286</v>
      </c>
      <c r="G204" s="221"/>
      <c r="H204" s="224">
        <v>68.9</v>
      </c>
      <c r="I204" s="225"/>
      <c r="J204" s="221"/>
      <c r="K204" s="221"/>
      <c r="L204" s="226"/>
      <c r="M204" s="227"/>
      <c r="N204" s="228"/>
      <c r="O204" s="228"/>
      <c r="P204" s="228"/>
      <c r="Q204" s="228"/>
      <c r="R204" s="228"/>
      <c r="S204" s="228"/>
      <c r="T204" s="229"/>
      <c r="AT204" s="230" t="s">
        <v>240</v>
      </c>
      <c r="AU204" s="230" t="s">
        <v>82</v>
      </c>
      <c r="AV204" s="14" t="s">
        <v>128</v>
      </c>
      <c r="AW204" s="14" t="s">
        <v>34</v>
      </c>
      <c r="AX204" s="14" t="s">
        <v>80</v>
      </c>
      <c r="AY204" s="230" t="s">
        <v>120</v>
      </c>
    </row>
    <row r="205" spans="1:65" s="2" customFormat="1" ht="24.2" customHeight="1">
      <c r="A205" s="35"/>
      <c r="B205" s="36"/>
      <c r="C205" s="194" t="s">
        <v>170</v>
      </c>
      <c r="D205" s="194" t="s">
        <v>211</v>
      </c>
      <c r="E205" s="195" t="s">
        <v>366</v>
      </c>
      <c r="F205" s="196" t="s">
        <v>367</v>
      </c>
      <c r="G205" s="197" t="s">
        <v>307</v>
      </c>
      <c r="H205" s="198">
        <v>28</v>
      </c>
      <c r="I205" s="199"/>
      <c r="J205" s="200">
        <f>ROUND(I205*H205,2)</f>
        <v>0</v>
      </c>
      <c r="K205" s="196" t="s">
        <v>215</v>
      </c>
      <c r="L205" s="40"/>
      <c r="M205" s="201" t="s">
        <v>19</v>
      </c>
      <c r="N205" s="202" t="s">
        <v>43</v>
      </c>
      <c r="O205" s="65"/>
      <c r="P205" s="184">
        <f>O205*H205</f>
        <v>0</v>
      </c>
      <c r="Q205" s="184">
        <v>0</v>
      </c>
      <c r="R205" s="184">
        <f>Q205*H205</f>
        <v>0</v>
      </c>
      <c r="S205" s="184">
        <v>0</v>
      </c>
      <c r="T205" s="185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86" t="s">
        <v>128</v>
      </c>
      <c r="AT205" s="186" t="s">
        <v>211</v>
      </c>
      <c r="AU205" s="186" t="s">
        <v>82</v>
      </c>
      <c r="AY205" s="18" t="s">
        <v>120</v>
      </c>
      <c r="BE205" s="187">
        <f>IF(N205="základní",J205,0)</f>
        <v>0</v>
      </c>
      <c r="BF205" s="187">
        <f>IF(N205="snížená",J205,0)</f>
        <v>0</v>
      </c>
      <c r="BG205" s="187">
        <f>IF(N205="zákl. přenesená",J205,0)</f>
        <v>0</v>
      </c>
      <c r="BH205" s="187">
        <f>IF(N205="sníž. přenesená",J205,0)</f>
        <v>0</v>
      </c>
      <c r="BI205" s="187">
        <f>IF(N205="nulová",J205,0)</f>
        <v>0</v>
      </c>
      <c r="BJ205" s="18" t="s">
        <v>80</v>
      </c>
      <c r="BK205" s="187">
        <f>ROUND(I205*H205,2)</f>
        <v>0</v>
      </c>
      <c r="BL205" s="18" t="s">
        <v>128</v>
      </c>
      <c r="BM205" s="186" t="s">
        <v>368</v>
      </c>
    </row>
    <row r="206" spans="1:47" s="2" customFormat="1" ht="29.25">
      <c r="A206" s="35"/>
      <c r="B206" s="36"/>
      <c r="C206" s="37"/>
      <c r="D206" s="188" t="s">
        <v>129</v>
      </c>
      <c r="E206" s="37"/>
      <c r="F206" s="189" t="s">
        <v>369</v>
      </c>
      <c r="G206" s="37"/>
      <c r="H206" s="37"/>
      <c r="I206" s="190"/>
      <c r="J206" s="37"/>
      <c r="K206" s="37"/>
      <c r="L206" s="40"/>
      <c r="M206" s="191"/>
      <c r="N206" s="192"/>
      <c r="O206" s="65"/>
      <c r="P206" s="65"/>
      <c r="Q206" s="65"/>
      <c r="R206" s="65"/>
      <c r="S206" s="65"/>
      <c r="T206" s="66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8" t="s">
        <v>129</v>
      </c>
      <c r="AU206" s="18" t="s">
        <v>82</v>
      </c>
    </row>
    <row r="207" spans="1:47" s="2" customFormat="1" ht="12">
      <c r="A207" s="35"/>
      <c r="B207" s="36"/>
      <c r="C207" s="37"/>
      <c r="D207" s="203" t="s">
        <v>218</v>
      </c>
      <c r="E207" s="37"/>
      <c r="F207" s="204" t="s">
        <v>370</v>
      </c>
      <c r="G207" s="37"/>
      <c r="H207" s="37"/>
      <c r="I207" s="190"/>
      <c r="J207" s="37"/>
      <c r="K207" s="37"/>
      <c r="L207" s="40"/>
      <c r="M207" s="191"/>
      <c r="N207" s="192"/>
      <c r="O207" s="65"/>
      <c r="P207" s="65"/>
      <c r="Q207" s="65"/>
      <c r="R207" s="65"/>
      <c r="S207" s="65"/>
      <c r="T207" s="66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8" t="s">
        <v>218</v>
      </c>
      <c r="AU207" s="18" t="s">
        <v>82</v>
      </c>
    </row>
    <row r="208" spans="1:65" s="2" customFormat="1" ht="24.2" customHeight="1">
      <c r="A208" s="35"/>
      <c r="B208" s="36"/>
      <c r="C208" s="194" t="s">
        <v>346</v>
      </c>
      <c r="D208" s="194" t="s">
        <v>211</v>
      </c>
      <c r="E208" s="195" t="s">
        <v>371</v>
      </c>
      <c r="F208" s="196" t="s">
        <v>372</v>
      </c>
      <c r="G208" s="197" t="s">
        <v>313</v>
      </c>
      <c r="H208" s="198">
        <v>68.9</v>
      </c>
      <c r="I208" s="199"/>
      <c r="J208" s="200">
        <f>ROUND(I208*H208,2)</f>
        <v>0</v>
      </c>
      <c r="K208" s="196" t="s">
        <v>19</v>
      </c>
      <c r="L208" s="40"/>
      <c r="M208" s="201" t="s">
        <v>19</v>
      </c>
      <c r="N208" s="202" t="s">
        <v>43</v>
      </c>
      <c r="O208" s="65"/>
      <c r="P208" s="184">
        <f>O208*H208</f>
        <v>0</v>
      </c>
      <c r="Q208" s="184">
        <v>0</v>
      </c>
      <c r="R208" s="184">
        <f>Q208*H208</f>
        <v>0</v>
      </c>
      <c r="S208" s="184">
        <v>0</v>
      </c>
      <c r="T208" s="185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86" t="s">
        <v>128</v>
      </c>
      <c r="AT208" s="186" t="s">
        <v>211</v>
      </c>
      <c r="AU208" s="186" t="s">
        <v>82</v>
      </c>
      <c r="AY208" s="18" t="s">
        <v>120</v>
      </c>
      <c r="BE208" s="187">
        <f>IF(N208="základní",J208,0)</f>
        <v>0</v>
      </c>
      <c r="BF208" s="187">
        <f>IF(N208="snížená",J208,0)</f>
        <v>0</v>
      </c>
      <c r="BG208" s="187">
        <f>IF(N208="zákl. přenesená",J208,0)</f>
        <v>0</v>
      </c>
      <c r="BH208" s="187">
        <f>IF(N208="sníž. přenesená",J208,0)</f>
        <v>0</v>
      </c>
      <c r="BI208" s="187">
        <f>IF(N208="nulová",J208,0)</f>
        <v>0</v>
      </c>
      <c r="BJ208" s="18" t="s">
        <v>80</v>
      </c>
      <c r="BK208" s="187">
        <f>ROUND(I208*H208,2)</f>
        <v>0</v>
      </c>
      <c r="BL208" s="18" t="s">
        <v>128</v>
      </c>
      <c r="BM208" s="186" t="s">
        <v>373</v>
      </c>
    </row>
    <row r="209" spans="1:47" s="2" customFormat="1" ht="19.5">
      <c r="A209" s="35"/>
      <c r="B209" s="36"/>
      <c r="C209" s="37"/>
      <c r="D209" s="188" t="s">
        <v>129</v>
      </c>
      <c r="E209" s="37"/>
      <c r="F209" s="189" t="s">
        <v>374</v>
      </c>
      <c r="G209" s="37"/>
      <c r="H209" s="37"/>
      <c r="I209" s="190"/>
      <c r="J209" s="37"/>
      <c r="K209" s="37"/>
      <c r="L209" s="40"/>
      <c r="M209" s="191"/>
      <c r="N209" s="192"/>
      <c r="O209" s="65"/>
      <c r="P209" s="65"/>
      <c r="Q209" s="65"/>
      <c r="R209" s="65"/>
      <c r="S209" s="65"/>
      <c r="T209" s="66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8" t="s">
        <v>129</v>
      </c>
      <c r="AU209" s="18" t="s">
        <v>82</v>
      </c>
    </row>
    <row r="210" spans="1:47" s="2" customFormat="1" ht="19.5">
      <c r="A210" s="35"/>
      <c r="B210" s="36"/>
      <c r="C210" s="37"/>
      <c r="D210" s="188" t="s">
        <v>130</v>
      </c>
      <c r="E210" s="37"/>
      <c r="F210" s="193" t="s">
        <v>375</v>
      </c>
      <c r="G210" s="37"/>
      <c r="H210" s="37"/>
      <c r="I210" s="190"/>
      <c r="J210" s="37"/>
      <c r="K210" s="37"/>
      <c r="L210" s="40"/>
      <c r="M210" s="191"/>
      <c r="N210" s="192"/>
      <c r="O210" s="65"/>
      <c r="P210" s="65"/>
      <c r="Q210" s="65"/>
      <c r="R210" s="65"/>
      <c r="S210" s="65"/>
      <c r="T210" s="66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8" t="s">
        <v>130</v>
      </c>
      <c r="AU210" s="18" t="s">
        <v>82</v>
      </c>
    </row>
    <row r="211" spans="1:65" s="2" customFormat="1" ht="37.9" customHeight="1">
      <c r="A211" s="35"/>
      <c r="B211" s="36"/>
      <c r="C211" s="194" t="s">
        <v>174</v>
      </c>
      <c r="D211" s="194" t="s">
        <v>211</v>
      </c>
      <c r="E211" s="195" t="s">
        <v>376</v>
      </c>
      <c r="F211" s="196" t="s">
        <v>377</v>
      </c>
      <c r="G211" s="197" t="s">
        <v>307</v>
      </c>
      <c r="H211" s="198">
        <v>232</v>
      </c>
      <c r="I211" s="199"/>
      <c r="J211" s="200">
        <f>ROUND(I211*H211,2)</f>
        <v>0</v>
      </c>
      <c r="K211" s="196" t="s">
        <v>19</v>
      </c>
      <c r="L211" s="40"/>
      <c r="M211" s="201" t="s">
        <v>19</v>
      </c>
      <c r="N211" s="202" t="s">
        <v>43</v>
      </c>
      <c r="O211" s="65"/>
      <c r="P211" s="184">
        <f>O211*H211</f>
        <v>0</v>
      </c>
      <c r="Q211" s="184">
        <v>0</v>
      </c>
      <c r="R211" s="184">
        <f>Q211*H211</f>
        <v>0</v>
      </c>
      <c r="S211" s="184">
        <v>0</v>
      </c>
      <c r="T211" s="185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86" t="s">
        <v>128</v>
      </c>
      <c r="AT211" s="186" t="s">
        <v>211</v>
      </c>
      <c r="AU211" s="186" t="s">
        <v>82</v>
      </c>
      <c r="AY211" s="18" t="s">
        <v>120</v>
      </c>
      <c r="BE211" s="187">
        <f>IF(N211="základní",J211,0)</f>
        <v>0</v>
      </c>
      <c r="BF211" s="187">
        <f>IF(N211="snížená",J211,0)</f>
        <v>0</v>
      </c>
      <c r="BG211" s="187">
        <f>IF(N211="zákl. přenesená",J211,0)</f>
        <v>0</v>
      </c>
      <c r="BH211" s="187">
        <f>IF(N211="sníž. přenesená",J211,0)</f>
        <v>0</v>
      </c>
      <c r="BI211" s="187">
        <f>IF(N211="nulová",J211,0)</f>
        <v>0</v>
      </c>
      <c r="BJ211" s="18" t="s">
        <v>80</v>
      </c>
      <c r="BK211" s="187">
        <f>ROUND(I211*H211,2)</f>
        <v>0</v>
      </c>
      <c r="BL211" s="18" t="s">
        <v>128</v>
      </c>
      <c r="BM211" s="186" t="s">
        <v>378</v>
      </c>
    </row>
    <row r="212" spans="1:47" s="2" customFormat="1" ht="19.5">
      <c r="A212" s="35"/>
      <c r="B212" s="36"/>
      <c r="C212" s="37"/>
      <c r="D212" s="188" t="s">
        <v>129</v>
      </c>
      <c r="E212" s="37"/>
      <c r="F212" s="189" t="s">
        <v>379</v>
      </c>
      <c r="G212" s="37"/>
      <c r="H212" s="37"/>
      <c r="I212" s="190"/>
      <c r="J212" s="37"/>
      <c r="K212" s="37"/>
      <c r="L212" s="40"/>
      <c r="M212" s="191"/>
      <c r="N212" s="192"/>
      <c r="O212" s="65"/>
      <c r="P212" s="65"/>
      <c r="Q212" s="65"/>
      <c r="R212" s="65"/>
      <c r="S212" s="65"/>
      <c r="T212" s="66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8" t="s">
        <v>129</v>
      </c>
      <c r="AU212" s="18" t="s">
        <v>82</v>
      </c>
    </row>
    <row r="213" spans="1:47" s="2" customFormat="1" ht="19.5">
      <c r="A213" s="35"/>
      <c r="B213" s="36"/>
      <c r="C213" s="37"/>
      <c r="D213" s="188" t="s">
        <v>130</v>
      </c>
      <c r="E213" s="37"/>
      <c r="F213" s="193" t="s">
        <v>380</v>
      </c>
      <c r="G213" s="37"/>
      <c r="H213" s="37"/>
      <c r="I213" s="190"/>
      <c r="J213" s="37"/>
      <c r="K213" s="37"/>
      <c r="L213" s="40"/>
      <c r="M213" s="191"/>
      <c r="N213" s="192"/>
      <c r="O213" s="65"/>
      <c r="P213" s="65"/>
      <c r="Q213" s="65"/>
      <c r="R213" s="65"/>
      <c r="S213" s="65"/>
      <c r="T213" s="66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8" t="s">
        <v>130</v>
      </c>
      <c r="AU213" s="18" t="s">
        <v>82</v>
      </c>
    </row>
    <row r="214" spans="2:51" s="13" customFormat="1" ht="12">
      <c r="B214" s="209"/>
      <c r="C214" s="210"/>
      <c r="D214" s="188" t="s">
        <v>240</v>
      </c>
      <c r="E214" s="211" t="s">
        <v>19</v>
      </c>
      <c r="F214" s="212" t="s">
        <v>381</v>
      </c>
      <c r="G214" s="210"/>
      <c r="H214" s="213">
        <v>232</v>
      </c>
      <c r="I214" s="214"/>
      <c r="J214" s="210"/>
      <c r="K214" s="210"/>
      <c r="L214" s="215"/>
      <c r="M214" s="216"/>
      <c r="N214" s="217"/>
      <c r="O214" s="217"/>
      <c r="P214" s="217"/>
      <c r="Q214" s="217"/>
      <c r="R214" s="217"/>
      <c r="S214" s="217"/>
      <c r="T214" s="218"/>
      <c r="AT214" s="219" t="s">
        <v>240</v>
      </c>
      <c r="AU214" s="219" t="s">
        <v>82</v>
      </c>
      <c r="AV214" s="13" t="s">
        <v>82</v>
      </c>
      <c r="AW214" s="13" t="s">
        <v>34</v>
      </c>
      <c r="AX214" s="13" t="s">
        <v>72</v>
      </c>
      <c r="AY214" s="219" t="s">
        <v>120</v>
      </c>
    </row>
    <row r="215" spans="2:51" s="14" customFormat="1" ht="12">
      <c r="B215" s="220"/>
      <c r="C215" s="221"/>
      <c r="D215" s="188" t="s">
        <v>240</v>
      </c>
      <c r="E215" s="222" t="s">
        <v>19</v>
      </c>
      <c r="F215" s="223" t="s">
        <v>249</v>
      </c>
      <c r="G215" s="221"/>
      <c r="H215" s="224">
        <v>232</v>
      </c>
      <c r="I215" s="225"/>
      <c r="J215" s="221"/>
      <c r="K215" s="221"/>
      <c r="L215" s="226"/>
      <c r="M215" s="227"/>
      <c r="N215" s="228"/>
      <c r="O215" s="228"/>
      <c r="P215" s="228"/>
      <c r="Q215" s="228"/>
      <c r="R215" s="228"/>
      <c r="S215" s="228"/>
      <c r="T215" s="229"/>
      <c r="AT215" s="230" t="s">
        <v>240</v>
      </c>
      <c r="AU215" s="230" t="s">
        <v>82</v>
      </c>
      <c r="AV215" s="14" t="s">
        <v>128</v>
      </c>
      <c r="AW215" s="14" t="s">
        <v>34</v>
      </c>
      <c r="AX215" s="14" t="s">
        <v>80</v>
      </c>
      <c r="AY215" s="230" t="s">
        <v>120</v>
      </c>
    </row>
    <row r="216" spans="1:65" s="2" customFormat="1" ht="24.2" customHeight="1">
      <c r="A216" s="35"/>
      <c r="B216" s="36"/>
      <c r="C216" s="194" t="s">
        <v>7</v>
      </c>
      <c r="D216" s="194" t="s">
        <v>211</v>
      </c>
      <c r="E216" s="195" t="s">
        <v>382</v>
      </c>
      <c r="F216" s="196" t="s">
        <v>383</v>
      </c>
      <c r="G216" s="197" t="s">
        <v>307</v>
      </c>
      <c r="H216" s="198">
        <v>38</v>
      </c>
      <c r="I216" s="199"/>
      <c r="J216" s="200">
        <f>ROUND(I216*H216,2)</f>
        <v>0</v>
      </c>
      <c r="K216" s="196" t="s">
        <v>215</v>
      </c>
      <c r="L216" s="40"/>
      <c r="M216" s="201" t="s">
        <v>19</v>
      </c>
      <c r="N216" s="202" t="s">
        <v>43</v>
      </c>
      <c r="O216" s="65"/>
      <c r="P216" s="184">
        <f>O216*H216</f>
        <v>0</v>
      </c>
      <c r="Q216" s="184">
        <v>0</v>
      </c>
      <c r="R216" s="184">
        <f>Q216*H216</f>
        <v>0</v>
      </c>
      <c r="S216" s="184">
        <v>0</v>
      </c>
      <c r="T216" s="185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86" t="s">
        <v>128</v>
      </c>
      <c r="AT216" s="186" t="s">
        <v>211</v>
      </c>
      <c r="AU216" s="186" t="s">
        <v>82</v>
      </c>
      <c r="AY216" s="18" t="s">
        <v>120</v>
      </c>
      <c r="BE216" s="187">
        <f>IF(N216="základní",J216,0)</f>
        <v>0</v>
      </c>
      <c r="BF216" s="187">
        <f>IF(N216="snížená",J216,0)</f>
        <v>0</v>
      </c>
      <c r="BG216" s="187">
        <f>IF(N216="zákl. přenesená",J216,0)</f>
        <v>0</v>
      </c>
      <c r="BH216" s="187">
        <f>IF(N216="sníž. přenesená",J216,0)</f>
        <v>0</v>
      </c>
      <c r="BI216" s="187">
        <f>IF(N216="nulová",J216,0)</f>
        <v>0</v>
      </c>
      <c r="BJ216" s="18" t="s">
        <v>80</v>
      </c>
      <c r="BK216" s="187">
        <f>ROUND(I216*H216,2)</f>
        <v>0</v>
      </c>
      <c r="BL216" s="18" t="s">
        <v>128</v>
      </c>
      <c r="BM216" s="186" t="s">
        <v>384</v>
      </c>
    </row>
    <row r="217" spans="1:47" s="2" customFormat="1" ht="19.5">
      <c r="A217" s="35"/>
      <c r="B217" s="36"/>
      <c r="C217" s="37"/>
      <c r="D217" s="188" t="s">
        <v>129</v>
      </c>
      <c r="E217" s="37"/>
      <c r="F217" s="189" t="s">
        <v>385</v>
      </c>
      <c r="G217" s="37"/>
      <c r="H217" s="37"/>
      <c r="I217" s="190"/>
      <c r="J217" s="37"/>
      <c r="K217" s="37"/>
      <c r="L217" s="40"/>
      <c r="M217" s="191"/>
      <c r="N217" s="192"/>
      <c r="O217" s="65"/>
      <c r="P217" s="65"/>
      <c r="Q217" s="65"/>
      <c r="R217" s="65"/>
      <c r="S217" s="65"/>
      <c r="T217" s="66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8" t="s">
        <v>129</v>
      </c>
      <c r="AU217" s="18" t="s">
        <v>82</v>
      </c>
    </row>
    <row r="218" spans="1:47" s="2" customFormat="1" ht="12">
      <c r="A218" s="35"/>
      <c r="B218" s="36"/>
      <c r="C218" s="37"/>
      <c r="D218" s="203" t="s">
        <v>218</v>
      </c>
      <c r="E218" s="37"/>
      <c r="F218" s="204" t="s">
        <v>386</v>
      </c>
      <c r="G218" s="37"/>
      <c r="H218" s="37"/>
      <c r="I218" s="190"/>
      <c r="J218" s="37"/>
      <c r="K218" s="37"/>
      <c r="L218" s="40"/>
      <c r="M218" s="191"/>
      <c r="N218" s="192"/>
      <c r="O218" s="65"/>
      <c r="P218" s="65"/>
      <c r="Q218" s="65"/>
      <c r="R218" s="65"/>
      <c r="S218" s="65"/>
      <c r="T218" s="66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8" t="s">
        <v>218</v>
      </c>
      <c r="AU218" s="18" t="s">
        <v>82</v>
      </c>
    </row>
    <row r="219" spans="1:47" s="2" customFormat="1" ht="19.5">
      <c r="A219" s="35"/>
      <c r="B219" s="36"/>
      <c r="C219" s="37"/>
      <c r="D219" s="188" t="s">
        <v>130</v>
      </c>
      <c r="E219" s="37"/>
      <c r="F219" s="193" t="s">
        <v>387</v>
      </c>
      <c r="G219" s="37"/>
      <c r="H219" s="37"/>
      <c r="I219" s="190"/>
      <c r="J219" s="37"/>
      <c r="K219" s="37"/>
      <c r="L219" s="40"/>
      <c r="M219" s="191"/>
      <c r="N219" s="192"/>
      <c r="O219" s="65"/>
      <c r="P219" s="65"/>
      <c r="Q219" s="65"/>
      <c r="R219" s="65"/>
      <c r="S219" s="65"/>
      <c r="T219" s="66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T219" s="18" t="s">
        <v>130</v>
      </c>
      <c r="AU219" s="18" t="s">
        <v>82</v>
      </c>
    </row>
    <row r="220" spans="2:51" s="13" customFormat="1" ht="12">
      <c r="B220" s="209"/>
      <c r="C220" s="210"/>
      <c r="D220" s="188" t="s">
        <v>240</v>
      </c>
      <c r="E220" s="211" t="s">
        <v>19</v>
      </c>
      <c r="F220" s="212" t="s">
        <v>388</v>
      </c>
      <c r="G220" s="210"/>
      <c r="H220" s="213">
        <v>38</v>
      </c>
      <c r="I220" s="214"/>
      <c r="J220" s="210"/>
      <c r="K220" s="210"/>
      <c r="L220" s="215"/>
      <c r="M220" s="216"/>
      <c r="N220" s="217"/>
      <c r="O220" s="217"/>
      <c r="P220" s="217"/>
      <c r="Q220" s="217"/>
      <c r="R220" s="217"/>
      <c r="S220" s="217"/>
      <c r="T220" s="218"/>
      <c r="AT220" s="219" t="s">
        <v>240</v>
      </c>
      <c r="AU220" s="219" t="s">
        <v>82</v>
      </c>
      <c r="AV220" s="13" t="s">
        <v>82</v>
      </c>
      <c r="AW220" s="13" t="s">
        <v>34</v>
      </c>
      <c r="AX220" s="13" t="s">
        <v>72</v>
      </c>
      <c r="AY220" s="219" t="s">
        <v>120</v>
      </c>
    </row>
    <row r="221" spans="2:51" s="14" customFormat="1" ht="12">
      <c r="B221" s="220"/>
      <c r="C221" s="221"/>
      <c r="D221" s="188" t="s">
        <v>240</v>
      </c>
      <c r="E221" s="222" t="s">
        <v>19</v>
      </c>
      <c r="F221" s="223" t="s">
        <v>249</v>
      </c>
      <c r="G221" s="221"/>
      <c r="H221" s="224">
        <v>38</v>
      </c>
      <c r="I221" s="225"/>
      <c r="J221" s="221"/>
      <c r="K221" s="221"/>
      <c r="L221" s="226"/>
      <c r="M221" s="227"/>
      <c r="N221" s="228"/>
      <c r="O221" s="228"/>
      <c r="P221" s="228"/>
      <c r="Q221" s="228"/>
      <c r="R221" s="228"/>
      <c r="S221" s="228"/>
      <c r="T221" s="229"/>
      <c r="AT221" s="230" t="s">
        <v>240</v>
      </c>
      <c r="AU221" s="230" t="s">
        <v>82</v>
      </c>
      <c r="AV221" s="14" t="s">
        <v>128</v>
      </c>
      <c r="AW221" s="14" t="s">
        <v>34</v>
      </c>
      <c r="AX221" s="14" t="s">
        <v>80</v>
      </c>
      <c r="AY221" s="230" t="s">
        <v>120</v>
      </c>
    </row>
    <row r="222" spans="1:65" s="2" customFormat="1" ht="37.9" customHeight="1">
      <c r="A222" s="35"/>
      <c r="B222" s="36"/>
      <c r="C222" s="194" t="s">
        <v>181</v>
      </c>
      <c r="D222" s="194" t="s">
        <v>211</v>
      </c>
      <c r="E222" s="195" t="s">
        <v>389</v>
      </c>
      <c r="F222" s="196" t="s">
        <v>390</v>
      </c>
      <c r="G222" s="197" t="s">
        <v>307</v>
      </c>
      <c r="H222" s="198">
        <v>2</v>
      </c>
      <c r="I222" s="199"/>
      <c r="J222" s="200">
        <f>ROUND(I222*H222,2)</f>
        <v>0</v>
      </c>
      <c r="K222" s="196" t="s">
        <v>19</v>
      </c>
      <c r="L222" s="40"/>
      <c r="M222" s="201" t="s">
        <v>19</v>
      </c>
      <c r="N222" s="202" t="s">
        <v>43</v>
      </c>
      <c r="O222" s="65"/>
      <c r="P222" s="184">
        <f>O222*H222</f>
        <v>0</v>
      </c>
      <c r="Q222" s="184">
        <v>0</v>
      </c>
      <c r="R222" s="184">
        <f>Q222*H222</f>
        <v>0</v>
      </c>
      <c r="S222" s="184">
        <v>0</v>
      </c>
      <c r="T222" s="185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86" t="s">
        <v>128</v>
      </c>
      <c r="AT222" s="186" t="s">
        <v>211</v>
      </c>
      <c r="AU222" s="186" t="s">
        <v>82</v>
      </c>
      <c r="AY222" s="18" t="s">
        <v>120</v>
      </c>
      <c r="BE222" s="187">
        <f>IF(N222="základní",J222,0)</f>
        <v>0</v>
      </c>
      <c r="BF222" s="187">
        <f>IF(N222="snížená",J222,0)</f>
        <v>0</v>
      </c>
      <c r="BG222" s="187">
        <f>IF(N222="zákl. přenesená",J222,0)</f>
        <v>0</v>
      </c>
      <c r="BH222" s="187">
        <f>IF(N222="sníž. přenesená",J222,0)</f>
        <v>0</v>
      </c>
      <c r="BI222" s="187">
        <f>IF(N222="nulová",J222,0)</f>
        <v>0</v>
      </c>
      <c r="BJ222" s="18" t="s">
        <v>80</v>
      </c>
      <c r="BK222" s="187">
        <f>ROUND(I222*H222,2)</f>
        <v>0</v>
      </c>
      <c r="BL222" s="18" t="s">
        <v>128</v>
      </c>
      <c r="BM222" s="186" t="s">
        <v>391</v>
      </c>
    </row>
    <row r="223" spans="1:47" s="2" customFormat="1" ht="19.5">
      <c r="A223" s="35"/>
      <c r="B223" s="36"/>
      <c r="C223" s="37"/>
      <c r="D223" s="188" t="s">
        <v>129</v>
      </c>
      <c r="E223" s="37"/>
      <c r="F223" s="189" t="s">
        <v>392</v>
      </c>
      <c r="G223" s="37"/>
      <c r="H223" s="37"/>
      <c r="I223" s="190"/>
      <c r="J223" s="37"/>
      <c r="K223" s="37"/>
      <c r="L223" s="40"/>
      <c r="M223" s="191"/>
      <c r="N223" s="192"/>
      <c r="O223" s="65"/>
      <c r="P223" s="65"/>
      <c r="Q223" s="65"/>
      <c r="R223" s="65"/>
      <c r="S223" s="65"/>
      <c r="T223" s="66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8" t="s">
        <v>129</v>
      </c>
      <c r="AU223" s="18" t="s">
        <v>82</v>
      </c>
    </row>
    <row r="224" spans="1:47" s="2" customFormat="1" ht="19.5">
      <c r="A224" s="35"/>
      <c r="B224" s="36"/>
      <c r="C224" s="37"/>
      <c r="D224" s="188" t="s">
        <v>130</v>
      </c>
      <c r="E224" s="37"/>
      <c r="F224" s="193" t="s">
        <v>393</v>
      </c>
      <c r="G224" s="37"/>
      <c r="H224" s="37"/>
      <c r="I224" s="190"/>
      <c r="J224" s="37"/>
      <c r="K224" s="37"/>
      <c r="L224" s="40"/>
      <c r="M224" s="191"/>
      <c r="N224" s="192"/>
      <c r="O224" s="65"/>
      <c r="P224" s="65"/>
      <c r="Q224" s="65"/>
      <c r="R224" s="65"/>
      <c r="S224" s="65"/>
      <c r="T224" s="66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8" t="s">
        <v>130</v>
      </c>
      <c r="AU224" s="18" t="s">
        <v>82</v>
      </c>
    </row>
    <row r="225" spans="1:65" s="2" customFormat="1" ht="24.2" customHeight="1">
      <c r="A225" s="35"/>
      <c r="B225" s="36"/>
      <c r="C225" s="194" t="s">
        <v>394</v>
      </c>
      <c r="D225" s="194" t="s">
        <v>211</v>
      </c>
      <c r="E225" s="195" t="s">
        <v>395</v>
      </c>
      <c r="F225" s="196" t="s">
        <v>396</v>
      </c>
      <c r="G225" s="197" t="s">
        <v>307</v>
      </c>
      <c r="H225" s="198">
        <v>4</v>
      </c>
      <c r="I225" s="199"/>
      <c r="J225" s="200">
        <f>ROUND(I225*H225,2)</f>
        <v>0</v>
      </c>
      <c r="K225" s="196" t="s">
        <v>215</v>
      </c>
      <c r="L225" s="40"/>
      <c r="M225" s="201" t="s">
        <v>19</v>
      </c>
      <c r="N225" s="202" t="s">
        <v>43</v>
      </c>
      <c r="O225" s="65"/>
      <c r="P225" s="184">
        <f>O225*H225</f>
        <v>0</v>
      </c>
      <c r="Q225" s="184">
        <v>0</v>
      </c>
      <c r="R225" s="184">
        <f>Q225*H225</f>
        <v>0</v>
      </c>
      <c r="S225" s="184">
        <v>0</v>
      </c>
      <c r="T225" s="185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86" t="s">
        <v>128</v>
      </c>
      <c r="AT225" s="186" t="s">
        <v>211</v>
      </c>
      <c r="AU225" s="186" t="s">
        <v>82</v>
      </c>
      <c r="AY225" s="18" t="s">
        <v>120</v>
      </c>
      <c r="BE225" s="187">
        <f>IF(N225="základní",J225,0)</f>
        <v>0</v>
      </c>
      <c r="BF225" s="187">
        <f>IF(N225="snížená",J225,0)</f>
        <v>0</v>
      </c>
      <c r="BG225" s="187">
        <f>IF(N225="zákl. přenesená",J225,0)</f>
        <v>0</v>
      </c>
      <c r="BH225" s="187">
        <f>IF(N225="sníž. přenesená",J225,0)</f>
        <v>0</v>
      </c>
      <c r="BI225" s="187">
        <f>IF(N225="nulová",J225,0)</f>
        <v>0</v>
      </c>
      <c r="BJ225" s="18" t="s">
        <v>80</v>
      </c>
      <c r="BK225" s="187">
        <f>ROUND(I225*H225,2)</f>
        <v>0</v>
      </c>
      <c r="BL225" s="18" t="s">
        <v>128</v>
      </c>
      <c r="BM225" s="186" t="s">
        <v>397</v>
      </c>
    </row>
    <row r="226" spans="1:47" s="2" customFormat="1" ht="19.5">
      <c r="A226" s="35"/>
      <c r="B226" s="36"/>
      <c r="C226" s="37"/>
      <c r="D226" s="188" t="s">
        <v>129</v>
      </c>
      <c r="E226" s="37"/>
      <c r="F226" s="189" t="s">
        <v>398</v>
      </c>
      <c r="G226" s="37"/>
      <c r="H226" s="37"/>
      <c r="I226" s="190"/>
      <c r="J226" s="37"/>
      <c r="K226" s="37"/>
      <c r="L226" s="40"/>
      <c r="M226" s="191"/>
      <c r="N226" s="192"/>
      <c r="O226" s="65"/>
      <c r="P226" s="65"/>
      <c r="Q226" s="65"/>
      <c r="R226" s="65"/>
      <c r="S226" s="65"/>
      <c r="T226" s="66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T226" s="18" t="s">
        <v>129</v>
      </c>
      <c r="AU226" s="18" t="s">
        <v>82</v>
      </c>
    </row>
    <row r="227" spans="1:47" s="2" customFormat="1" ht="12">
      <c r="A227" s="35"/>
      <c r="B227" s="36"/>
      <c r="C227" s="37"/>
      <c r="D227" s="203" t="s">
        <v>218</v>
      </c>
      <c r="E227" s="37"/>
      <c r="F227" s="204" t="s">
        <v>399</v>
      </c>
      <c r="G227" s="37"/>
      <c r="H227" s="37"/>
      <c r="I227" s="190"/>
      <c r="J227" s="37"/>
      <c r="K227" s="37"/>
      <c r="L227" s="40"/>
      <c r="M227" s="191"/>
      <c r="N227" s="192"/>
      <c r="O227" s="65"/>
      <c r="P227" s="65"/>
      <c r="Q227" s="65"/>
      <c r="R227" s="65"/>
      <c r="S227" s="65"/>
      <c r="T227" s="66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T227" s="18" t="s">
        <v>218</v>
      </c>
      <c r="AU227" s="18" t="s">
        <v>82</v>
      </c>
    </row>
    <row r="228" spans="1:47" s="2" customFormat="1" ht="19.5">
      <c r="A228" s="35"/>
      <c r="B228" s="36"/>
      <c r="C228" s="37"/>
      <c r="D228" s="188" t="s">
        <v>130</v>
      </c>
      <c r="E228" s="37"/>
      <c r="F228" s="193" t="s">
        <v>400</v>
      </c>
      <c r="G228" s="37"/>
      <c r="H228" s="37"/>
      <c r="I228" s="190"/>
      <c r="J228" s="37"/>
      <c r="K228" s="37"/>
      <c r="L228" s="40"/>
      <c r="M228" s="191"/>
      <c r="N228" s="192"/>
      <c r="O228" s="65"/>
      <c r="P228" s="65"/>
      <c r="Q228" s="65"/>
      <c r="R228" s="65"/>
      <c r="S228" s="65"/>
      <c r="T228" s="66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8" t="s">
        <v>130</v>
      </c>
      <c r="AU228" s="18" t="s">
        <v>82</v>
      </c>
    </row>
    <row r="229" spans="2:51" s="13" customFormat="1" ht="12">
      <c r="B229" s="209"/>
      <c r="C229" s="210"/>
      <c r="D229" s="188" t="s">
        <v>240</v>
      </c>
      <c r="E229" s="211" t="s">
        <v>19</v>
      </c>
      <c r="F229" s="212" t="s">
        <v>128</v>
      </c>
      <c r="G229" s="210"/>
      <c r="H229" s="213">
        <v>4</v>
      </c>
      <c r="I229" s="214"/>
      <c r="J229" s="210"/>
      <c r="K229" s="210"/>
      <c r="L229" s="215"/>
      <c r="M229" s="216"/>
      <c r="N229" s="217"/>
      <c r="O229" s="217"/>
      <c r="P229" s="217"/>
      <c r="Q229" s="217"/>
      <c r="R229" s="217"/>
      <c r="S229" s="217"/>
      <c r="T229" s="218"/>
      <c r="AT229" s="219" t="s">
        <v>240</v>
      </c>
      <c r="AU229" s="219" t="s">
        <v>82</v>
      </c>
      <c r="AV229" s="13" t="s">
        <v>82</v>
      </c>
      <c r="AW229" s="13" t="s">
        <v>34</v>
      </c>
      <c r="AX229" s="13" t="s">
        <v>72</v>
      </c>
      <c r="AY229" s="219" t="s">
        <v>120</v>
      </c>
    </row>
    <row r="230" spans="2:51" s="14" customFormat="1" ht="12">
      <c r="B230" s="220"/>
      <c r="C230" s="221"/>
      <c r="D230" s="188" t="s">
        <v>240</v>
      </c>
      <c r="E230" s="222" t="s">
        <v>19</v>
      </c>
      <c r="F230" s="223" t="s">
        <v>249</v>
      </c>
      <c r="G230" s="221"/>
      <c r="H230" s="224">
        <v>4</v>
      </c>
      <c r="I230" s="225"/>
      <c r="J230" s="221"/>
      <c r="K230" s="221"/>
      <c r="L230" s="226"/>
      <c r="M230" s="227"/>
      <c r="N230" s="228"/>
      <c r="O230" s="228"/>
      <c r="P230" s="228"/>
      <c r="Q230" s="228"/>
      <c r="R230" s="228"/>
      <c r="S230" s="228"/>
      <c r="T230" s="229"/>
      <c r="AT230" s="230" t="s">
        <v>240</v>
      </c>
      <c r="AU230" s="230" t="s">
        <v>82</v>
      </c>
      <c r="AV230" s="14" t="s">
        <v>128</v>
      </c>
      <c r="AW230" s="14" t="s">
        <v>34</v>
      </c>
      <c r="AX230" s="14" t="s">
        <v>80</v>
      </c>
      <c r="AY230" s="230" t="s">
        <v>120</v>
      </c>
    </row>
    <row r="231" spans="1:65" s="2" customFormat="1" ht="21.75" customHeight="1">
      <c r="A231" s="35"/>
      <c r="B231" s="36"/>
      <c r="C231" s="194" t="s">
        <v>187</v>
      </c>
      <c r="D231" s="194" t="s">
        <v>211</v>
      </c>
      <c r="E231" s="195" t="s">
        <v>401</v>
      </c>
      <c r="F231" s="196" t="s">
        <v>402</v>
      </c>
      <c r="G231" s="197" t="s">
        <v>307</v>
      </c>
      <c r="H231" s="198">
        <v>6</v>
      </c>
      <c r="I231" s="199"/>
      <c r="J231" s="200">
        <f>ROUND(I231*H231,2)</f>
        <v>0</v>
      </c>
      <c r="K231" s="196" t="s">
        <v>19</v>
      </c>
      <c r="L231" s="40"/>
      <c r="M231" s="201" t="s">
        <v>19</v>
      </c>
      <c r="N231" s="202" t="s">
        <v>43</v>
      </c>
      <c r="O231" s="65"/>
      <c r="P231" s="184">
        <f>O231*H231</f>
        <v>0</v>
      </c>
      <c r="Q231" s="184">
        <v>0</v>
      </c>
      <c r="R231" s="184">
        <f>Q231*H231</f>
        <v>0</v>
      </c>
      <c r="S231" s="184">
        <v>0</v>
      </c>
      <c r="T231" s="185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86" t="s">
        <v>128</v>
      </c>
      <c r="AT231" s="186" t="s">
        <v>211</v>
      </c>
      <c r="AU231" s="186" t="s">
        <v>82</v>
      </c>
      <c r="AY231" s="18" t="s">
        <v>120</v>
      </c>
      <c r="BE231" s="187">
        <f>IF(N231="základní",J231,0)</f>
        <v>0</v>
      </c>
      <c r="BF231" s="187">
        <f>IF(N231="snížená",J231,0)</f>
        <v>0</v>
      </c>
      <c r="BG231" s="187">
        <f>IF(N231="zákl. přenesená",J231,0)</f>
        <v>0</v>
      </c>
      <c r="BH231" s="187">
        <f>IF(N231="sníž. přenesená",J231,0)</f>
        <v>0</v>
      </c>
      <c r="BI231" s="187">
        <f>IF(N231="nulová",J231,0)</f>
        <v>0</v>
      </c>
      <c r="BJ231" s="18" t="s">
        <v>80</v>
      </c>
      <c r="BK231" s="187">
        <f>ROUND(I231*H231,2)</f>
        <v>0</v>
      </c>
      <c r="BL231" s="18" t="s">
        <v>128</v>
      </c>
      <c r="BM231" s="186" t="s">
        <v>403</v>
      </c>
    </row>
    <row r="232" spans="1:47" s="2" customFormat="1" ht="12">
      <c r="A232" s="35"/>
      <c r="B232" s="36"/>
      <c r="C232" s="37"/>
      <c r="D232" s="188" t="s">
        <v>129</v>
      </c>
      <c r="E232" s="37"/>
      <c r="F232" s="189" t="s">
        <v>402</v>
      </c>
      <c r="G232" s="37"/>
      <c r="H232" s="37"/>
      <c r="I232" s="190"/>
      <c r="J232" s="37"/>
      <c r="K232" s="37"/>
      <c r="L232" s="40"/>
      <c r="M232" s="191"/>
      <c r="N232" s="192"/>
      <c r="O232" s="65"/>
      <c r="P232" s="65"/>
      <c r="Q232" s="65"/>
      <c r="R232" s="65"/>
      <c r="S232" s="65"/>
      <c r="T232" s="66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T232" s="18" t="s">
        <v>129</v>
      </c>
      <c r="AU232" s="18" t="s">
        <v>82</v>
      </c>
    </row>
    <row r="233" spans="1:47" s="2" customFormat="1" ht="29.25">
      <c r="A233" s="35"/>
      <c r="B233" s="36"/>
      <c r="C233" s="37"/>
      <c r="D233" s="188" t="s">
        <v>130</v>
      </c>
      <c r="E233" s="37"/>
      <c r="F233" s="193" t="s">
        <v>404</v>
      </c>
      <c r="G233" s="37"/>
      <c r="H233" s="37"/>
      <c r="I233" s="190"/>
      <c r="J233" s="37"/>
      <c r="K233" s="37"/>
      <c r="L233" s="40"/>
      <c r="M233" s="191"/>
      <c r="N233" s="192"/>
      <c r="O233" s="65"/>
      <c r="P233" s="65"/>
      <c r="Q233" s="65"/>
      <c r="R233" s="65"/>
      <c r="S233" s="65"/>
      <c r="T233" s="66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T233" s="18" t="s">
        <v>130</v>
      </c>
      <c r="AU233" s="18" t="s">
        <v>82</v>
      </c>
    </row>
    <row r="234" spans="1:65" s="2" customFormat="1" ht="24.2" customHeight="1">
      <c r="A234" s="35"/>
      <c r="B234" s="36"/>
      <c r="C234" s="194" t="s">
        <v>405</v>
      </c>
      <c r="D234" s="194" t="s">
        <v>211</v>
      </c>
      <c r="E234" s="195" t="s">
        <v>406</v>
      </c>
      <c r="F234" s="196" t="s">
        <v>407</v>
      </c>
      <c r="G234" s="197" t="s">
        <v>307</v>
      </c>
      <c r="H234" s="198">
        <v>3</v>
      </c>
      <c r="I234" s="199"/>
      <c r="J234" s="200">
        <f>ROUND(I234*H234,2)</f>
        <v>0</v>
      </c>
      <c r="K234" s="196" t="s">
        <v>215</v>
      </c>
      <c r="L234" s="40"/>
      <c r="M234" s="201" t="s">
        <v>19</v>
      </c>
      <c r="N234" s="202" t="s">
        <v>43</v>
      </c>
      <c r="O234" s="65"/>
      <c r="P234" s="184">
        <f>O234*H234</f>
        <v>0</v>
      </c>
      <c r="Q234" s="184">
        <v>0</v>
      </c>
      <c r="R234" s="184">
        <f>Q234*H234</f>
        <v>0</v>
      </c>
      <c r="S234" s="184">
        <v>0</v>
      </c>
      <c r="T234" s="185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86" t="s">
        <v>128</v>
      </c>
      <c r="AT234" s="186" t="s">
        <v>211</v>
      </c>
      <c r="AU234" s="186" t="s">
        <v>82</v>
      </c>
      <c r="AY234" s="18" t="s">
        <v>120</v>
      </c>
      <c r="BE234" s="187">
        <f>IF(N234="základní",J234,0)</f>
        <v>0</v>
      </c>
      <c r="BF234" s="187">
        <f>IF(N234="snížená",J234,0)</f>
        <v>0</v>
      </c>
      <c r="BG234" s="187">
        <f>IF(N234="zákl. přenesená",J234,0)</f>
        <v>0</v>
      </c>
      <c r="BH234" s="187">
        <f>IF(N234="sníž. přenesená",J234,0)</f>
        <v>0</v>
      </c>
      <c r="BI234" s="187">
        <f>IF(N234="nulová",J234,0)</f>
        <v>0</v>
      </c>
      <c r="BJ234" s="18" t="s">
        <v>80</v>
      </c>
      <c r="BK234" s="187">
        <f>ROUND(I234*H234,2)</f>
        <v>0</v>
      </c>
      <c r="BL234" s="18" t="s">
        <v>128</v>
      </c>
      <c r="BM234" s="186" t="s">
        <v>408</v>
      </c>
    </row>
    <row r="235" spans="1:47" s="2" customFormat="1" ht="19.5">
      <c r="A235" s="35"/>
      <c r="B235" s="36"/>
      <c r="C235" s="37"/>
      <c r="D235" s="188" t="s">
        <v>129</v>
      </c>
      <c r="E235" s="37"/>
      <c r="F235" s="189" t="s">
        <v>409</v>
      </c>
      <c r="G235" s="37"/>
      <c r="H235" s="37"/>
      <c r="I235" s="190"/>
      <c r="J235" s="37"/>
      <c r="K235" s="37"/>
      <c r="L235" s="40"/>
      <c r="M235" s="191"/>
      <c r="N235" s="192"/>
      <c r="O235" s="65"/>
      <c r="P235" s="65"/>
      <c r="Q235" s="65"/>
      <c r="R235" s="65"/>
      <c r="S235" s="65"/>
      <c r="T235" s="66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T235" s="18" t="s">
        <v>129</v>
      </c>
      <c r="AU235" s="18" t="s">
        <v>82</v>
      </c>
    </row>
    <row r="236" spans="1:47" s="2" customFormat="1" ht="12">
      <c r="A236" s="35"/>
      <c r="B236" s="36"/>
      <c r="C236" s="37"/>
      <c r="D236" s="203" t="s">
        <v>218</v>
      </c>
      <c r="E236" s="37"/>
      <c r="F236" s="204" t="s">
        <v>410</v>
      </c>
      <c r="G236" s="37"/>
      <c r="H236" s="37"/>
      <c r="I236" s="190"/>
      <c r="J236" s="37"/>
      <c r="K236" s="37"/>
      <c r="L236" s="40"/>
      <c r="M236" s="191"/>
      <c r="N236" s="192"/>
      <c r="O236" s="65"/>
      <c r="P236" s="65"/>
      <c r="Q236" s="65"/>
      <c r="R236" s="65"/>
      <c r="S236" s="65"/>
      <c r="T236" s="66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T236" s="18" t="s">
        <v>218</v>
      </c>
      <c r="AU236" s="18" t="s">
        <v>82</v>
      </c>
    </row>
    <row r="237" spans="1:47" s="2" customFormat="1" ht="19.5">
      <c r="A237" s="35"/>
      <c r="B237" s="36"/>
      <c r="C237" s="37"/>
      <c r="D237" s="188" t="s">
        <v>130</v>
      </c>
      <c r="E237" s="37"/>
      <c r="F237" s="193" t="s">
        <v>411</v>
      </c>
      <c r="G237" s="37"/>
      <c r="H237" s="37"/>
      <c r="I237" s="190"/>
      <c r="J237" s="37"/>
      <c r="K237" s="37"/>
      <c r="L237" s="40"/>
      <c r="M237" s="191"/>
      <c r="N237" s="192"/>
      <c r="O237" s="65"/>
      <c r="P237" s="65"/>
      <c r="Q237" s="65"/>
      <c r="R237" s="65"/>
      <c r="S237" s="65"/>
      <c r="T237" s="66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T237" s="18" t="s">
        <v>130</v>
      </c>
      <c r="AU237" s="18" t="s">
        <v>82</v>
      </c>
    </row>
    <row r="238" spans="1:65" s="2" customFormat="1" ht="21.75" customHeight="1">
      <c r="A238" s="35"/>
      <c r="B238" s="36"/>
      <c r="C238" s="174" t="s">
        <v>194</v>
      </c>
      <c r="D238" s="174" t="s">
        <v>123</v>
      </c>
      <c r="E238" s="175" t="s">
        <v>412</v>
      </c>
      <c r="F238" s="176" t="s">
        <v>413</v>
      </c>
      <c r="G238" s="177" t="s">
        <v>307</v>
      </c>
      <c r="H238" s="178">
        <v>18</v>
      </c>
      <c r="I238" s="179"/>
      <c r="J238" s="180">
        <f>ROUND(I238*H238,2)</f>
        <v>0</v>
      </c>
      <c r="K238" s="176" t="s">
        <v>19</v>
      </c>
      <c r="L238" s="181"/>
      <c r="M238" s="182" t="s">
        <v>19</v>
      </c>
      <c r="N238" s="183" t="s">
        <v>43</v>
      </c>
      <c r="O238" s="65"/>
      <c r="P238" s="184">
        <f>O238*H238</f>
        <v>0</v>
      </c>
      <c r="Q238" s="184">
        <v>0.005</v>
      </c>
      <c r="R238" s="184">
        <f>Q238*H238</f>
        <v>0.09</v>
      </c>
      <c r="S238" s="184">
        <v>0</v>
      </c>
      <c r="T238" s="185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186" t="s">
        <v>127</v>
      </c>
      <c r="AT238" s="186" t="s">
        <v>123</v>
      </c>
      <c r="AU238" s="186" t="s">
        <v>82</v>
      </c>
      <c r="AY238" s="18" t="s">
        <v>120</v>
      </c>
      <c r="BE238" s="187">
        <f>IF(N238="základní",J238,0)</f>
        <v>0</v>
      </c>
      <c r="BF238" s="187">
        <f>IF(N238="snížená",J238,0)</f>
        <v>0</v>
      </c>
      <c r="BG238" s="187">
        <f>IF(N238="zákl. přenesená",J238,0)</f>
        <v>0</v>
      </c>
      <c r="BH238" s="187">
        <f>IF(N238="sníž. přenesená",J238,0)</f>
        <v>0</v>
      </c>
      <c r="BI238" s="187">
        <f>IF(N238="nulová",J238,0)</f>
        <v>0</v>
      </c>
      <c r="BJ238" s="18" t="s">
        <v>80</v>
      </c>
      <c r="BK238" s="187">
        <f>ROUND(I238*H238,2)</f>
        <v>0</v>
      </c>
      <c r="BL238" s="18" t="s">
        <v>128</v>
      </c>
      <c r="BM238" s="186" t="s">
        <v>414</v>
      </c>
    </row>
    <row r="239" spans="1:47" s="2" customFormat="1" ht="12">
      <c r="A239" s="35"/>
      <c r="B239" s="36"/>
      <c r="C239" s="37"/>
      <c r="D239" s="188" t="s">
        <v>129</v>
      </c>
      <c r="E239" s="37"/>
      <c r="F239" s="189" t="s">
        <v>413</v>
      </c>
      <c r="G239" s="37"/>
      <c r="H239" s="37"/>
      <c r="I239" s="190"/>
      <c r="J239" s="37"/>
      <c r="K239" s="37"/>
      <c r="L239" s="40"/>
      <c r="M239" s="191"/>
      <c r="N239" s="192"/>
      <c r="O239" s="65"/>
      <c r="P239" s="65"/>
      <c r="Q239" s="65"/>
      <c r="R239" s="65"/>
      <c r="S239" s="65"/>
      <c r="T239" s="66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T239" s="18" t="s">
        <v>129</v>
      </c>
      <c r="AU239" s="18" t="s">
        <v>82</v>
      </c>
    </row>
    <row r="240" spans="2:51" s="13" customFormat="1" ht="12">
      <c r="B240" s="209"/>
      <c r="C240" s="210"/>
      <c r="D240" s="188" t="s">
        <v>240</v>
      </c>
      <c r="E240" s="211" t="s">
        <v>19</v>
      </c>
      <c r="F240" s="212" t="s">
        <v>415</v>
      </c>
      <c r="G240" s="210"/>
      <c r="H240" s="213">
        <v>18</v>
      </c>
      <c r="I240" s="214"/>
      <c r="J240" s="210"/>
      <c r="K240" s="210"/>
      <c r="L240" s="215"/>
      <c r="M240" s="216"/>
      <c r="N240" s="217"/>
      <c r="O240" s="217"/>
      <c r="P240" s="217"/>
      <c r="Q240" s="217"/>
      <c r="R240" s="217"/>
      <c r="S240" s="217"/>
      <c r="T240" s="218"/>
      <c r="AT240" s="219" t="s">
        <v>240</v>
      </c>
      <c r="AU240" s="219" t="s">
        <v>82</v>
      </c>
      <c r="AV240" s="13" t="s">
        <v>82</v>
      </c>
      <c r="AW240" s="13" t="s">
        <v>34</v>
      </c>
      <c r="AX240" s="13" t="s">
        <v>72</v>
      </c>
      <c r="AY240" s="219" t="s">
        <v>120</v>
      </c>
    </row>
    <row r="241" spans="2:51" s="14" customFormat="1" ht="12">
      <c r="B241" s="220"/>
      <c r="C241" s="221"/>
      <c r="D241" s="188" t="s">
        <v>240</v>
      </c>
      <c r="E241" s="222" t="s">
        <v>19</v>
      </c>
      <c r="F241" s="223" t="s">
        <v>286</v>
      </c>
      <c r="G241" s="221"/>
      <c r="H241" s="224">
        <v>18</v>
      </c>
      <c r="I241" s="225"/>
      <c r="J241" s="221"/>
      <c r="K241" s="221"/>
      <c r="L241" s="226"/>
      <c r="M241" s="227"/>
      <c r="N241" s="228"/>
      <c r="O241" s="228"/>
      <c r="P241" s="228"/>
      <c r="Q241" s="228"/>
      <c r="R241" s="228"/>
      <c r="S241" s="228"/>
      <c r="T241" s="229"/>
      <c r="AT241" s="230" t="s">
        <v>240</v>
      </c>
      <c r="AU241" s="230" t="s">
        <v>82</v>
      </c>
      <c r="AV241" s="14" t="s">
        <v>128</v>
      </c>
      <c r="AW241" s="14" t="s">
        <v>34</v>
      </c>
      <c r="AX241" s="14" t="s">
        <v>80</v>
      </c>
      <c r="AY241" s="230" t="s">
        <v>120</v>
      </c>
    </row>
    <row r="242" spans="1:65" s="2" customFormat="1" ht="16.5" customHeight="1">
      <c r="A242" s="35"/>
      <c r="B242" s="36"/>
      <c r="C242" s="174" t="s">
        <v>416</v>
      </c>
      <c r="D242" s="174" t="s">
        <v>123</v>
      </c>
      <c r="E242" s="175" t="s">
        <v>417</v>
      </c>
      <c r="F242" s="176" t="s">
        <v>418</v>
      </c>
      <c r="G242" s="177" t="s">
        <v>126</v>
      </c>
      <c r="H242" s="178">
        <v>36</v>
      </c>
      <c r="I242" s="179"/>
      <c r="J242" s="180">
        <f>ROUND(I242*H242,2)</f>
        <v>0</v>
      </c>
      <c r="K242" s="176" t="s">
        <v>19</v>
      </c>
      <c r="L242" s="181"/>
      <c r="M242" s="182" t="s">
        <v>19</v>
      </c>
      <c r="N242" s="183" t="s">
        <v>43</v>
      </c>
      <c r="O242" s="65"/>
      <c r="P242" s="184">
        <f>O242*H242</f>
        <v>0</v>
      </c>
      <c r="Q242" s="184">
        <v>0.002</v>
      </c>
      <c r="R242" s="184">
        <f>Q242*H242</f>
        <v>0.07200000000000001</v>
      </c>
      <c r="S242" s="184">
        <v>0</v>
      </c>
      <c r="T242" s="185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86" t="s">
        <v>127</v>
      </c>
      <c r="AT242" s="186" t="s">
        <v>123</v>
      </c>
      <c r="AU242" s="186" t="s">
        <v>82</v>
      </c>
      <c r="AY242" s="18" t="s">
        <v>120</v>
      </c>
      <c r="BE242" s="187">
        <f>IF(N242="základní",J242,0)</f>
        <v>0</v>
      </c>
      <c r="BF242" s="187">
        <f>IF(N242="snížená",J242,0)</f>
        <v>0</v>
      </c>
      <c r="BG242" s="187">
        <f>IF(N242="zákl. přenesená",J242,0)</f>
        <v>0</v>
      </c>
      <c r="BH242" s="187">
        <f>IF(N242="sníž. přenesená",J242,0)</f>
        <v>0</v>
      </c>
      <c r="BI242" s="187">
        <f>IF(N242="nulová",J242,0)</f>
        <v>0</v>
      </c>
      <c r="BJ242" s="18" t="s">
        <v>80</v>
      </c>
      <c r="BK242" s="187">
        <f>ROUND(I242*H242,2)</f>
        <v>0</v>
      </c>
      <c r="BL242" s="18" t="s">
        <v>128</v>
      </c>
      <c r="BM242" s="186" t="s">
        <v>419</v>
      </c>
    </row>
    <row r="243" spans="1:47" s="2" customFormat="1" ht="12">
      <c r="A243" s="35"/>
      <c r="B243" s="36"/>
      <c r="C243" s="37"/>
      <c r="D243" s="188" t="s">
        <v>129</v>
      </c>
      <c r="E243" s="37"/>
      <c r="F243" s="189" t="s">
        <v>418</v>
      </c>
      <c r="G243" s="37"/>
      <c r="H243" s="37"/>
      <c r="I243" s="190"/>
      <c r="J243" s="37"/>
      <c r="K243" s="37"/>
      <c r="L243" s="40"/>
      <c r="M243" s="191"/>
      <c r="N243" s="192"/>
      <c r="O243" s="65"/>
      <c r="P243" s="65"/>
      <c r="Q243" s="65"/>
      <c r="R243" s="65"/>
      <c r="S243" s="65"/>
      <c r="T243" s="66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T243" s="18" t="s">
        <v>129</v>
      </c>
      <c r="AU243" s="18" t="s">
        <v>82</v>
      </c>
    </row>
    <row r="244" spans="1:47" s="2" customFormat="1" ht="19.5">
      <c r="A244" s="35"/>
      <c r="B244" s="36"/>
      <c r="C244" s="37"/>
      <c r="D244" s="188" t="s">
        <v>130</v>
      </c>
      <c r="E244" s="37"/>
      <c r="F244" s="193" t="s">
        <v>420</v>
      </c>
      <c r="G244" s="37"/>
      <c r="H244" s="37"/>
      <c r="I244" s="190"/>
      <c r="J244" s="37"/>
      <c r="K244" s="37"/>
      <c r="L244" s="40"/>
      <c r="M244" s="191"/>
      <c r="N244" s="192"/>
      <c r="O244" s="65"/>
      <c r="P244" s="65"/>
      <c r="Q244" s="65"/>
      <c r="R244" s="65"/>
      <c r="S244" s="65"/>
      <c r="T244" s="66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T244" s="18" t="s">
        <v>130</v>
      </c>
      <c r="AU244" s="18" t="s">
        <v>82</v>
      </c>
    </row>
    <row r="245" spans="2:51" s="13" customFormat="1" ht="12">
      <c r="B245" s="209"/>
      <c r="C245" s="210"/>
      <c r="D245" s="188" t="s">
        <v>240</v>
      </c>
      <c r="E245" s="211" t="s">
        <v>19</v>
      </c>
      <c r="F245" s="212" t="s">
        <v>421</v>
      </c>
      <c r="G245" s="210"/>
      <c r="H245" s="213">
        <v>36</v>
      </c>
      <c r="I245" s="214"/>
      <c r="J245" s="210"/>
      <c r="K245" s="210"/>
      <c r="L245" s="215"/>
      <c r="M245" s="216"/>
      <c r="N245" s="217"/>
      <c r="O245" s="217"/>
      <c r="P245" s="217"/>
      <c r="Q245" s="217"/>
      <c r="R245" s="217"/>
      <c r="S245" s="217"/>
      <c r="T245" s="218"/>
      <c r="AT245" s="219" t="s">
        <v>240</v>
      </c>
      <c r="AU245" s="219" t="s">
        <v>82</v>
      </c>
      <c r="AV245" s="13" t="s">
        <v>82</v>
      </c>
      <c r="AW245" s="13" t="s">
        <v>34</v>
      </c>
      <c r="AX245" s="13" t="s">
        <v>72</v>
      </c>
      <c r="AY245" s="219" t="s">
        <v>120</v>
      </c>
    </row>
    <row r="246" spans="2:51" s="14" customFormat="1" ht="12">
      <c r="B246" s="220"/>
      <c r="C246" s="221"/>
      <c r="D246" s="188" t="s">
        <v>240</v>
      </c>
      <c r="E246" s="222" t="s">
        <v>19</v>
      </c>
      <c r="F246" s="223" t="s">
        <v>286</v>
      </c>
      <c r="G246" s="221"/>
      <c r="H246" s="224">
        <v>36</v>
      </c>
      <c r="I246" s="225"/>
      <c r="J246" s="221"/>
      <c r="K246" s="221"/>
      <c r="L246" s="226"/>
      <c r="M246" s="227"/>
      <c r="N246" s="228"/>
      <c r="O246" s="228"/>
      <c r="P246" s="228"/>
      <c r="Q246" s="228"/>
      <c r="R246" s="228"/>
      <c r="S246" s="228"/>
      <c r="T246" s="229"/>
      <c r="AT246" s="230" t="s">
        <v>240</v>
      </c>
      <c r="AU246" s="230" t="s">
        <v>82</v>
      </c>
      <c r="AV246" s="14" t="s">
        <v>128</v>
      </c>
      <c r="AW246" s="14" t="s">
        <v>34</v>
      </c>
      <c r="AX246" s="14" t="s">
        <v>80</v>
      </c>
      <c r="AY246" s="230" t="s">
        <v>120</v>
      </c>
    </row>
    <row r="247" spans="1:65" s="2" customFormat="1" ht="24.2" customHeight="1">
      <c r="A247" s="35"/>
      <c r="B247" s="36"/>
      <c r="C247" s="194" t="s">
        <v>200</v>
      </c>
      <c r="D247" s="194" t="s">
        <v>211</v>
      </c>
      <c r="E247" s="195" t="s">
        <v>422</v>
      </c>
      <c r="F247" s="196" t="s">
        <v>423</v>
      </c>
      <c r="G247" s="197" t="s">
        <v>307</v>
      </c>
      <c r="H247" s="198">
        <v>12</v>
      </c>
      <c r="I247" s="199"/>
      <c r="J247" s="200">
        <f>ROUND(I247*H247,2)</f>
        <v>0</v>
      </c>
      <c r="K247" s="196" t="s">
        <v>215</v>
      </c>
      <c r="L247" s="40"/>
      <c r="M247" s="201" t="s">
        <v>19</v>
      </c>
      <c r="N247" s="202" t="s">
        <v>43</v>
      </c>
      <c r="O247" s="65"/>
      <c r="P247" s="184">
        <f>O247*H247</f>
        <v>0</v>
      </c>
      <c r="Q247" s="184">
        <v>0</v>
      </c>
      <c r="R247" s="184">
        <f>Q247*H247</f>
        <v>0</v>
      </c>
      <c r="S247" s="184">
        <v>0</v>
      </c>
      <c r="T247" s="185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86" t="s">
        <v>128</v>
      </c>
      <c r="AT247" s="186" t="s">
        <v>211</v>
      </c>
      <c r="AU247" s="186" t="s">
        <v>82</v>
      </c>
      <c r="AY247" s="18" t="s">
        <v>120</v>
      </c>
      <c r="BE247" s="187">
        <f>IF(N247="základní",J247,0)</f>
        <v>0</v>
      </c>
      <c r="BF247" s="187">
        <f>IF(N247="snížená",J247,0)</f>
        <v>0</v>
      </c>
      <c r="BG247" s="187">
        <f>IF(N247="zákl. přenesená",J247,0)</f>
        <v>0</v>
      </c>
      <c r="BH247" s="187">
        <f>IF(N247="sníž. přenesená",J247,0)</f>
        <v>0</v>
      </c>
      <c r="BI247" s="187">
        <f>IF(N247="nulová",J247,0)</f>
        <v>0</v>
      </c>
      <c r="BJ247" s="18" t="s">
        <v>80</v>
      </c>
      <c r="BK247" s="187">
        <f>ROUND(I247*H247,2)</f>
        <v>0</v>
      </c>
      <c r="BL247" s="18" t="s">
        <v>128</v>
      </c>
      <c r="BM247" s="186" t="s">
        <v>424</v>
      </c>
    </row>
    <row r="248" spans="1:47" s="2" customFormat="1" ht="19.5">
      <c r="A248" s="35"/>
      <c r="B248" s="36"/>
      <c r="C248" s="37"/>
      <c r="D248" s="188" t="s">
        <v>129</v>
      </c>
      <c r="E248" s="37"/>
      <c r="F248" s="189" t="s">
        <v>425</v>
      </c>
      <c r="G248" s="37"/>
      <c r="H248" s="37"/>
      <c r="I248" s="190"/>
      <c r="J248" s="37"/>
      <c r="K248" s="37"/>
      <c r="L248" s="40"/>
      <c r="M248" s="191"/>
      <c r="N248" s="192"/>
      <c r="O248" s="65"/>
      <c r="P248" s="65"/>
      <c r="Q248" s="65"/>
      <c r="R248" s="65"/>
      <c r="S248" s="65"/>
      <c r="T248" s="66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T248" s="18" t="s">
        <v>129</v>
      </c>
      <c r="AU248" s="18" t="s">
        <v>82</v>
      </c>
    </row>
    <row r="249" spans="1:47" s="2" customFormat="1" ht="12">
      <c r="A249" s="35"/>
      <c r="B249" s="36"/>
      <c r="C249" s="37"/>
      <c r="D249" s="203" t="s">
        <v>218</v>
      </c>
      <c r="E249" s="37"/>
      <c r="F249" s="204" t="s">
        <v>426</v>
      </c>
      <c r="G249" s="37"/>
      <c r="H249" s="37"/>
      <c r="I249" s="190"/>
      <c r="J249" s="37"/>
      <c r="K249" s="37"/>
      <c r="L249" s="40"/>
      <c r="M249" s="191"/>
      <c r="N249" s="192"/>
      <c r="O249" s="65"/>
      <c r="P249" s="65"/>
      <c r="Q249" s="65"/>
      <c r="R249" s="65"/>
      <c r="S249" s="65"/>
      <c r="T249" s="66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T249" s="18" t="s">
        <v>218</v>
      </c>
      <c r="AU249" s="18" t="s">
        <v>82</v>
      </c>
    </row>
    <row r="250" spans="1:47" s="2" customFormat="1" ht="29.25">
      <c r="A250" s="35"/>
      <c r="B250" s="36"/>
      <c r="C250" s="37"/>
      <c r="D250" s="188" t="s">
        <v>130</v>
      </c>
      <c r="E250" s="37"/>
      <c r="F250" s="193" t="s">
        <v>427</v>
      </c>
      <c r="G250" s="37"/>
      <c r="H250" s="37"/>
      <c r="I250" s="190"/>
      <c r="J250" s="37"/>
      <c r="K250" s="37"/>
      <c r="L250" s="40"/>
      <c r="M250" s="191"/>
      <c r="N250" s="192"/>
      <c r="O250" s="65"/>
      <c r="P250" s="65"/>
      <c r="Q250" s="65"/>
      <c r="R250" s="65"/>
      <c r="S250" s="65"/>
      <c r="T250" s="66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T250" s="18" t="s">
        <v>130</v>
      </c>
      <c r="AU250" s="18" t="s">
        <v>82</v>
      </c>
    </row>
    <row r="251" spans="2:51" s="13" customFormat="1" ht="12">
      <c r="B251" s="209"/>
      <c r="C251" s="210"/>
      <c r="D251" s="188" t="s">
        <v>240</v>
      </c>
      <c r="E251" s="211" t="s">
        <v>19</v>
      </c>
      <c r="F251" s="212" t="s">
        <v>156</v>
      </c>
      <c r="G251" s="210"/>
      <c r="H251" s="213">
        <v>12</v>
      </c>
      <c r="I251" s="214"/>
      <c r="J251" s="210"/>
      <c r="K251" s="210"/>
      <c r="L251" s="215"/>
      <c r="M251" s="216"/>
      <c r="N251" s="217"/>
      <c r="O251" s="217"/>
      <c r="P251" s="217"/>
      <c r="Q251" s="217"/>
      <c r="R251" s="217"/>
      <c r="S251" s="217"/>
      <c r="T251" s="218"/>
      <c r="AT251" s="219" t="s">
        <v>240</v>
      </c>
      <c r="AU251" s="219" t="s">
        <v>82</v>
      </c>
      <c r="AV251" s="13" t="s">
        <v>82</v>
      </c>
      <c r="AW251" s="13" t="s">
        <v>34</v>
      </c>
      <c r="AX251" s="13" t="s">
        <v>72</v>
      </c>
      <c r="AY251" s="219" t="s">
        <v>120</v>
      </c>
    </row>
    <row r="252" spans="2:51" s="14" customFormat="1" ht="12">
      <c r="B252" s="220"/>
      <c r="C252" s="221"/>
      <c r="D252" s="188" t="s">
        <v>240</v>
      </c>
      <c r="E252" s="222" t="s">
        <v>19</v>
      </c>
      <c r="F252" s="223" t="s">
        <v>249</v>
      </c>
      <c r="G252" s="221"/>
      <c r="H252" s="224">
        <v>12</v>
      </c>
      <c r="I252" s="225"/>
      <c r="J252" s="221"/>
      <c r="K252" s="221"/>
      <c r="L252" s="226"/>
      <c r="M252" s="227"/>
      <c r="N252" s="228"/>
      <c r="O252" s="228"/>
      <c r="P252" s="228"/>
      <c r="Q252" s="228"/>
      <c r="R252" s="228"/>
      <c r="S252" s="228"/>
      <c r="T252" s="229"/>
      <c r="AT252" s="230" t="s">
        <v>240</v>
      </c>
      <c r="AU252" s="230" t="s">
        <v>82</v>
      </c>
      <c r="AV252" s="14" t="s">
        <v>128</v>
      </c>
      <c r="AW252" s="14" t="s">
        <v>34</v>
      </c>
      <c r="AX252" s="14" t="s">
        <v>80</v>
      </c>
      <c r="AY252" s="230" t="s">
        <v>120</v>
      </c>
    </row>
    <row r="253" spans="1:65" s="2" customFormat="1" ht="24.2" customHeight="1">
      <c r="A253" s="35"/>
      <c r="B253" s="36"/>
      <c r="C253" s="194" t="s">
        <v>428</v>
      </c>
      <c r="D253" s="194" t="s">
        <v>211</v>
      </c>
      <c r="E253" s="195" t="s">
        <v>429</v>
      </c>
      <c r="F253" s="196" t="s">
        <v>430</v>
      </c>
      <c r="G253" s="197" t="s">
        <v>307</v>
      </c>
      <c r="H253" s="198">
        <v>29</v>
      </c>
      <c r="I253" s="199"/>
      <c r="J253" s="200">
        <f>ROUND(I253*H253,2)</f>
        <v>0</v>
      </c>
      <c r="K253" s="196" t="s">
        <v>215</v>
      </c>
      <c r="L253" s="40"/>
      <c r="M253" s="201" t="s">
        <v>19</v>
      </c>
      <c r="N253" s="202" t="s">
        <v>43</v>
      </c>
      <c r="O253" s="65"/>
      <c r="P253" s="184">
        <f>O253*H253</f>
        <v>0</v>
      </c>
      <c r="Q253" s="184">
        <v>0</v>
      </c>
      <c r="R253" s="184">
        <f>Q253*H253</f>
        <v>0</v>
      </c>
      <c r="S253" s="184">
        <v>0</v>
      </c>
      <c r="T253" s="185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186" t="s">
        <v>128</v>
      </c>
      <c r="AT253" s="186" t="s">
        <v>211</v>
      </c>
      <c r="AU253" s="186" t="s">
        <v>82</v>
      </c>
      <c r="AY253" s="18" t="s">
        <v>120</v>
      </c>
      <c r="BE253" s="187">
        <f>IF(N253="základní",J253,0)</f>
        <v>0</v>
      </c>
      <c r="BF253" s="187">
        <f>IF(N253="snížená",J253,0)</f>
        <v>0</v>
      </c>
      <c r="BG253" s="187">
        <f>IF(N253="zákl. přenesená",J253,0)</f>
        <v>0</v>
      </c>
      <c r="BH253" s="187">
        <f>IF(N253="sníž. přenesená",J253,0)</f>
        <v>0</v>
      </c>
      <c r="BI253" s="187">
        <f>IF(N253="nulová",J253,0)</f>
        <v>0</v>
      </c>
      <c r="BJ253" s="18" t="s">
        <v>80</v>
      </c>
      <c r="BK253" s="187">
        <f>ROUND(I253*H253,2)</f>
        <v>0</v>
      </c>
      <c r="BL253" s="18" t="s">
        <v>128</v>
      </c>
      <c r="BM253" s="186" t="s">
        <v>431</v>
      </c>
    </row>
    <row r="254" spans="1:47" s="2" customFormat="1" ht="19.5">
      <c r="A254" s="35"/>
      <c r="B254" s="36"/>
      <c r="C254" s="37"/>
      <c r="D254" s="188" t="s">
        <v>129</v>
      </c>
      <c r="E254" s="37"/>
      <c r="F254" s="189" t="s">
        <v>432</v>
      </c>
      <c r="G254" s="37"/>
      <c r="H254" s="37"/>
      <c r="I254" s="190"/>
      <c r="J254" s="37"/>
      <c r="K254" s="37"/>
      <c r="L254" s="40"/>
      <c r="M254" s="191"/>
      <c r="N254" s="192"/>
      <c r="O254" s="65"/>
      <c r="P254" s="65"/>
      <c r="Q254" s="65"/>
      <c r="R254" s="65"/>
      <c r="S254" s="65"/>
      <c r="T254" s="66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T254" s="18" t="s">
        <v>129</v>
      </c>
      <c r="AU254" s="18" t="s">
        <v>82</v>
      </c>
    </row>
    <row r="255" spans="1:47" s="2" customFormat="1" ht="12">
      <c r="A255" s="35"/>
      <c r="B255" s="36"/>
      <c r="C255" s="37"/>
      <c r="D255" s="203" t="s">
        <v>218</v>
      </c>
      <c r="E255" s="37"/>
      <c r="F255" s="204" t="s">
        <v>433</v>
      </c>
      <c r="G255" s="37"/>
      <c r="H255" s="37"/>
      <c r="I255" s="190"/>
      <c r="J255" s="37"/>
      <c r="K255" s="37"/>
      <c r="L255" s="40"/>
      <c r="M255" s="191"/>
      <c r="N255" s="192"/>
      <c r="O255" s="65"/>
      <c r="P255" s="65"/>
      <c r="Q255" s="65"/>
      <c r="R255" s="65"/>
      <c r="S255" s="65"/>
      <c r="T255" s="66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T255" s="18" t="s">
        <v>218</v>
      </c>
      <c r="AU255" s="18" t="s">
        <v>82</v>
      </c>
    </row>
    <row r="256" spans="1:47" s="2" customFormat="1" ht="29.25">
      <c r="A256" s="35"/>
      <c r="B256" s="36"/>
      <c r="C256" s="37"/>
      <c r="D256" s="188" t="s">
        <v>130</v>
      </c>
      <c r="E256" s="37"/>
      <c r="F256" s="193" t="s">
        <v>427</v>
      </c>
      <c r="G256" s="37"/>
      <c r="H256" s="37"/>
      <c r="I256" s="190"/>
      <c r="J256" s="37"/>
      <c r="K256" s="37"/>
      <c r="L256" s="40"/>
      <c r="M256" s="191"/>
      <c r="N256" s="192"/>
      <c r="O256" s="65"/>
      <c r="P256" s="65"/>
      <c r="Q256" s="65"/>
      <c r="R256" s="65"/>
      <c r="S256" s="65"/>
      <c r="T256" s="66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T256" s="18" t="s">
        <v>130</v>
      </c>
      <c r="AU256" s="18" t="s">
        <v>82</v>
      </c>
    </row>
    <row r="257" spans="2:51" s="13" customFormat="1" ht="12">
      <c r="B257" s="209"/>
      <c r="C257" s="210"/>
      <c r="D257" s="188" t="s">
        <v>240</v>
      </c>
      <c r="E257" s="211" t="s">
        <v>19</v>
      </c>
      <c r="F257" s="212" t="s">
        <v>428</v>
      </c>
      <c r="G257" s="210"/>
      <c r="H257" s="213">
        <v>29</v>
      </c>
      <c r="I257" s="214"/>
      <c r="J257" s="210"/>
      <c r="K257" s="210"/>
      <c r="L257" s="215"/>
      <c r="M257" s="216"/>
      <c r="N257" s="217"/>
      <c r="O257" s="217"/>
      <c r="P257" s="217"/>
      <c r="Q257" s="217"/>
      <c r="R257" s="217"/>
      <c r="S257" s="217"/>
      <c r="T257" s="218"/>
      <c r="AT257" s="219" t="s">
        <v>240</v>
      </c>
      <c r="AU257" s="219" t="s">
        <v>82</v>
      </c>
      <c r="AV257" s="13" t="s">
        <v>82</v>
      </c>
      <c r="AW257" s="13" t="s">
        <v>34</v>
      </c>
      <c r="AX257" s="13" t="s">
        <v>80</v>
      </c>
      <c r="AY257" s="219" t="s">
        <v>120</v>
      </c>
    </row>
    <row r="258" spans="1:65" s="2" customFormat="1" ht="33" customHeight="1">
      <c r="A258" s="35"/>
      <c r="B258" s="36"/>
      <c r="C258" s="194" t="s">
        <v>206</v>
      </c>
      <c r="D258" s="194" t="s">
        <v>211</v>
      </c>
      <c r="E258" s="195" t="s">
        <v>434</v>
      </c>
      <c r="F258" s="196" t="s">
        <v>435</v>
      </c>
      <c r="G258" s="197" t="s">
        <v>307</v>
      </c>
      <c r="H258" s="198">
        <v>6</v>
      </c>
      <c r="I258" s="199"/>
      <c r="J258" s="200">
        <f>ROUND(I258*H258,2)</f>
        <v>0</v>
      </c>
      <c r="K258" s="196" t="s">
        <v>19</v>
      </c>
      <c r="L258" s="40"/>
      <c r="M258" s="201" t="s">
        <v>19</v>
      </c>
      <c r="N258" s="202" t="s">
        <v>43</v>
      </c>
      <c r="O258" s="65"/>
      <c r="P258" s="184">
        <f>O258*H258</f>
        <v>0</v>
      </c>
      <c r="Q258" s="184">
        <v>0</v>
      </c>
      <c r="R258" s="184">
        <f>Q258*H258</f>
        <v>0</v>
      </c>
      <c r="S258" s="184">
        <v>0</v>
      </c>
      <c r="T258" s="185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186" t="s">
        <v>128</v>
      </c>
      <c r="AT258" s="186" t="s">
        <v>211</v>
      </c>
      <c r="AU258" s="186" t="s">
        <v>82</v>
      </c>
      <c r="AY258" s="18" t="s">
        <v>120</v>
      </c>
      <c r="BE258" s="187">
        <f>IF(N258="základní",J258,0)</f>
        <v>0</v>
      </c>
      <c r="BF258" s="187">
        <f>IF(N258="snížená",J258,0)</f>
        <v>0</v>
      </c>
      <c r="BG258" s="187">
        <f>IF(N258="zákl. přenesená",J258,0)</f>
        <v>0</v>
      </c>
      <c r="BH258" s="187">
        <f>IF(N258="sníž. přenesená",J258,0)</f>
        <v>0</v>
      </c>
      <c r="BI258" s="187">
        <f>IF(N258="nulová",J258,0)</f>
        <v>0</v>
      </c>
      <c r="BJ258" s="18" t="s">
        <v>80</v>
      </c>
      <c r="BK258" s="187">
        <f>ROUND(I258*H258,2)</f>
        <v>0</v>
      </c>
      <c r="BL258" s="18" t="s">
        <v>128</v>
      </c>
      <c r="BM258" s="186" t="s">
        <v>436</v>
      </c>
    </row>
    <row r="259" spans="1:47" s="2" customFormat="1" ht="19.5">
      <c r="A259" s="35"/>
      <c r="B259" s="36"/>
      <c r="C259" s="37"/>
      <c r="D259" s="188" t="s">
        <v>129</v>
      </c>
      <c r="E259" s="37"/>
      <c r="F259" s="189" t="s">
        <v>435</v>
      </c>
      <c r="G259" s="37"/>
      <c r="H259" s="37"/>
      <c r="I259" s="190"/>
      <c r="J259" s="37"/>
      <c r="K259" s="37"/>
      <c r="L259" s="40"/>
      <c r="M259" s="191"/>
      <c r="N259" s="192"/>
      <c r="O259" s="65"/>
      <c r="P259" s="65"/>
      <c r="Q259" s="65"/>
      <c r="R259" s="65"/>
      <c r="S259" s="65"/>
      <c r="T259" s="66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T259" s="18" t="s">
        <v>129</v>
      </c>
      <c r="AU259" s="18" t="s">
        <v>82</v>
      </c>
    </row>
    <row r="260" spans="1:47" s="2" customFormat="1" ht="29.25">
      <c r="A260" s="35"/>
      <c r="B260" s="36"/>
      <c r="C260" s="37"/>
      <c r="D260" s="188" t="s">
        <v>130</v>
      </c>
      <c r="E260" s="37"/>
      <c r="F260" s="193" t="s">
        <v>427</v>
      </c>
      <c r="G260" s="37"/>
      <c r="H260" s="37"/>
      <c r="I260" s="190"/>
      <c r="J260" s="37"/>
      <c r="K260" s="37"/>
      <c r="L260" s="40"/>
      <c r="M260" s="191"/>
      <c r="N260" s="192"/>
      <c r="O260" s="65"/>
      <c r="P260" s="65"/>
      <c r="Q260" s="65"/>
      <c r="R260" s="65"/>
      <c r="S260" s="65"/>
      <c r="T260" s="66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T260" s="18" t="s">
        <v>130</v>
      </c>
      <c r="AU260" s="18" t="s">
        <v>82</v>
      </c>
    </row>
    <row r="261" spans="2:51" s="13" customFormat="1" ht="12">
      <c r="B261" s="209"/>
      <c r="C261" s="210"/>
      <c r="D261" s="188" t="s">
        <v>240</v>
      </c>
      <c r="E261" s="211" t="s">
        <v>19</v>
      </c>
      <c r="F261" s="212" t="s">
        <v>437</v>
      </c>
      <c r="G261" s="210"/>
      <c r="H261" s="213">
        <v>6</v>
      </c>
      <c r="I261" s="214"/>
      <c r="J261" s="210"/>
      <c r="K261" s="210"/>
      <c r="L261" s="215"/>
      <c r="M261" s="216"/>
      <c r="N261" s="217"/>
      <c r="O261" s="217"/>
      <c r="P261" s="217"/>
      <c r="Q261" s="217"/>
      <c r="R261" s="217"/>
      <c r="S261" s="217"/>
      <c r="T261" s="218"/>
      <c r="AT261" s="219" t="s">
        <v>240</v>
      </c>
      <c r="AU261" s="219" t="s">
        <v>82</v>
      </c>
      <c r="AV261" s="13" t="s">
        <v>82</v>
      </c>
      <c r="AW261" s="13" t="s">
        <v>34</v>
      </c>
      <c r="AX261" s="13" t="s">
        <v>72</v>
      </c>
      <c r="AY261" s="219" t="s">
        <v>120</v>
      </c>
    </row>
    <row r="262" spans="2:51" s="14" customFormat="1" ht="12">
      <c r="B262" s="220"/>
      <c r="C262" s="221"/>
      <c r="D262" s="188" t="s">
        <v>240</v>
      </c>
      <c r="E262" s="222" t="s">
        <v>19</v>
      </c>
      <c r="F262" s="223" t="s">
        <v>286</v>
      </c>
      <c r="G262" s="221"/>
      <c r="H262" s="224">
        <v>6</v>
      </c>
      <c r="I262" s="225"/>
      <c r="J262" s="221"/>
      <c r="K262" s="221"/>
      <c r="L262" s="226"/>
      <c r="M262" s="227"/>
      <c r="N262" s="228"/>
      <c r="O262" s="228"/>
      <c r="P262" s="228"/>
      <c r="Q262" s="228"/>
      <c r="R262" s="228"/>
      <c r="S262" s="228"/>
      <c r="T262" s="229"/>
      <c r="AT262" s="230" t="s">
        <v>240</v>
      </c>
      <c r="AU262" s="230" t="s">
        <v>82</v>
      </c>
      <c r="AV262" s="14" t="s">
        <v>128</v>
      </c>
      <c r="AW262" s="14" t="s">
        <v>34</v>
      </c>
      <c r="AX262" s="14" t="s">
        <v>80</v>
      </c>
      <c r="AY262" s="230" t="s">
        <v>120</v>
      </c>
    </row>
    <row r="263" spans="1:65" s="2" customFormat="1" ht="24.2" customHeight="1">
      <c r="A263" s="35"/>
      <c r="B263" s="36"/>
      <c r="C263" s="194" t="s">
        <v>438</v>
      </c>
      <c r="D263" s="194" t="s">
        <v>211</v>
      </c>
      <c r="E263" s="195" t="s">
        <v>439</v>
      </c>
      <c r="F263" s="196" t="s">
        <v>440</v>
      </c>
      <c r="G263" s="197" t="s">
        <v>313</v>
      </c>
      <c r="H263" s="198">
        <v>105.3</v>
      </c>
      <c r="I263" s="199"/>
      <c r="J263" s="200">
        <f>ROUND(I263*H263,2)</f>
        <v>0</v>
      </c>
      <c r="K263" s="196" t="s">
        <v>19</v>
      </c>
      <c r="L263" s="40"/>
      <c r="M263" s="201" t="s">
        <v>19</v>
      </c>
      <c r="N263" s="202" t="s">
        <v>43</v>
      </c>
      <c r="O263" s="65"/>
      <c r="P263" s="184">
        <f>O263*H263</f>
        <v>0</v>
      </c>
      <c r="Q263" s="184">
        <v>0</v>
      </c>
      <c r="R263" s="184">
        <f>Q263*H263</f>
        <v>0</v>
      </c>
      <c r="S263" s="184">
        <v>0</v>
      </c>
      <c r="T263" s="185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186" t="s">
        <v>128</v>
      </c>
      <c r="AT263" s="186" t="s">
        <v>211</v>
      </c>
      <c r="AU263" s="186" t="s">
        <v>82</v>
      </c>
      <c r="AY263" s="18" t="s">
        <v>120</v>
      </c>
      <c r="BE263" s="187">
        <f>IF(N263="základní",J263,0)</f>
        <v>0</v>
      </c>
      <c r="BF263" s="187">
        <f>IF(N263="snížená",J263,0)</f>
        <v>0</v>
      </c>
      <c r="BG263" s="187">
        <f>IF(N263="zákl. přenesená",J263,0)</f>
        <v>0</v>
      </c>
      <c r="BH263" s="187">
        <f>IF(N263="sníž. přenesená",J263,0)</f>
        <v>0</v>
      </c>
      <c r="BI263" s="187">
        <f>IF(N263="nulová",J263,0)</f>
        <v>0</v>
      </c>
      <c r="BJ263" s="18" t="s">
        <v>80</v>
      </c>
      <c r="BK263" s="187">
        <f>ROUND(I263*H263,2)</f>
        <v>0</v>
      </c>
      <c r="BL263" s="18" t="s">
        <v>128</v>
      </c>
      <c r="BM263" s="186" t="s">
        <v>441</v>
      </c>
    </row>
    <row r="264" spans="1:47" s="2" customFormat="1" ht="19.5">
      <c r="A264" s="35"/>
      <c r="B264" s="36"/>
      <c r="C264" s="37"/>
      <c r="D264" s="188" t="s">
        <v>129</v>
      </c>
      <c r="E264" s="37"/>
      <c r="F264" s="189" t="s">
        <v>440</v>
      </c>
      <c r="G264" s="37"/>
      <c r="H264" s="37"/>
      <c r="I264" s="190"/>
      <c r="J264" s="37"/>
      <c r="K264" s="37"/>
      <c r="L264" s="40"/>
      <c r="M264" s="191"/>
      <c r="N264" s="192"/>
      <c r="O264" s="65"/>
      <c r="P264" s="65"/>
      <c r="Q264" s="65"/>
      <c r="R264" s="65"/>
      <c r="S264" s="65"/>
      <c r="T264" s="66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T264" s="18" t="s">
        <v>129</v>
      </c>
      <c r="AU264" s="18" t="s">
        <v>82</v>
      </c>
    </row>
    <row r="265" spans="2:51" s="13" customFormat="1" ht="12">
      <c r="B265" s="209"/>
      <c r="C265" s="210"/>
      <c r="D265" s="188" t="s">
        <v>240</v>
      </c>
      <c r="E265" s="211" t="s">
        <v>19</v>
      </c>
      <c r="F265" s="212" t="s">
        <v>442</v>
      </c>
      <c r="G265" s="210"/>
      <c r="H265" s="213">
        <v>7.2</v>
      </c>
      <c r="I265" s="214"/>
      <c r="J265" s="210"/>
      <c r="K265" s="210"/>
      <c r="L265" s="215"/>
      <c r="M265" s="216"/>
      <c r="N265" s="217"/>
      <c r="O265" s="217"/>
      <c r="P265" s="217"/>
      <c r="Q265" s="217"/>
      <c r="R265" s="217"/>
      <c r="S265" s="217"/>
      <c r="T265" s="218"/>
      <c r="AT265" s="219" t="s">
        <v>240</v>
      </c>
      <c r="AU265" s="219" t="s">
        <v>82</v>
      </c>
      <c r="AV265" s="13" t="s">
        <v>82</v>
      </c>
      <c r="AW265" s="13" t="s">
        <v>34</v>
      </c>
      <c r="AX265" s="13" t="s">
        <v>72</v>
      </c>
      <c r="AY265" s="219" t="s">
        <v>120</v>
      </c>
    </row>
    <row r="266" spans="2:51" s="13" customFormat="1" ht="12">
      <c r="B266" s="209"/>
      <c r="C266" s="210"/>
      <c r="D266" s="188" t="s">
        <v>240</v>
      </c>
      <c r="E266" s="211" t="s">
        <v>19</v>
      </c>
      <c r="F266" s="212" t="s">
        <v>443</v>
      </c>
      <c r="G266" s="210"/>
      <c r="H266" s="213">
        <v>3.6</v>
      </c>
      <c r="I266" s="214"/>
      <c r="J266" s="210"/>
      <c r="K266" s="210"/>
      <c r="L266" s="215"/>
      <c r="M266" s="216"/>
      <c r="N266" s="217"/>
      <c r="O266" s="217"/>
      <c r="P266" s="217"/>
      <c r="Q266" s="217"/>
      <c r="R266" s="217"/>
      <c r="S266" s="217"/>
      <c r="T266" s="218"/>
      <c r="AT266" s="219" t="s">
        <v>240</v>
      </c>
      <c r="AU266" s="219" t="s">
        <v>82</v>
      </c>
      <c r="AV266" s="13" t="s">
        <v>82</v>
      </c>
      <c r="AW266" s="13" t="s">
        <v>34</v>
      </c>
      <c r="AX266" s="13" t="s">
        <v>72</v>
      </c>
      <c r="AY266" s="219" t="s">
        <v>120</v>
      </c>
    </row>
    <row r="267" spans="2:51" s="13" customFormat="1" ht="12">
      <c r="B267" s="209"/>
      <c r="C267" s="210"/>
      <c r="D267" s="188" t="s">
        <v>240</v>
      </c>
      <c r="E267" s="211" t="s">
        <v>19</v>
      </c>
      <c r="F267" s="212" t="s">
        <v>444</v>
      </c>
      <c r="G267" s="210"/>
      <c r="H267" s="213">
        <v>20.8</v>
      </c>
      <c r="I267" s="214"/>
      <c r="J267" s="210"/>
      <c r="K267" s="210"/>
      <c r="L267" s="215"/>
      <c r="M267" s="216"/>
      <c r="N267" s="217"/>
      <c r="O267" s="217"/>
      <c r="P267" s="217"/>
      <c r="Q267" s="217"/>
      <c r="R267" s="217"/>
      <c r="S267" s="217"/>
      <c r="T267" s="218"/>
      <c r="AT267" s="219" t="s">
        <v>240</v>
      </c>
      <c r="AU267" s="219" t="s">
        <v>82</v>
      </c>
      <c r="AV267" s="13" t="s">
        <v>82</v>
      </c>
      <c r="AW267" s="13" t="s">
        <v>34</v>
      </c>
      <c r="AX267" s="13" t="s">
        <v>72</v>
      </c>
      <c r="AY267" s="219" t="s">
        <v>120</v>
      </c>
    </row>
    <row r="268" spans="2:51" s="13" customFormat="1" ht="12">
      <c r="B268" s="209"/>
      <c r="C268" s="210"/>
      <c r="D268" s="188" t="s">
        <v>240</v>
      </c>
      <c r="E268" s="211" t="s">
        <v>19</v>
      </c>
      <c r="F268" s="212" t="s">
        <v>445</v>
      </c>
      <c r="G268" s="210"/>
      <c r="H268" s="213">
        <v>2.4</v>
      </c>
      <c r="I268" s="214"/>
      <c r="J268" s="210"/>
      <c r="K268" s="210"/>
      <c r="L268" s="215"/>
      <c r="M268" s="216"/>
      <c r="N268" s="217"/>
      <c r="O268" s="217"/>
      <c r="P268" s="217"/>
      <c r="Q268" s="217"/>
      <c r="R268" s="217"/>
      <c r="S268" s="217"/>
      <c r="T268" s="218"/>
      <c r="AT268" s="219" t="s">
        <v>240</v>
      </c>
      <c r="AU268" s="219" t="s">
        <v>82</v>
      </c>
      <c r="AV268" s="13" t="s">
        <v>82</v>
      </c>
      <c r="AW268" s="13" t="s">
        <v>34</v>
      </c>
      <c r="AX268" s="13" t="s">
        <v>72</v>
      </c>
      <c r="AY268" s="219" t="s">
        <v>120</v>
      </c>
    </row>
    <row r="269" spans="2:51" s="13" customFormat="1" ht="12">
      <c r="B269" s="209"/>
      <c r="C269" s="210"/>
      <c r="D269" s="188" t="s">
        <v>240</v>
      </c>
      <c r="E269" s="211" t="s">
        <v>19</v>
      </c>
      <c r="F269" s="212" t="s">
        <v>446</v>
      </c>
      <c r="G269" s="210"/>
      <c r="H269" s="213">
        <v>6.8</v>
      </c>
      <c r="I269" s="214"/>
      <c r="J269" s="210"/>
      <c r="K269" s="210"/>
      <c r="L269" s="215"/>
      <c r="M269" s="216"/>
      <c r="N269" s="217"/>
      <c r="O269" s="217"/>
      <c r="P269" s="217"/>
      <c r="Q269" s="217"/>
      <c r="R269" s="217"/>
      <c r="S269" s="217"/>
      <c r="T269" s="218"/>
      <c r="AT269" s="219" t="s">
        <v>240</v>
      </c>
      <c r="AU269" s="219" t="s">
        <v>82</v>
      </c>
      <c r="AV269" s="13" t="s">
        <v>82</v>
      </c>
      <c r="AW269" s="13" t="s">
        <v>34</v>
      </c>
      <c r="AX269" s="13" t="s">
        <v>72</v>
      </c>
      <c r="AY269" s="219" t="s">
        <v>120</v>
      </c>
    </row>
    <row r="270" spans="2:51" s="13" customFormat="1" ht="12">
      <c r="B270" s="209"/>
      <c r="C270" s="210"/>
      <c r="D270" s="188" t="s">
        <v>240</v>
      </c>
      <c r="E270" s="211" t="s">
        <v>19</v>
      </c>
      <c r="F270" s="212" t="s">
        <v>447</v>
      </c>
      <c r="G270" s="210"/>
      <c r="H270" s="213">
        <v>53.1</v>
      </c>
      <c r="I270" s="214"/>
      <c r="J270" s="210"/>
      <c r="K270" s="210"/>
      <c r="L270" s="215"/>
      <c r="M270" s="216"/>
      <c r="N270" s="217"/>
      <c r="O270" s="217"/>
      <c r="P270" s="217"/>
      <c r="Q270" s="217"/>
      <c r="R270" s="217"/>
      <c r="S270" s="217"/>
      <c r="T270" s="218"/>
      <c r="AT270" s="219" t="s">
        <v>240</v>
      </c>
      <c r="AU270" s="219" t="s">
        <v>82</v>
      </c>
      <c r="AV270" s="13" t="s">
        <v>82</v>
      </c>
      <c r="AW270" s="13" t="s">
        <v>34</v>
      </c>
      <c r="AX270" s="13" t="s">
        <v>72</v>
      </c>
      <c r="AY270" s="219" t="s">
        <v>120</v>
      </c>
    </row>
    <row r="271" spans="2:51" s="13" customFormat="1" ht="12">
      <c r="B271" s="209"/>
      <c r="C271" s="210"/>
      <c r="D271" s="188" t="s">
        <v>240</v>
      </c>
      <c r="E271" s="211" t="s">
        <v>19</v>
      </c>
      <c r="F271" s="212" t="s">
        <v>448</v>
      </c>
      <c r="G271" s="210"/>
      <c r="H271" s="213">
        <v>2.4</v>
      </c>
      <c r="I271" s="214"/>
      <c r="J271" s="210"/>
      <c r="K271" s="210"/>
      <c r="L271" s="215"/>
      <c r="M271" s="216"/>
      <c r="N271" s="217"/>
      <c r="O271" s="217"/>
      <c r="P271" s="217"/>
      <c r="Q271" s="217"/>
      <c r="R271" s="217"/>
      <c r="S271" s="217"/>
      <c r="T271" s="218"/>
      <c r="AT271" s="219" t="s">
        <v>240</v>
      </c>
      <c r="AU271" s="219" t="s">
        <v>82</v>
      </c>
      <c r="AV271" s="13" t="s">
        <v>82</v>
      </c>
      <c r="AW271" s="13" t="s">
        <v>34</v>
      </c>
      <c r="AX271" s="13" t="s">
        <v>72</v>
      </c>
      <c r="AY271" s="219" t="s">
        <v>120</v>
      </c>
    </row>
    <row r="272" spans="2:51" s="13" customFormat="1" ht="12">
      <c r="B272" s="209"/>
      <c r="C272" s="210"/>
      <c r="D272" s="188" t="s">
        <v>240</v>
      </c>
      <c r="E272" s="211" t="s">
        <v>19</v>
      </c>
      <c r="F272" s="212" t="s">
        <v>167</v>
      </c>
      <c r="G272" s="210"/>
      <c r="H272" s="213">
        <v>9</v>
      </c>
      <c r="I272" s="214"/>
      <c r="J272" s="210"/>
      <c r="K272" s="210"/>
      <c r="L272" s="215"/>
      <c r="M272" s="216"/>
      <c r="N272" s="217"/>
      <c r="O272" s="217"/>
      <c r="P272" s="217"/>
      <c r="Q272" s="217"/>
      <c r="R272" s="217"/>
      <c r="S272" s="217"/>
      <c r="T272" s="218"/>
      <c r="AT272" s="219" t="s">
        <v>240</v>
      </c>
      <c r="AU272" s="219" t="s">
        <v>82</v>
      </c>
      <c r="AV272" s="13" t="s">
        <v>82</v>
      </c>
      <c r="AW272" s="13" t="s">
        <v>34</v>
      </c>
      <c r="AX272" s="13" t="s">
        <v>72</v>
      </c>
      <c r="AY272" s="219" t="s">
        <v>120</v>
      </c>
    </row>
    <row r="273" spans="2:51" s="14" customFormat="1" ht="12">
      <c r="B273" s="220"/>
      <c r="C273" s="221"/>
      <c r="D273" s="188" t="s">
        <v>240</v>
      </c>
      <c r="E273" s="222" t="s">
        <v>19</v>
      </c>
      <c r="F273" s="223" t="s">
        <v>286</v>
      </c>
      <c r="G273" s="221"/>
      <c r="H273" s="224">
        <v>105.3</v>
      </c>
      <c r="I273" s="225"/>
      <c r="J273" s="221"/>
      <c r="K273" s="221"/>
      <c r="L273" s="226"/>
      <c r="M273" s="227"/>
      <c r="N273" s="228"/>
      <c r="O273" s="228"/>
      <c r="P273" s="228"/>
      <c r="Q273" s="228"/>
      <c r="R273" s="228"/>
      <c r="S273" s="228"/>
      <c r="T273" s="229"/>
      <c r="AT273" s="230" t="s">
        <v>240</v>
      </c>
      <c r="AU273" s="230" t="s">
        <v>82</v>
      </c>
      <c r="AV273" s="14" t="s">
        <v>128</v>
      </c>
      <c r="AW273" s="14" t="s">
        <v>34</v>
      </c>
      <c r="AX273" s="14" t="s">
        <v>80</v>
      </c>
      <c r="AY273" s="230" t="s">
        <v>120</v>
      </c>
    </row>
    <row r="274" spans="1:65" s="2" customFormat="1" ht="16.5" customHeight="1">
      <c r="A274" s="35"/>
      <c r="B274" s="36"/>
      <c r="C274" s="174" t="s">
        <v>276</v>
      </c>
      <c r="D274" s="174" t="s">
        <v>123</v>
      </c>
      <c r="E274" s="175" t="s">
        <v>449</v>
      </c>
      <c r="F274" s="176" t="s">
        <v>450</v>
      </c>
      <c r="G274" s="177" t="s">
        <v>237</v>
      </c>
      <c r="H274" s="178">
        <v>10.53</v>
      </c>
      <c r="I274" s="179"/>
      <c r="J274" s="180">
        <f>ROUND(I274*H274,2)</f>
        <v>0</v>
      </c>
      <c r="K274" s="176" t="s">
        <v>19</v>
      </c>
      <c r="L274" s="181"/>
      <c r="M274" s="182" t="s">
        <v>19</v>
      </c>
      <c r="N274" s="183" t="s">
        <v>43</v>
      </c>
      <c r="O274" s="65"/>
      <c r="P274" s="184">
        <f>O274*H274</f>
        <v>0</v>
      </c>
      <c r="Q274" s="184">
        <v>0.2</v>
      </c>
      <c r="R274" s="184">
        <f>Q274*H274</f>
        <v>2.106</v>
      </c>
      <c r="S274" s="184">
        <v>0</v>
      </c>
      <c r="T274" s="185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186" t="s">
        <v>127</v>
      </c>
      <c r="AT274" s="186" t="s">
        <v>123</v>
      </c>
      <c r="AU274" s="186" t="s">
        <v>82</v>
      </c>
      <c r="AY274" s="18" t="s">
        <v>120</v>
      </c>
      <c r="BE274" s="187">
        <f>IF(N274="základní",J274,0)</f>
        <v>0</v>
      </c>
      <c r="BF274" s="187">
        <f>IF(N274="snížená",J274,0)</f>
        <v>0</v>
      </c>
      <c r="BG274" s="187">
        <f>IF(N274="zákl. přenesená",J274,0)</f>
        <v>0</v>
      </c>
      <c r="BH274" s="187">
        <f>IF(N274="sníž. přenesená",J274,0)</f>
        <v>0</v>
      </c>
      <c r="BI274" s="187">
        <f>IF(N274="nulová",J274,0)</f>
        <v>0</v>
      </c>
      <c r="BJ274" s="18" t="s">
        <v>80</v>
      </c>
      <c r="BK274" s="187">
        <f>ROUND(I274*H274,2)</f>
        <v>0</v>
      </c>
      <c r="BL274" s="18" t="s">
        <v>128</v>
      </c>
      <c r="BM274" s="186" t="s">
        <v>451</v>
      </c>
    </row>
    <row r="275" spans="1:47" s="2" customFormat="1" ht="12">
      <c r="A275" s="35"/>
      <c r="B275" s="36"/>
      <c r="C275" s="37"/>
      <c r="D275" s="188" t="s">
        <v>129</v>
      </c>
      <c r="E275" s="37"/>
      <c r="F275" s="189" t="s">
        <v>450</v>
      </c>
      <c r="G275" s="37"/>
      <c r="H275" s="37"/>
      <c r="I275" s="190"/>
      <c r="J275" s="37"/>
      <c r="K275" s="37"/>
      <c r="L275" s="40"/>
      <c r="M275" s="191"/>
      <c r="N275" s="192"/>
      <c r="O275" s="65"/>
      <c r="P275" s="65"/>
      <c r="Q275" s="65"/>
      <c r="R275" s="65"/>
      <c r="S275" s="65"/>
      <c r="T275" s="66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T275" s="18" t="s">
        <v>129</v>
      </c>
      <c r="AU275" s="18" t="s">
        <v>82</v>
      </c>
    </row>
    <row r="276" spans="1:47" s="2" customFormat="1" ht="19.5">
      <c r="A276" s="35"/>
      <c r="B276" s="36"/>
      <c r="C276" s="37"/>
      <c r="D276" s="188" t="s">
        <v>130</v>
      </c>
      <c r="E276" s="37"/>
      <c r="F276" s="193" t="s">
        <v>452</v>
      </c>
      <c r="G276" s="37"/>
      <c r="H276" s="37"/>
      <c r="I276" s="190"/>
      <c r="J276" s="37"/>
      <c r="K276" s="37"/>
      <c r="L276" s="40"/>
      <c r="M276" s="191"/>
      <c r="N276" s="192"/>
      <c r="O276" s="65"/>
      <c r="P276" s="65"/>
      <c r="Q276" s="65"/>
      <c r="R276" s="65"/>
      <c r="S276" s="65"/>
      <c r="T276" s="66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T276" s="18" t="s">
        <v>130</v>
      </c>
      <c r="AU276" s="18" t="s">
        <v>82</v>
      </c>
    </row>
    <row r="277" spans="2:51" s="13" customFormat="1" ht="12">
      <c r="B277" s="209"/>
      <c r="C277" s="210"/>
      <c r="D277" s="188" t="s">
        <v>240</v>
      </c>
      <c r="E277" s="211" t="s">
        <v>19</v>
      </c>
      <c r="F277" s="212" t="s">
        <v>453</v>
      </c>
      <c r="G277" s="210"/>
      <c r="H277" s="213">
        <v>10.53</v>
      </c>
      <c r="I277" s="214"/>
      <c r="J277" s="210"/>
      <c r="K277" s="210"/>
      <c r="L277" s="215"/>
      <c r="M277" s="216"/>
      <c r="N277" s="217"/>
      <c r="O277" s="217"/>
      <c r="P277" s="217"/>
      <c r="Q277" s="217"/>
      <c r="R277" s="217"/>
      <c r="S277" s="217"/>
      <c r="T277" s="218"/>
      <c r="AT277" s="219" t="s">
        <v>240</v>
      </c>
      <c r="AU277" s="219" t="s">
        <v>82</v>
      </c>
      <c r="AV277" s="13" t="s">
        <v>82</v>
      </c>
      <c r="AW277" s="13" t="s">
        <v>34</v>
      </c>
      <c r="AX277" s="13" t="s">
        <v>72</v>
      </c>
      <c r="AY277" s="219" t="s">
        <v>120</v>
      </c>
    </row>
    <row r="278" spans="2:51" s="14" customFormat="1" ht="12">
      <c r="B278" s="220"/>
      <c r="C278" s="221"/>
      <c r="D278" s="188" t="s">
        <v>240</v>
      </c>
      <c r="E278" s="222" t="s">
        <v>19</v>
      </c>
      <c r="F278" s="223" t="s">
        <v>286</v>
      </c>
      <c r="G278" s="221"/>
      <c r="H278" s="224">
        <v>10.53</v>
      </c>
      <c r="I278" s="225"/>
      <c r="J278" s="221"/>
      <c r="K278" s="221"/>
      <c r="L278" s="226"/>
      <c r="M278" s="227"/>
      <c r="N278" s="228"/>
      <c r="O278" s="228"/>
      <c r="P278" s="228"/>
      <c r="Q278" s="228"/>
      <c r="R278" s="228"/>
      <c r="S278" s="228"/>
      <c r="T278" s="229"/>
      <c r="AT278" s="230" t="s">
        <v>240</v>
      </c>
      <c r="AU278" s="230" t="s">
        <v>82</v>
      </c>
      <c r="AV278" s="14" t="s">
        <v>128</v>
      </c>
      <c r="AW278" s="14" t="s">
        <v>34</v>
      </c>
      <c r="AX278" s="14" t="s">
        <v>80</v>
      </c>
      <c r="AY278" s="230" t="s">
        <v>120</v>
      </c>
    </row>
    <row r="279" spans="1:65" s="2" customFormat="1" ht="21.75" customHeight="1">
      <c r="A279" s="35"/>
      <c r="B279" s="36"/>
      <c r="C279" s="194" t="s">
        <v>454</v>
      </c>
      <c r="D279" s="194" t="s">
        <v>211</v>
      </c>
      <c r="E279" s="195" t="s">
        <v>455</v>
      </c>
      <c r="F279" s="196" t="s">
        <v>456</v>
      </c>
      <c r="G279" s="197" t="s">
        <v>307</v>
      </c>
      <c r="H279" s="198">
        <v>232</v>
      </c>
      <c r="I279" s="199"/>
      <c r="J279" s="200">
        <f>ROUND(I279*H279,2)</f>
        <v>0</v>
      </c>
      <c r="K279" s="196" t="s">
        <v>215</v>
      </c>
      <c r="L279" s="40"/>
      <c r="M279" s="201" t="s">
        <v>19</v>
      </c>
      <c r="N279" s="202" t="s">
        <v>43</v>
      </c>
      <c r="O279" s="65"/>
      <c r="P279" s="184">
        <f>O279*H279</f>
        <v>0</v>
      </c>
      <c r="Q279" s="184">
        <v>0</v>
      </c>
      <c r="R279" s="184">
        <f>Q279*H279</f>
        <v>0</v>
      </c>
      <c r="S279" s="184">
        <v>0</v>
      </c>
      <c r="T279" s="185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186" t="s">
        <v>128</v>
      </c>
      <c r="AT279" s="186" t="s">
        <v>211</v>
      </c>
      <c r="AU279" s="186" t="s">
        <v>82</v>
      </c>
      <c r="AY279" s="18" t="s">
        <v>120</v>
      </c>
      <c r="BE279" s="187">
        <f>IF(N279="základní",J279,0)</f>
        <v>0</v>
      </c>
      <c r="BF279" s="187">
        <f>IF(N279="snížená",J279,0)</f>
        <v>0</v>
      </c>
      <c r="BG279" s="187">
        <f>IF(N279="zákl. přenesená",J279,0)</f>
        <v>0</v>
      </c>
      <c r="BH279" s="187">
        <f>IF(N279="sníž. přenesená",J279,0)</f>
        <v>0</v>
      </c>
      <c r="BI279" s="187">
        <f>IF(N279="nulová",J279,0)</f>
        <v>0</v>
      </c>
      <c r="BJ279" s="18" t="s">
        <v>80</v>
      </c>
      <c r="BK279" s="187">
        <f>ROUND(I279*H279,2)</f>
        <v>0</v>
      </c>
      <c r="BL279" s="18" t="s">
        <v>128</v>
      </c>
      <c r="BM279" s="186" t="s">
        <v>457</v>
      </c>
    </row>
    <row r="280" spans="1:47" s="2" customFormat="1" ht="12">
      <c r="A280" s="35"/>
      <c r="B280" s="36"/>
      <c r="C280" s="37"/>
      <c r="D280" s="188" t="s">
        <v>129</v>
      </c>
      <c r="E280" s="37"/>
      <c r="F280" s="189" t="s">
        <v>458</v>
      </c>
      <c r="G280" s="37"/>
      <c r="H280" s="37"/>
      <c r="I280" s="190"/>
      <c r="J280" s="37"/>
      <c r="K280" s="37"/>
      <c r="L280" s="40"/>
      <c r="M280" s="191"/>
      <c r="N280" s="192"/>
      <c r="O280" s="65"/>
      <c r="P280" s="65"/>
      <c r="Q280" s="65"/>
      <c r="R280" s="65"/>
      <c r="S280" s="65"/>
      <c r="T280" s="66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T280" s="18" t="s">
        <v>129</v>
      </c>
      <c r="AU280" s="18" t="s">
        <v>82</v>
      </c>
    </row>
    <row r="281" spans="1:47" s="2" customFormat="1" ht="12">
      <c r="A281" s="35"/>
      <c r="B281" s="36"/>
      <c r="C281" s="37"/>
      <c r="D281" s="203" t="s">
        <v>218</v>
      </c>
      <c r="E281" s="37"/>
      <c r="F281" s="204" t="s">
        <v>459</v>
      </c>
      <c r="G281" s="37"/>
      <c r="H281" s="37"/>
      <c r="I281" s="190"/>
      <c r="J281" s="37"/>
      <c r="K281" s="37"/>
      <c r="L281" s="40"/>
      <c r="M281" s="191"/>
      <c r="N281" s="192"/>
      <c r="O281" s="65"/>
      <c r="P281" s="65"/>
      <c r="Q281" s="65"/>
      <c r="R281" s="65"/>
      <c r="S281" s="65"/>
      <c r="T281" s="66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T281" s="18" t="s">
        <v>218</v>
      </c>
      <c r="AU281" s="18" t="s">
        <v>82</v>
      </c>
    </row>
    <row r="282" spans="2:51" s="13" customFormat="1" ht="12">
      <c r="B282" s="209"/>
      <c r="C282" s="210"/>
      <c r="D282" s="188" t="s">
        <v>240</v>
      </c>
      <c r="E282" s="211" t="s">
        <v>19</v>
      </c>
      <c r="F282" s="212" t="s">
        <v>460</v>
      </c>
      <c r="G282" s="210"/>
      <c r="H282" s="213">
        <v>232</v>
      </c>
      <c r="I282" s="214"/>
      <c r="J282" s="210"/>
      <c r="K282" s="210"/>
      <c r="L282" s="215"/>
      <c r="M282" s="216"/>
      <c r="N282" s="217"/>
      <c r="O282" s="217"/>
      <c r="P282" s="217"/>
      <c r="Q282" s="217"/>
      <c r="R282" s="217"/>
      <c r="S282" s="217"/>
      <c r="T282" s="218"/>
      <c r="AT282" s="219" t="s">
        <v>240</v>
      </c>
      <c r="AU282" s="219" t="s">
        <v>82</v>
      </c>
      <c r="AV282" s="13" t="s">
        <v>82</v>
      </c>
      <c r="AW282" s="13" t="s">
        <v>34</v>
      </c>
      <c r="AX282" s="13" t="s">
        <v>72</v>
      </c>
      <c r="AY282" s="219" t="s">
        <v>120</v>
      </c>
    </row>
    <row r="283" spans="2:51" s="14" customFormat="1" ht="12">
      <c r="B283" s="220"/>
      <c r="C283" s="221"/>
      <c r="D283" s="188" t="s">
        <v>240</v>
      </c>
      <c r="E283" s="222" t="s">
        <v>19</v>
      </c>
      <c r="F283" s="223" t="s">
        <v>249</v>
      </c>
      <c r="G283" s="221"/>
      <c r="H283" s="224">
        <v>232</v>
      </c>
      <c r="I283" s="225"/>
      <c r="J283" s="221"/>
      <c r="K283" s="221"/>
      <c r="L283" s="226"/>
      <c r="M283" s="227"/>
      <c r="N283" s="228"/>
      <c r="O283" s="228"/>
      <c r="P283" s="228"/>
      <c r="Q283" s="228"/>
      <c r="R283" s="228"/>
      <c r="S283" s="228"/>
      <c r="T283" s="229"/>
      <c r="AT283" s="230" t="s">
        <v>240</v>
      </c>
      <c r="AU283" s="230" t="s">
        <v>82</v>
      </c>
      <c r="AV283" s="14" t="s">
        <v>128</v>
      </c>
      <c r="AW283" s="14" t="s">
        <v>34</v>
      </c>
      <c r="AX283" s="14" t="s">
        <v>80</v>
      </c>
      <c r="AY283" s="230" t="s">
        <v>120</v>
      </c>
    </row>
    <row r="284" spans="1:65" s="2" customFormat="1" ht="24.2" customHeight="1">
      <c r="A284" s="35"/>
      <c r="B284" s="36"/>
      <c r="C284" s="194" t="s">
        <v>461</v>
      </c>
      <c r="D284" s="194" t="s">
        <v>211</v>
      </c>
      <c r="E284" s="195" t="s">
        <v>212</v>
      </c>
      <c r="F284" s="196" t="s">
        <v>217</v>
      </c>
      <c r="G284" s="197" t="s">
        <v>214</v>
      </c>
      <c r="H284" s="198">
        <v>15.118</v>
      </c>
      <c r="I284" s="199"/>
      <c r="J284" s="200">
        <f>ROUND(I284*H284,2)</f>
        <v>0</v>
      </c>
      <c r="K284" s="196" t="s">
        <v>19</v>
      </c>
      <c r="L284" s="40"/>
      <c r="M284" s="201" t="s">
        <v>19</v>
      </c>
      <c r="N284" s="202" t="s">
        <v>43</v>
      </c>
      <c r="O284" s="65"/>
      <c r="P284" s="184">
        <f>O284*H284</f>
        <v>0</v>
      </c>
      <c r="Q284" s="184">
        <v>0</v>
      </c>
      <c r="R284" s="184">
        <f>Q284*H284</f>
        <v>0</v>
      </c>
      <c r="S284" s="184">
        <v>0</v>
      </c>
      <c r="T284" s="185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186" t="s">
        <v>128</v>
      </c>
      <c r="AT284" s="186" t="s">
        <v>211</v>
      </c>
      <c r="AU284" s="186" t="s">
        <v>82</v>
      </c>
      <c r="AY284" s="18" t="s">
        <v>120</v>
      </c>
      <c r="BE284" s="187">
        <f>IF(N284="základní",J284,0)</f>
        <v>0</v>
      </c>
      <c r="BF284" s="187">
        <f>IF(N284="snížená",J284,0)</f>
        <v>0</v>
      </c>
      <c r="BG284" s="187">
        <f>IF(N284="zákl. přenesená",J284,0)</f>
        <v>0</v>
      </c>
      <c r="BH284" s="187">
        <f>IF(N284="sníž. přenesená",J284,0)</f>
        <v>0</v>
      </c>
      <c r="BI284" s="187">
        <f>IF(N284="nulová",J284,0)</f>
        <v>0</v>
      </c>
      <c r="BJ284" s="18" t="s">
        <v>80</v>
      </c>
      <c r="BK284" s="187">
        <f>ROUND(I284*H284,2)</f>
        <v>0</v>
      </c>
      <c r="BL284" s="18" t="s">
        <v>128</v>
      </c>
      <c r="BM284" s="186" t="s">
        <v>462</v>
      </c>
    </row>
    <row r="285" spans="1:47" s="2" customFormat="1" ht="19.5">
      <c r="A285" s="35"/>
      <c r="B285" s="36"/>
      <c r="C285" s="37"/>
      <c r="D285" s="188" t="s">
        <v>129</v>
      </c>
      <c r="E285" s="37"/>
      <c r="F285" s="189" t="s">
        <v>217</v>
      </c>
      <c r="G285" s="37"/>
      <c r="H285" s="37"/>
      <c r="I285" s="190"/>
      <c r="J285" s="37"/>
      <c r="K285" s="37"/>
      <c r="L285" s="40"/>
      <c r="M285" s="191"/>
      <c r="N285" s="192"/>
      <c r="O285" s="65"/>
      <c r="P285" s="65"/>
      <c r="Q285" s="65"/>
      <c r="R285" s="65"/>
      <c r="S285" s="65"/>
      <c r="T285" s="66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T285" s="18" t="s">
        <v>129</v>
      </c>
      <c r="AU285" s="18" t="s">
        <v>82</v>
      </c>
    </row>
    <row r="286" spans="1:47" s="2" customFormat="1" ht="19.5">
      <c r="A286" s="35"/>
      <c r="B286" s="36"/>
      <c r="C286" s="37"/>
      <c r="D286" s="188" t="s">
        <v>130</v>
      </c>
      <c r="E286" s="37"/>
      <c r="F286" s="193" t="s">
        <v>463</v>
      </c>
      <c r="G286" s="37"/>
      <c r="H286" s="37"/>
      <c r="I286" s="190"/>
      <c r="J286" s="37"/>
      <c r="K286" s="37"/>
      <c r="L286" s="40"/>
      <c r="M286" s="191"/>
      <c r="N286" s="192"/>
      <c r="O286" s="65"/>
      <c r="P286" s="65"/>
      <c r="Q286" s="65"/>
      <c r="R286" s="65"/>
      <c r="S286" s="65"/>
      <c r="T286" s="66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T286" s="18" t="s">
        <v>130</v>
      </c>
      <c r="AU286" s="18" t="s">
        <v>82</v>
      </c>
    </row>
    <row r="287" spans="1:65" s="2" customFormat="1" ht="37.9" customHeight="1">
      <c r="A287" s="35"/>
      <c r="B287" s="36"/>
      <c r="C287" s="194" t="s">
        <v>464</v>
      </c>
      <c r="D287" s="194" t="s">
        <v>211</v>
      </c>
      <c r="E287" s="195" t="s">
        <v>221</v>
      </c>
      <c r="F287" s="196" t="s">
        <v>224</v>
      </c>
      <c r="G287" s="197" t="s">
        <v>214</v>
      </c>
      <c r="H287" s="198">
        <v>15.118</v>
      </c>
      <c r="I287" s="199"/>
      <c r="J287" s="200">
        <f>ROUND(I287*H287,2)</f>
        <v>0</v>
      </c>
      <c r="K287" s="196" t="s">
        <v>19</v>
      </c>
      <c r="L287" s="40"/>
      <c r="M287" s="201" t="s">
        <v>19</v>
      </c>
      <c r="N287" s="202" t="s">
        <v>43</v>
      </c>
      <c r="O287" s="65"/>
      <c r="P287" s="184">
        <f>O287*H287</f>
        <v>0</v>
      </c>
      <c r="Q287" s="184">
        <v>0</v>
      </c>
      <c r="R287" s="184">
        <f>Q287*H287</f>
        <v>0</v>
      </c>
      <c r="S287" s="184">
        <v>0</v>
      </c>
      <c r="T287" s="185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186" t="s">
        <v>128</v>
      </c>
      <c r="AT287" s="186" t="s">
        <v>211</v>
      </c>
      <c r="AU287" s="186" t="s">
        <v>82</v>
      </c>
      <c r="AY287" s="18" t="s">
        <v>120</v>
      </c>
      <c r="BE287" s="187">
        <f>IF(N287="základní",J287,0)</f>
        <v>0</v>
      </c>
      <c r="BF287" s="187">
        <f>IF(N287="snížená",J287,0)</f>
        <v>0</v>
      </c>
      <c r="BG287" s="187">
        <f>IF(N287="zákl. přenesená",J287,0)</f>
        <v>0</v>
      </c>
      <c r="BH287" s="187">
        <f>IF(N287="sníž. přenesená",J287,0)</f>
        <v>0</v>
      </c>
      <c r="BI287" s="187">
        <f>IF(N287="nulová",J287,0)</f>
        <v>0</v>
      </c>
      <c r="BJ287" s="18" t="s">
        <v>80</v>
      </c>
      <c r="BK287" s="187">
        <f>ROUND(I287*H287,2)</f>
        <v>0</v>
      </c>
      <c r="BL287" s="18" t="s">
        <v>128</v>
      </c>
      <c r="BM287" s="186" t="s">
        <v>465</v>
      </c>
    </row>
    <row r="288" spans="1:47" s="2" customFormat="1" ht="19.5">
      <c r="A288" s="35"/>
      <c r="B288" s="36"/>
      <c r="C288" s="37"/>
      <c r="D288" s="188" t="s">
        <v>129</v>
      </c>
      <c r="E288" s="37"/>
      <c r="F288" s="189" t="s">
        <v>224</v>
      </c>
      <c r="G288" s="37"/>
      <c r="H288" s="37"/>
      <c r="I288" s="190"/>
      <c r="J288" s="37"/>
      <c r="K288" s="37"/>
      <c r="L288" s="40"/>
      <c r="M288" s="191"/>
      <c r="N288" s="192"/>
      <c r="O288" s="65"/>
      <c r="P288" s="65"/>
      <c r="Q288" s="65"/>
      <c r="R288" s="65"/>
      <c r="S288" s="65"/>
      <c r="T288" s="66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T288" s="18" t="s">
        <v>129</v>
      </c>
      <c r="AU288" s="18" t="s">
        <v>82</v>
      </c>
    </row>
    <row r="289" spans="1:47" s="2" customFormat="1" ht="19.5">
      <c r="A289" s="35"/>
      <c r="B289" s="36"/>
      <c r="C289" s="37"/>
      <c r="D289" s="188" t="s">
        <v>130</v>
      </c>
      <c r="E289" s="37"/>
      <c r="F289" s="193" t="s">
        <v>466</v>
      </c>
      <c r="G289" s="37"/>
      <c r="H289" s="37"/>
      <c r="I289" s="190"/>
      <c r="J289" s="37"/>
      <c r="K289" s="37"/>
      <c r="L289" s="40"/>
      <c r="M289" s="191"/>
      <c r="N289" s="192"/>
      <c r="O289" s="65"/>
      <c r="P289" s="65"/>
      <c r="Q289" s="65"/>
      <c r="R289" s="65"/>
      <c r="S289" s="65"/>
      <c r="T289" s="66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T289" s="18" t="s">
        <v>130</v>
      </c>
      <c r="AU289" s="18" t="s">
        <v>82</v>
      </c>
    </row>
    <row r="290" spans="2:63" s="12" customFormat="1" ht="22.9" customHeight="1">
      <c r="B290" s="158"/>
      <c r="C290" s="159"/>
      <c r="D290" s="160" t="s">
        <v>71</v>
      </c>
      <c r="E290" s="172" t="s">
        <v>467</v>
      </c>
      <c r="F290" s="172" t="s">
        <v>468</v>
      </c>
      <c r="G290" s="159"/>
      <c r="H290" s="159"/>
      <c r="I290" s="162"/>
      <c r="J290" s="173">
        <f>BK290</f>
        <v>0</v>
      </c>
      <c r="K290" s="159"/>
      <c r="L290" s="164"/>
      <c r="M290" s="165"/>
      <c r="N290" s="166"/>
      <c r="O290" s="166"/>
      <c r="P290" s="167">
        <f>SUM(P291:P327)</f>
        <v>0</v>
      </c>
      <c r="Q290" s="166"/>
      <c r="R290" s="167">
        <f>SUM(R291:R327)</f>
        <v>0</v>
      </c>
      <c r="S290" s="166"/>
      <c r="T290" s="168">
        <f>SUM(T291:T327)</f>
        <v>0</v>
      </c>
      <c r="AR290" s="169" t="s">
        <v>80</v>
      </c>
      <c r="AT290" s="170" t="s">
        <v>71</v>
      </c>
      <c r="AU290" s="170" t="s">
        <v>80</v>
      </c>
      <c r="AY290" s="169" t="s">
        <v>120</v>
      </c>
      <c r="BK290" s="171">
        <f>SUM(BK291:BK327)</f>
        <v>0</v>
      </c>
    </row>
    <row r="291" spans="1:65" s="2" customFormat="1" ht="21.75" customHeight="1">
      <c r="A291" s="35"/>
      <c r="B291" s="36"/>
      <c r="C291" s="194" t="s">
        <v>469</v>
      </c>
      <c r="D291" s="194" t="s">
        <v>211</v>
      </c>
      <c r="E291" s="195" t="s">
        <v>470</v>
      </c>
      <c r="F291" s="196" t="s">
        <v>471</v>
      </c>
      <c r="G291" s="197" t="s">
        <v>237</v>
      </c>
      <c r="H291" s="198">
        <v>19.5</v>
      </c>
      <c r="I291" s="199"/>
      <c r="J291" s="200">
        <f>ROUND(I291*H291,2)</f>
        <v>0</v>
      </c>
      <c r="K291" s="196" t="s">
        <v>19</v>
      </c>
      <c r="L291" s="40"/>
      <c r="M291" s="201" t="s">
        <v>19</v>
      </c>
      <c r="N291" s="202" t="s">
        <v>43</v>
      </c>
      <c r="O291" s="65"/>
      <c r="P291" s="184">
        <f>O291*H291</f>
        <v>0</v>
      </c>
      <c r="Q291" s="184">
        <v>0</v>
      </c>
      <c r="R291" s="184">
        <f>Q291*H291</f>
        <v>0</v>
      </c>
      <c r="S291" s="184">
        <v>0</v>
      </c>
      <c r="T291" s="185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186" t="s">
        <v>128</v>
      </c>
      <c r="AT291" s="186" t="s">
        <v>211</v>
      </c>
      <c r="AU291" s="186" t="s">
        <v>82</v>
      </c>
      <c r="AY291" s="18" t="s">
        <v>120</v>
      </c>
      <c r="BE291" s="187">
        <f>IF(N291="základní",J291,0)</f>
        <v>0</v>
      </c>
      <c r="BF291" s="187">
        <f>IF(N291="snížená",J291,0)</f>
        <v>0</v>
      </c>
      <c r="BG291" s="187">
        <f>IF(N291="zákl. přenesená",J291,0)</f>
        <v>0</v>
      </c>
      <c r="BH291" s="187">
        <f>IF(N291="sníž. přenesená",J291,0)</f>
        <v>0</v>
      </c>
      <c r="BI291" s="187">
        <f>IF(N291="nulová",J291,0)</f>
        <v>0</v>
      </c>
      <c r="BJ291" s="18" t="s">
        <v>80</v>
      </c>
      <c r="BK291" s="187">
        <f>ROUND(I291*H291,2)</f>
        <v>0</v>
      </c>
      <c r="BL291" s="18" t="s">
        <v>128</v>
      </c>
      <c r="BM291" s="186" t="s">
        <v>472</v>
      </c>
    </row>
    <row r="292" spans="1:47" s="2" customFormat="1" ht="12">
      <c r="A292" s="35"/>
      <c r="B292" s="36"/>
      <c r="C292" s="37"/>
      <c r="D292" s="188" t="s">
        <v>129</v>
      </c>
      <c r="E292" s="37"/>
      <c r="F292" s="189" t="s">
        <v>471</v>
      </c>
      <c r="G292" s="37"/>
      <c r="H292" s="37"/>
      <c r="I292" s="190"/>
      <c r="J292" s="37"/>
      <c r="K292" s="37"/>
      <c r="L292" s="40"/>
      <c r="M292" s="191"/>
      <c r="N292" s="192"/>
      <c r="O292" s="65"/>
      <c r="P292" s="65"/>
      <c r="Q292" s="65"/>
      <c r="R292" s="65"/>
      <c r="S292" s="65"/>
      <c r="T292" s="66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T292" s="18" t="s">
        <v>129</v>
      </c>
      <c r="AU292" s="18" t="s">
        <v>82</v>
      </c>
    </row>
    <row r="293" spans="1:47" s="2" customFormat="1" ht="19.5">
      <c r="A293" s="35"/>
      <c r="B293" s="36"/>
      <c r="C293" s="37"/>
      <c r="D293" s="188" t="s">
        <v>130</v>
      </c>
      <c r="E293" s="37"/>
      <c r="F293" s="193" t="s">
        <v>473</v>
      </c>
      <c r="G293" s="37"/>
      <c r="H293" s="37"/>
      <c r="I293" s="190"/>
      <c r="J293" s="37"/>
      <c r="K293" s="37"/>
      <c r="L293" s="40"/>
      <c r="M293" s="191"/>
      <c r="N293" s="192"/>
      <c r="O293" s="65"/>
      <c r="P293" s="65"/>
      <c r="Q293" s="65"/>
      <c r="R293" s="65"/>
      <c r="S293" s="65"/>
      <c r="T293" s="66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T293" s="18" t="s">
        <v>130</v>
      </c>
      <c r="AU293" s="18" t="s">
        <v>82</v>
      </c>
    </row>
    <row r="294" spans="2:51" s="13" customFormat="1" ht="12">
      <c r="B294" s="209"/>
      <c r="C294" s="210"/>
      <c r="D294" s="188" t="s">
        <v>240</v>
      </c>
      <c r="E294" s="211" t="s">
        <v>19</v>
      </c>
      <c r="F294" s="212" t="s">
        <v>474</v>
      </c>
      <c r="G294" s="210"/>
      <c r="H294" s="213">
        <v>2</v>
      </c>
      <c r="I294" s="214"/>
      <c r="J294" s="210"/>
      <c r="K294" s="210"/>
      <c r="L294" s="215"/>
      <c r="M294" s="216"/>
      <c r="N294" s="217"/>
      <c r="O294" s="217"/>
      <c r="P294" s="217"/>
      <c r="Q294" s="217"/>
      <c r="R294" s="217"/>
      <c r="S294" s="217"/>
      <c r="T294" s="218"/>
      <c r="AT294" s="219" t="s">
        <v>240</v>
      </c>
      <c r="AU294" s="219" t="s">
        <v>82</v>
      </c>
      <c r="AV294" s="13" t="s">
        <v>82</v>
      </c>
      <c r="AW294" s="13" t="s">
        <v>34</v>
      </c>
      <c r="AX294" s="13" t="s">
        <v>72</v>
      </c>
      <c r="AY294" s="219" t="s">
        <v>120</v>
      </c>
    </row>
    <row r="295" spans="2:51" s="13" customFormat="1" ht="12">
      <c r="B295" s="209"/>
      <c r="C295" s="210"/>
      <c r="D295" s="188" t="s">
        <v>240</v>
      </c>
      <c r="E295" s="211" t="s">
        <v>19</v>
      </c>
      <c r="F295" s="212" t="s">
        <v>475</v>
      </c>
      <c r="G295" s="210"/>
      <c r="H295" s="213">
        <v>1</v>
      </c>
      <c r="I295" s="214"/>
      <c r="J295" s="210"/>
      <c r="K295" s="210"/>
      <c r="L295" s="215"/>
      <c r="M295" s="216"/>
      <c r="N295" s="217"/>
      <c r="O295" s="217"/>
      <c r="P295" s="217"/>
      <c r="Q295" s="217"/>
      <c r="R295" s="217"/>
      <c r="S295" s="217"/>
      <c r="T295" s="218"/>
      <c r="AT295" s="219" t="s">
        <v>240</v>
      </c>
      <c r="AU295" s="219" t="s">
        <v>82</v>
      </c>
      <c r="AV295" s="13" t="s">
        <v>82</v>
      </c>
      <c r="AW295" s="13" t="s">
        <v>34</v>
      </c>
      <c r="AX295" s="13" t="s">
        <v>72</v>
      </c>
      <c r="AY295" s="219" t="s">
        <v>120</v>
      </c>
    </row>
    <row r="296" spans="2:51" s="13" customFormat="1" ht="12">
      <c r="B296" s="209"/>
      <c r="C296" s="210"/>
      <c r="D296" s="188" t="s">
        <v>240</v>
      </c>
      <c r="E296" s="211" t="s">
        <v>19</v>
      </c>
      <c r="F296" s="212" t="s">
        <v>476</v>
      </c>
      <c r="G296" s="210"/>
      <c r="H296" s="213">
        <v>2.6</v>
      </c>
      <c r="I296" s="214"/>
      <c r="J296" s="210"/>
      <c r="K296" s="210"/>
      <c r="L296" s="215"/>
      <c r="M296" s="216"/>
      <c r="N296" s="217"/>
      <c r="O296" s="217"/>
      <c r="P296" s="217"/>
      <c r="Q296" s="217"/>
      <c r="R296" s="217"/>
      <c r="S296" s="217"/>
      <c r="T296" s="218"/>
      <c r="AT296" s="219" t="s">
        <v>240</v>
      </c>
      <c r="AU296" s="219" t="s">
        <v>82</v>
      </c>
      <c r="AV296" s="13" t="s">
        <v>82</v>
      </c>
      <c r="AW296" s="13" t="s">
        <v>34</v>
      </c>
      <c r="AX296" s="13" t="s">
        <v>72</v>
      </c>
      <c r="AY296" s="219" t="s">
        <v>120</v>
      </c>
    </row>
    <row r="297" spans="2:51" s="13" customFormat="1" ht="12">
      <c r="B297" s="209"/>
      <c r="C297" s="210"/>
      <c r="D297" s="188" t="s">
        <v>240</v>
      </c>
      <c r="E297" s="211" t="s">
        <v>19</v>
      </c>
      <c r="F297" s="212" t="s">
        <v>477</v>
      </c>
      <c r="G297" s="210"/>
      <c r="H297" s="213">
        <v>0.6</v>
      </c>
      <c r="I297" s="214"/>
      <c r="J297" s="210"/>
      <c r="K297" s="210"/>
      <c r="L297" s="215"/>
      <c r="M297" s="216"/>
      <c r="N297" s="217"/>
      <c r="O297" s="217"/>
      <c r="P297" s="217"/>
      <c r="Q297" s="217"/>
      <c r="R297" s="217"/>
      <c r="S297" s="217"/>
      <c r="T297" s="218"/>
      <c r="AT297" s="219" t="s">
        <v>240</v>
      </c>
      <c r="AU297" s="219" t="s">
        <v>82</v>
      </c>
      <c r="AV297" s="13" t="s">
        <v>82</v>
      </c>
      <c r="AW297" s="13" t="s">
        <v>34</v>
      </c>
      <c r="AX297" s="13" t="s">
        <v>72</v>
      </c>
      <c r="AY297" s="219" t="s">
        <v>120</v>
      </c>
    </row>
    <row r="298" spans="2:51" s="13" customFormat="1" ht="12">
      <c r="B298" s="209"/>
      <c r="C298" s="210"/>
      <c r="D298" s="188" t="s">
        <v>240</v>
      </c>
      <c r="E298" s="211" t="s">
        <v>19</v>
      </c>
      <c r="F298" s="212" t="s">
        <v>478</v>
      </c>
      <c r="G298" s="210"/>
      <c r="H298" s="213">
        <v>0.95</v>
      </c>
      <c r="I298" s="214"/>
      <c r="J298" s="210"/>
      <c r="K298" s="210"/>
      <c r="L298" s="215"/>
      <c r="M298" s="216"/>
      <c r="N298" s="217"/>
      <c r="O298" s="217"/>
      <c r="P298" s="217"/>
      <c r="Q298" s="217"/>
      <c r="R298" s="217"/>
      <c r="S298" s="217"/>
      <c r="T298" s="218"/>
      <c r="AT298" s="219" t="s">
        <v>240</v>
      </c>
      <c r="AU298" s="219" t="s">
        <v>82</v>
      </c>
      <c r="AV298" s="13" t="s">
        <v>82</v>
      </c>
      <c r="AW298" s="13" t="s">
        <v>34</v>
      </c>
      <c r="AX298" s="13" t="s">
        <v>72</v>
      </c>
      <c r="AY298" s="219" t="s">
        <v>120</v>
      </c>
    </row>
    <row r="299" spans="2:51" s="13" customFormat="1" ht="12">
      <c r="B299" s="209"/>
      <c r="C299" s="210"/>
      <c r="D299" s="188" t="s">
        <v>240</v>
      </c>
      <c r="E299" s="211" t="s">
        <v>19</v>
      </c>
      <c r="F299" s="212" t="s">
        <v>479</v>
      </c>
      <c r="G299" s="210"/>
      <c r="H299" s="213">
        <v>10.65</v>
      </c>
      <c r="I299" s="214"/>
      <c r="J299" s="210"/>
      <c r="K299" s="210"/>
      <c r="L299" s="215"/>
      <c r="M299" s="216"/>
      <c r="N299" s="217"/>
      <c r="O299" s="217"/>
      <c r="P299" s="217"/>
      <c r="Q299" s="217"/>
      <c r="R299" s="217"/>
      <c r="S299" s="217"/>
      <c r="T299" s="218"/>
      <c r="AT299" s="219" t="s">
        <v>240</v>
      </c>
      <c r="AU299" s="219" t="s">
        <v>82</v>
      </c>
      <c r="AV299" s="13" t="s">
        <v>82</v>
      </c>
      <c r="AW299" s="13" t="s">
        <v>34</v>
      </c>
      <c r="AX299" s="13" t="s">
        <v>72</v>
      </c>
      <c r="AY299" s="219" t="s">
        <v>120</v>
      </c>
    </row>
    <row r="300" spans="2:51" s="13" customFormat="1" ht="12">
      <c r="B300" s="209"/>
      <c r="C300" s="210"/>
      <c r="D300" s="188" t="s">
        <v>240</v>
      </c>
      <c r="E300" s="211" t="s">
        <v>19</v>
      </c>
      <c r="F300" s="212" t="s">
        <v>480</v>
      </c>
      <c r="G300" s="210"/>
      <c r="H300" s="213">
        <v>0.3</v>
      </c>
      <c r="I300" s="214"/>
      <c r="J300" s="210"/>
      <c r="K300" s="210"/>
      <c r="L300" s="215"/>
      <c r="M300" s="216"/>
      <c r="N300" s="217"/>
      <c r="O300" s="217"/>
      <c r="P300" s="217"/>
      <c r="Q300" s="217"/>
      <c r="R300" s="217"/>
      <c r="S300" s="217"/>
      <c r="T300" s="218"/>
      <c r="AT300" s="219" t="s">
        <v>240</v>
      </c>
      <c r="AU300" s="219" t="s">
        <v>82</v>
      </c>
      <c r="AV300" s="13" t="s">
        <v>82</v>
      </c>
      <c r="AW300" s="13" t="s">
        <v>34</v>
      </c>
      <c r="AX300" s="13" t="s">
        <v>72</v>
      </c>
      <c r="AY300" s="219" t="s">
        <v>120</v>
      </c>
    </row>
    <row r="301" spans="2:51" s="13" customFormat="1" ht="12">
      <c r="B301" s="209"/>
      <c r="C301" s="210"/>
      <c r="D301" s="188" t="s">
        <v>240</v>
      </c>
      <c r="E301" s="211" t="s">
        <v>19</v>
      </c>
      <c r="F301" s="212" t="s">
        <v>481</v>
      </c>
      <c r="G301" s="210"/>
      <c r="H301" s="213">
        <v>1.4</v>
      </c>
      <c r="I301" s="214"/>
      <c r="J301" s="210"/>
      <c r="K301" s="210"/>
      <c r="L301" s="215"/>
      <c r="M301" s="216"/>
      <c r="N301" s="217"/>
      <c r="O301" s="217"/>
      <c r="P301" s="217"/>
      <c r="Q301" s="217"/>
      <c r="R301" s="217"/>
      <c r="S301" s="217"/>
      <c r="T301" s="218"/>
      <c r="AT301" s="219" t="s">
        <v>240</v>
      </c>
      <c r="AU301" s="219" t="s">
        <v>82</v>
      </c>
      <c r="AV301" s="13" t="s">
        <v>82</v>
      </c>
      <c r="AW301" s="13" t="s">
        <v>34</v>
      </c>
      <c r="AX301" s="13" t="s">
        <v>72</v>
      </c>
      <c r="AY301" s="219" t="s">
        <v>120</v>
      </c>
    </row>
    <row r="302" spans="2:51" s="14" customFormat="1" ht="12">
      <c r="B302" s="220"/>
      <c r="C302" s="221"/>
      <c r="D302" s="188" t="s">
        <v>240</v>
      </c>
      <c r="E302" s="222" t="s">
        <v>19</v>
      </c>
      <c r="F302" s="223" t="s">
        <v>249</v>
      </c>
      <c r="G302" s="221"/>
      <c r="H302" s="224">
        <v>19.5</v>
      </c>
      <c r="I302" s="225"/>
      <c r="J302" s="221"/>
      <c r="K302" s="221"/>
      <c r="L302" s="226"/>
      <c r="M302" s="227"/>
      <c r="N302" s="228"/>
      <c r="O302" s="228"/>
      <c r="P302" s="228"/>
      <c r="Q302" s="228"/>
      <c r="R302" s="228"/>
      <c r="S302" s="228"/>
      <c r="T302" s="229"/>
      <c r="AT302" s="230" t="s">
        <v>240</v>
      </c>
      <c r="AU302" s="230" t="s">
        <v>82</v>
      </c>
      <c r="AV302" s="14" t="s">
        <v>128</v>
      </c>
      <c r="AW302" s="14" t="s">
        <v>34</v>
      </c>
      <c r="AX302" s="14" t="s">
        <v>80</v>
      </c>
      <c r="AY302" s="230" t="s">
        <v>120</v>
      </c>
    </row>
    <row r="303" spans="1:65" s="2" customFormat="1" ht="21.75" customHeight="1">
      <c r="A303" s="35"/>
      <c r="B303" s="36"/>
      <c r="C303" s="194" t="s">
        <v>482</v>
      </c>
      <c r="D303" s="194" t="s">
        <v>211</v>
      </c>
      <c r="E303" s="195" t="s">
        <v>483</v>
      </c>
      <c r="F303" s="196" t="s">
        <v>484</v>
      </c>
      <c r="G303" s="197" t="s">
        <v>313</v>
      </c>
      <c r="H303" s="198">
        <v>36</v>
      </c>
      <c r="I303" s="199"/>
      <c r="J303" s="200">
        <f>ROUND(I303*H303,2)</f>
        <v>0</v>
      </c>
      <c r="K303" s="196" t="s">
        <v>215</v>
      </c>
      <c r="L303" s="40"/>
      <c r="M303" s="201" t="s">
        <v>19</v>
      </c>
      <c r="N303" s="202" t="s">
        <v>43</v>
      </c>
      <c r="O303" s="65"/>
      <c r="P303" s="184">
        <f>O303*H303</f>
        <v>0</v>
      </c>
      <c r="Q303" s="184">
        <v>0</v>
      </c>
      <c r="R303" s="184">
        <f>Q303*H303</f>
        <v>0</v>
      </c>
      <c r="S303" s="184">
        <v>0</v>
      </c>
      <c r="T303" s="185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186" t="s">
        <v>128</v>
      </c>
      <c r="AT303" s="186" t="s">
        <v>211</v>
      </c>
      <c r="AU303" s="186" t="s">
        <v>82</v>
      </c>
      <c r="AY303" s="18" t="s">
        <v>120</v>
      </c>
      <c r="BE303" s="187">
        <f>IF(N303="základní",J303,0)</f>
        <v>0</v>
      </c>
      <c r="BF303" s="187">
        <f>IF(N303="snížená",J303,0)</f>
        <v>0</v>
      </c>
      <c r="BG303" s="187">
        <f>IF(N303="zákl. přenesená",J303,0)</f>
        <v>0</v>
      </c>
      <c r="BH303" s="187">
        <f>IF(N303="sníž. přenesená",J303,0)</f>
        <v>0</v>
      </c>
      <c r="BI303" s="187">
        <f>IF(N303="nulová",J303,0)</f>
        <v>0</v>
      </c>
      <c r="BJ303" s="18" t="s">
        <v>80</v>
      </c>
      <c r="BK303" s="187">
        <f>ROUND(I303*H303,2)</f>
        <v>0</v>
      </c>
      <c r="BL303" s="18" t="s">
        <v>128</v>
      </c>
      <c r="BM303" s="186" t="s">
        <v>485</v>
      </c>
    </row>
    <row r="304" spans="1:47" s="2" customFormat="1" ht="12">
      <c r="A304" s="35"/>
      <c r="B304" s="36"/>
      <c r="C304" s="37"/>
      <c r="D304" s="188" t="s">
        <v>129</v>
      </c>
      <c r="E304" s="37"/>
      <c r="F304" s="189" t="s">
        <v>486</v>
      </c>
      <c r="G304" s="37"/>
      <c r="H304" s="37"/>
      <c r="I304" s="190"/>
      <c r="J304" s="37"/>
      <c r="K304" s="37"/>
      <c r="L304" s="40"/>
      <c r="M304" s="191"/>
      <c r="N304" s="192"/>
      <c r="O304" s="65"/>
      <c r="P304" s="65"/>
      <c r="Q304" s="65"/>
      <c r="R304" s="65"/>
      <c r="S304" s="65"/>
      <c r="T304" s="66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T304" s="18" t="s">
        <v>129</v>
      </c>
      <c r="AU304" s="18" t="s">
        <v>82</v>
      </c>
    </row>
    <row r="305" spans="1:47" s="2" customFormat="1" ht="12">
      <c r="A305" s="35"/>
      <c r="B305" s="36"/>
      <c r="C305" s="37"/>
      <c r="D305" s="203" t="s">
        <v>218</v>
      </c>
      <c r="E305" s="37"/>
      <c r="F305" s="204" t="s">
        <v>487</v>
      </c>
      <c r="G305" s="37"/>
      <c r="H305" s="37"/>
      <c r="I305" s="190"/>
      <c r="J305" s="37"/>
      <c r="K305" s="37"/>
      <c r="L305" s="40"/>
      <c r="M305" s="191"/>
      <c r="N305" s="192"/>
      <c r="O305" s="65"/>
      <c r="P305" s="65"/>
      <c r="Q305" s="65"/>
      <c r="R305" s="65"/>
      <c r="S305" s="65"/>
      <c r="T305" s="66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T305" s="18" t="s">
        <v>218</v>
      </c>
      <c r="AU305" s="18" t="s">
        <v>82</v>
      </c>
    </row>
    <row r="306" spans="1:47" s="2" customFormat="1" ht="19.5">
      <c r="A306" s="35"/>
      <c r="B306" s="36"/>
      <c r="C306" s="37"/>
      <c r="D306" s="188" t="s">
        <v>130</v>
      </c>
      <c r="E306" s="37"/>
      <c r="F306" s="193" t="s">
        <v>488</v>
      </c>
      <c r="G306" s="37"/>
      <c r="H306" s="37"/>
      <c r="I306" s="190"/>
      <c r="J306" s="37"/>
      <c r="K306" s="37"/>
      <c r="L306" s="40"/>
      <c r="M306" s="191"/>
      <c r="N306" s="192"/>
      <c r="O306" s="65"/>
      <c r="P306" s="65"/>
      <c r="Q306" s="65"/>
      <c r="R306" s="65"/>
      <c r="S306" s="65"/>
      <c r="T306" s="66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T306" s="18" t="s">
        <v>130</v>
      </c>
      <c r="AU306" s="18" t="s">
        <v>82</v>
      </c>
    </row>
    <row r="307" spans="2:51" s="13" customFormat="1" ht="12">
      <c r="B307" s="209"/>
      <c r="C307" s="210"/>
      <c r="D307" s="188" t="s">
        <v>240</v>
      </c>
      <c r="E307" s="211" t="s">
        <v>19</v>
      </c>
      <c r="F307" s="212" t="s">
        <v>489</v>
      </c>
      <c r="G307" s="210"/>
      <c r="H307" s="213">
        <v>36</v>
      </c>
      <c r="I307" s="214"/>
      <c r="J307" s="210"/>
      <c r="K307" s="210"/>
      <c r="L307" s="215"/>
      <c r="M307" s="216"/>
      <c r="N307" s="217"/>
      <c r="O307" s="217"/>
      <c r="P307" s="217"/>
      <c r="Q307" s="217"/>
      <c r="R307" s="217"/>
      <c r="S307" s="217"/>
      <c r="T307" s="218"/>
      <c r="AT307" s="219" t="s">
        <v>240</v>
      </c>
      <c r="AU307" s="219" t="s">
        <v>82</v>
      </c>
      <c r="AV307" s="13" t="s">
        <v>82</v>
      </c>
      <c r="AW307" s="13" t="s">
        <v>34</v>
      </c>
      <c r="AX307" s="13" t="s">
        <v>72</v>
      </c>
      <c r="AY307" s="219" t="s">
        <v>120</v>
      </c>
    </row>
    <row r="308" spans="2:51" s="14" customFormat="1" ht="12">
      <c r="B308" s="220"/>
      <c r="C308" s="221"/>
      <c r="D308" s="188" t="s">
        <v>240</v>
      </c>
      <c r="E308" s="222" t="s">
        <v>19</v>
      </c>
      <c r="F308" s="223" t="s">
        <v>249</v>
      </c>
      <c r="G308" s="221"/>
      <c r="H308" s="224">
        <v>36</v>
      </c>
      <c r="I308" s="225"/>
      <c r="J308" s="221"/>
      <c r="K308" s="221"/>
      <c r="L308" s="226"/>
      <c r="M308" s="227"/>
      <c r="N308" s="228"/>
      <c r="O308" s="228"/>
      <c r="P308" s="228"/>
      <c r="Q308" s="228"/>
      <c r="R308" s="228"/>
      <c r="S308" s="228"/>
      <c r="T308" s="229"/>
      <c r="AT308" s="230" t="s">
        <v>240</v>
      </c>
      <c r="AU308" s="230" t="s">
        <v>82</v>
      </c>
      <c r="AV308" s="14" t="s">
        <v>128</v>
      </c>
      <c r="AW308" s="14" t="s">
        <v>34</v>
      </c>
      <c r="AX308" s="14" t="s">
        <v>80</v>
      </c>
      <c r="AY308" s="230" t="s">
        <v>120</v>
      </c>
    </row>
    <row r="309" spans="1:65" s="2" customFormat="1" ht="21.75" customHeight="1">
      <c r="A309" s="35"/>
      <c r="B309" s="36"/>
      <c r="C309" s="194" t="s">
        <v>490</v>
      </c>
      <c r="D309" s="194" t="s">
        <v>211</v>
      </c>
      <c r="E309" s="195" t="s">
        <v>491</v>
      </c>
      <c r="F309" s="196" t="s">
        <v>492</v>
      </c>
      <c r="G309" s="197" t="s">
        <v>313</v>
      </c>
      <c r="H309" s="198">
        <v>239.6</v>
      </c>
      <c r="I309" s="199"/>
      <c r="J309" s="200">
        <f>ROUND(I309*H309,2)</f>
        <v>0</v>
      </c>
      <c r="K309" s="196" t="s">
        <v>215</v>
      </c>
      <c r="L309" s="40"/>
      <c r="M309" s="201" t="s">
        <v>19</v>
      </c>
      <c r="N309" s="202" t="s">
        <v>43</v>
      </c>
      <c r="O309" s="65"/>
      <c r="P309" s="184">
        <f>O309*H309</f>
        <v>0</v>
      </c>
      <c r="Q309" s="184">
        <v>0</v>
      </c>
      <c r="R309" s="184">
        <f>Q309*H309</f>
        <v>0</v>
      </c>
      <c r="S309" s="184">
        <v>0</v>
      </c>
      <c r="T309" s="185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186" t="s">
        <v>128</v>
      </c>
      <c r="AT309" s="186" t="s">
        <v>211</v>
      </c>
      <c r="AU309" s="186" t="s">
        <v>82</v>
      </c>
      <c r="AY309" s="18" t="s">
        <v>120</v>
      </c>
      <c r="BE309" s="187">
        <f>IF(N309="základní",J309,0)</f>
        <v>0</v>
      </c>
      <c r="BF309" s="187">
        <f>IF(N309="snížená",J309,0)</f>
        <v>0</v>
      </c>
      <c r="BG309" s="187">
        <f>IF(N309="zákl. přenesená",J309,0)</f>
        <v>0</v>
      </c>
      <c r="BH309" s="187">
        <f>IF(N309="sníž. přenesená",J309,0)</f>
        <v>0</v>
      </c>
      <c r="BI309" s="187">
        <f>IF(N309="nulová",J309,0)</f>
        <v>0</v>
      </c>
      <c r="BJ309" s="18" t="s">
        <v>80</v>
      </c>
      <c r="BK309" s="187">
        <f>ROUND(I309*H309,2)</f>
        <v>0</v>
      </c>
      <c r="BL309" s="18" t="s">
        <v>128</v>
      </c>
      <c r="BM309" s="186" t="s">
        <v>493</v>
      </c>
    </row>
    <row r="310" spans="1:47" s="2" customFormat="1" ht="12">
      <c r="A310" s="35"/>
      <c r="B310" s="36"/>
      <c r="C310" s="37"/>
      <c r="D310" s="188" t="s">
        <v>129</v>
      </c>
      <c r="E310" s="37"/>
      <c r="F310" s="189" t="s">
        <v>494</v>
      </c>
      <c r="G310" s="37"/>
      <c r="H310" s="37"/>
      <c r="I310" s="190"/>
      <c r="J310" s="37"/>
      <c r="K310" s="37"/>
      <c r="L310" s="40"/>
      <c r="M310" s="191"/>
      <c r="N310" s="192"/>
      <c r="O310" s="65"/>
      <c r="P310" s="65"/>
      <c r="Q310" s="65"/>
      <c r="R310" s="65"/>
      <c r="S310" s="65"/>
      <c r="T310" s="66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T310" s="18" t="s">
        <v>129</v>
      </c>
      <c r="AU310" s="18" t="s">
        <v>82</v>
      </c>
    </row>
    <row r="311" spans="1:47" s="2" customFormat="1" ht="12">
      <c r="A311" s="35"/>
      <c r="B311" s="36"/>
      <c r="C311" s="37"/>
      <c r="D311" s="203" t="s">
        <v>218</v>
      </c>
      <c r="E311" s="37"/>
      <c r="F311" s="204" t="s">
        <v>495</v>
      </c>
      <c r="G311" s="37"/>
      <c r="H311" s="37"/>
      <c r="I311" s="190"/>
      <c r="J311" s="37"/>
      <c r="K311" s="37"/>
      <c r="L311" s="40"/>
      <c r="M311" s="191"/>
      <c r="N311" s="192"/>
      <c r="O311" s="65"/>
      <c r="P311" s="65"/>
      <c r="Q311" s="65"/>
      <c r="R311" s="65"/>
      <c r="S311" s="65"/>
      <c r="T311" s="66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T311" s="18" t="s">
        <v>218</v>
      </c>
      <c r="AU311" s="18" t="s">
        <v>82</v>
      </c>
    </row>
    <row r="312" spans="1:47" s="2" customFormat="1" ht="19.5">
      <c r="A312" s="35"/>
      <c r="B312" s="36"/>
      <c r="C312" s="37"/>
      <c r="D312" s="188" t="s">
        <v>130</v>
      </c>
      <c r="E312" s="37"/>
      <c r="F312" s="193" t="s">
        <v>488</v>
      </c>
      <c r="G312" s="37"/>
      <c r="H312" s="37"/>
      <c r="I312" s="190"/>
      <c r="J312" s="37"/>
      <c r="K312" s="37"/>
      <c r="L312" s="40"/>
      <c r="M312" s="191"/>
      <c r="N312" s="192"/>
      <c r="O312" s="65"/>
      <c r="P312" s="65"/>
      <c r="Q312" s="65"/>
      <c r="R312" s="65"/>
      <c r="S312" s="65"/>
      <c r="T312" s="66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T312" s="18" t="s">
        <v>130</v>
      </c>
      <c r="AU312" s="18" t="s">
        <v>82</v>
      </c>
    </row>
    <row r="313" spans="2:51" s="13" customFormat="1" ht="12">
      <c r="B313" s="209"/>
      <c r="C313" s="210"/>
      <c r="D313" s="188" t="s">
        <v>240</v>
      </c>
      <c r="E313" s="211" t="s">
        <v>19</v>
      </c>
      <c r="F313" s="212" t="s">
        <v>496</v>
      </c>
      <c r="G313" s="210"/>
      <c r="H313" s="213">
        <v>212.4</v>
      </c>
      <c r="I313" s="214"/>
      <c r="J313" s="210"/>
      <c r="K313" s="210"/>
      <c r="L313" s="215"/>
      <c r="M313" s="216"/>
      <c r="N313" s="217"/>
      <c r="O313" s="217"/>
      <c r="P313" s="217"/>
      <c r="Q313" s="217"/>
      <c r="R313" s="217"/>
      <c r="S313" s="217"/>
      <c r="T313" s="218"/>
      <c r="AT313" s="219" t="s">
        <v>240</v>
      </c>
      <c r="AU313" s="219" t="s">
        <v>82</v>
      </c>
      <c r="AV313" s="13" t="s">
        <v>82</v>
      </c>
      <c r="AW313" s="13" t="s">
        <v>34</v>
      </c>
      <c r="AX313" s="13" t="s">
        <v>72</v>
      </c>
      <c r="AY313" s="219" t="s">
        <v>120</v>
      </c>
    </row>
    <row r="314" spans="2:51" s="13" customFormat="1" ht="12">
      <c r="B314" s="209"/>
      <c r="C314" s="210"/>
      <c r="D314" s="188" t="s">
        <v>240</v>
      </c>
      <c r="E314" s="211" t="s">
        <v>19</v>
      </c>
      <c r="F314" s="212" t="s">
        <v>497</v>
      </c>
      <c r="G314" s="210"/>
      <c r="H314" s="213">
        <v>27.2</v>
      </c>
      <c r="I314" s="214"/>
      <c r="J314" s="210"/>
      <c r="K314" s="210"/>
      <c r="L314" s="215"/>
      <c r="M314" s="216"/>
      <c r="N314" s="217"/>
      <c r="O314" s="217"/>
      <c r="P314" s="217"/>
      <c r="Q314" s="217"/>
      <c r="R314" s="217"/>
      <c r="S314" s="217"/>
      <c r="T314" s="218"/>
      <c r="AT314" s="219" t="s">
        <v>240</v>
      </c>
      <c r="AU314" s="219" t="s">
        <v>82</v>
      </c>
      <c r="AV314" s="13" t="s">
        <v>82</v>
      </c>
      <c r="AW314" s="13" t="s">
        <v>34</v>
      </c>
      <c r="AX314" s="13" t="s">
        <v>72</v>
      </c>
      <c r="AY314" s="219" t="s">
        <v>120</v>
      </c>
    </row>
    <row r="315" spans="2:51" s="14" customFormat="1" ht="12">
      <c r="B315" s="220"/>
      <c r="C315" s="221"/>
      <c r="D315" s="188" t="s">
        <v>240</v>
      </c>
      <c r="E315" s="222" t="s">
        <v>19</v>
      </c>
      <c r="F315" s="223" t="s">
        <v>249</v>
      </c>
      <c r="G315" s="221"/>
      <c r="H315" s="224">
        <v>239.6</v>
      </c>
      <c r="I315" s="225"/>
      <c r="J315" s="221"/>
      <c r="K315" s="221"/>
      <c r="L315" s="226"/>
      <c r="M315" s="227"/>
      <c r="N315" s="228"/>
      <c r="O315" s="228"/>
      <c r="P315" s="228"/>
      <c r="Q315" s="228"/>
      <c r="R315" s="228"/>
      <c r="S315" s="228"/>
      <c r="T315" s="229"/>
      <c r="AT315" s="230" t="s">
        <v>240</v>
      </c>
      <c r="AU315" s="230" t="s">
        <v>82</v>
      </c>
      <c r="AV315" s="14" t="s">
        <v>128</v>
      </c>
      <c r="AW315" s="14" t="s">
        <v>34</v>
      </c>
      <c r="AX315" s="14" t="s">
        <v>80</v>
      </c>
      <c r="AY315" s="230" t="s">
        <v>120</v>
      </c>
    </row>
    <row r="316" spans="1:65" s="2" customFormat="1" ht="24.2" customHeight="1">
      <c r="A316" s="35"/>
      <c r="B316" s="36"/>
      <c r="C316" s="194" t="s">
        <v>498</v>
      </c>
      <c r="D316" s="194" t="s">
        <v>211</v>
      </c>
      <c r="E316" s="195" t="s">
        <v>499</v>
      </c>
      <c r="F316" s="196" t="s">
        <v>500</v>
      </c>
      <c r="G316" s="197" t="s">
        <v>313</v>
      </c>
      <c r="H316" s="198">
        <v>136</v>
      </c>
      <c r="I316" s="199"/>
      <c r="J316" s="200">
        <f>ROUND(I316*H316,2)</f>
        <v>0</v>
      </c>
      <c r="K316" s="196" t="s">
        <v>19</v>
      </c>
      <c r="L316" s="40"/>
      <c r="M316" s="201" t="s">
        <v>19</v>
      </c>
      <c r="N316" s="202" t="s">
        <v>43</v>
      </c>
      <c r="O316" s="65"/>
      <c r="P316" s="184">
        <f>O316*H316</f>
        <v>0</v>
      </c>
      <c r="Q316" s="184">
        <v>0</v>
      </c>
      <c r="R316" s="184">
        <f>Q316*H316</f>
        <v>0</v>
      </c>
      <c r="S316" s="184">
        <v>0</v>
      </c>
      <c r="T316" s="185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186" t="s">
        <v>128</v>
      </c>
      <c r="AT316" s="186" t="s">
        <v>211</v>
      </c>
      <c r="AU316" s="186" t="s">
        <v>82</v>
      </c>
      <c r="AY316" s="18" t="s">
        <v>120</v>
      </c>
      <c r="BE316" s="187">
        <f>IF(N316="základní",J316,0)</f>
        <v>0</v>
      </c>
      <c r="BF316" s="187">
        <f>IF(N316="snížená",J316,0)</f>
        <v>0</v>
      </c>
      <c r="BG316" s="187">
        <f>IF(N316="zákl. přenesená",J316,0)</f>
        <v>0</v>
      </c>
      <c r="BH316" s="187">
        <f>IF(N316="sníž. přenesená",J316,0)</f>
        <v>0</v>
      </c>
      <c r="BI316" s="187">
        <f>IF(N316="nulová",J316,0)</f>
        <v>0</v>
      </c>
      <c r="BJ316" s="18" t="s">
        <v>80</v>
      </c>
      <c r="BK316" s="187">
        <f>ROUND(I316*H316,2)</f>
        <v>0</v>
      </c>
      <c r="BL316" s="18" t="s">
        <v>128</v>
      </c>
      <c r="BM316" s="186" t="s">
        <v>501</v>
      </c>
    </row>
    <row r="317" spans="1:47" s="2" customFormat="1" ht="19.5">
      <c r="A317" s="35"/>
      <c r="B317" s="36"/>
      <c r="C317" s="37"/>
      <c r="D317" s="188" t="s">
        <v>129</v>
      </c>
      <c r="E317" s="37"/>
      <c r="F317" s="189" t="s">
        <v>500</v>
      </c>
      <c r="G317" s="37"/>
      <c r="H317" s="37"/>
      <c r="I317" s="190"/>
      <c r="J317" s="37"/>
      <c r="K317" s="37"/>
      <c r="L317" s="40"/>
      <c r="M317" s="191"/>
      <c r="N317" s="192"/>
      <c r="O317" s="65"/>
      <c r="P317" s="65"/>
      <c r="Q317" s="65"/>
      <c r="R317" s="65"/>
      <c r="S317" s="65"/>
      <c r="T317" s="66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T317" s="18" t="s">
        <v>129</v>
      </c>
      <c r="AU317" s="18" t="s">
        <v>82</v>
      </c>
    </row>
    <row r="318" spans="1:47" s="2" customFormat="1" ht="19.5">
      <c r="A318" s="35"/>
      <c r="B318" s="36"/>
      <c r="C318" s="37"/>
      <c r="D318" s="188" t="s">
        <v>130</v>
      </c>
      <c r="E318" s="37"/>
      <c r="F318" s="193" t="s">
        <v>488</v>
      </c>
      <c r="G318" s="37"/>
      <c r="H318" s="37"/>
      <c r="I318" s="190"/>
      <c r="J318" s="37"/>
      <c r="K318" s="37"/>
      <c r="L318" s="40"/>
      <c r="M318" s="191"/>
      <c r="N318" s="192"/>
      <c r="O318" s="65"/>
      <c r="P318" s="65"/>
      <c r="Q318" s="65"/>
      <c r="R318" s="65"/>
      <c r="S318" s="65"/>
      <c r="T318" s="66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T318" s="18" t="s">
        <v>130</v>
      </c>
      <c r="AU318" s="18" t="s">
        <v>82</v>
      </c>
    </row>
    <row r="319" spans="2:51" s="13" customFormat="1" ht="12">
      <c r="B319" s="209"/>
      <c r="C319" s="210"/>
      <c r="D319" s="188" t="s">
        <v>240</v>
      </c>
      <c r="E319" s="211" t="s">
        <v>19</v>
      </c>
      <c r="F319" s="212" t="s">
        <v>502</v>
      </c>
      <c r="G319" s="210"/>
      <c r="H319" s="213">
        <v>28.8</v>
      </c>
      <c r="I319" s="214"/>
      <c r="J319" s="210"/>
      <c r="K319" s="210"/>
      <c r="L319" s="215"/>
      <c r="M319" s="216"/>
      <c r="N319" s="217"/>
      <c r="O319" s="217"/>
      <c r="P319" s="217"/>
      <c r="Q319" s="217"/>
      <c r="R319" s="217"/>
      <c r="S319" s="217"/>
      <c r="T319" s="218"/>
      <c r="AT319" s="219" t="s">
        <v>240</v>
      </c>
      <c r="AU319" s="219" t="s">
        <v>82</v>
      </c>
      <c r="AV319" s="13" t="s">
        <v>82</v>
      </c>
      <c r="AW319" s="13" t="s">
        <v>34</v>
      </c>
      <c r="AX319" s="13" t="s">
        <v>72</v>
      </c>
      <c r="AY319" s="219" t="s">
        <v>120</v>
      </c>
    </row>
    <row r="320" spans="2:51" s="13" customFormat="1" ht="12">
      <c r="B320" s="209"/>
      <c r="C320" s="210"/>
      <c r="D320" s="188" t="s">
        <v>240</v>
      </c>
      <c r="E320" s="211" t="s">
        <v>19</v>
      </c>
      <c r="F320" s="212" t="s">
        <v>503</v>
      </c>
      <c r="G320" s="210"/>
      <c r="H320" s="213">
        <v>14.4</v>
      </c>
      <c r="I320" s="214"/>
      <c r="J320" s="210"/>
      <c r="K320" s="210"/>
      <c r="L320" s="215"/>
      <c r="M320" s="216"/>
      <c r="N320" s="217"/>
      <c r="O320" s="217"/>
      <c r="P320" s="217"/>
      <c r="Q320" s="217"/>
      <c r="R320" s="217"/>
      <c r="S320" s="217"/>
      <c r="T320" s="218"/>
      <c r="AT320" s="219" t="s">
        <v>240</v>
      </c>
      <c r="AU320" s="219" t="s">
        <v>82</v>
      </c>
      <c r="AV320" s="13" t="s">
        <v>82</v>
      </c>
      <c r="AW320" s="13" t="s">
        <v>34</v>
      </c>
      <c r="AX320" s="13" t="s">
        <v>72</v>
      </c>
      <c r="AY320" s="219" t="s">
        <v>120</v>
      </c>
    </row>
    <row r="321" spans="2:51" s="13" customFormat="1" ht="12">
      <c r="B321" s="209"/>
      <c r="C321" s="210"/>
      <c r="D321" s="188" t="s">
        <v>240</v>
      </c>
      <c r="E321" s="211" t="s">
        <v>19</v>
      </c>
      <c r="F321" s="212" t="s">
        <v>504</v>
      </c>
      <c r="G321" s="210"/>
      <c r="H321" s="213">
        <v>83.2</v>
      </c>
      <c r="I321" s="214"/>
      <c r="J321" s="210"/>
      <c r="K321" s="210"/>
      <c r="L321" s="215"/>
      <c r="M321" s="216"/>
      <c r="N321" s="217"/>
      <c r="O321" s="217"/>
      <c r="P321" s="217"/>
      <c r="Q321" s="217"/>
      <c r="R321" s="217"/>
      <c r="S321" s="217"/>
      <c r="T321" s="218"/>
      <c r="AT321" s="219" t="s">
        <v>240</v>
      </c>
      <c r="AU321" s="219" t="s">
        <v>82</v>
      </c>
      <c r="AV321" s="13" t="s">
        <v>82</v>
      </c>
      <c r="AW321" s="13" t="s">
        <v>34</v>
      </c>
      <c r="AX321" s="13" t="s">
        <v>72</v>
      </c>
      <c r="AY321" s="219" t="s">
        <v>120</v>
      </c>
    </row>
    <row r="322" spans="2:51" s="13" customFormat="1" ht="12">
      <c r="B322" s="209"/>
      <c r="C322" s="210"/>
      <c r="D322" s="188" t="s">
        <v>240</v>
      </c>
      <c r="E322" s="211" t="s">
        <v>19</v>
      </c>
      <c r="F322" s="212" t="s">
        <v>505</v>
      </c>
      <c r="G322" s="210"/>
      <c r="H322" s="213">
        <v>9.6</v>
      </c>
      <c r="I322" s="214"/>
      <c r="J322" s="210"/>
      <c r="K322" s="210"/>
      <c r="L322" s="215"/>
      <c r="M322" s="216"/>
      <c r="N322" s="217"/>
      <c r="O322" s="217"/>
      <c r="P322" s="217"/>
      <c r="Q322" s="217"/>
      <c r="R322" s="217"/>
      <c r="S322" s="217"/>
      <c r="T322" s="218"/>
      <c r="AT322" s="219" t="s">
        <v>240</v>
      </c>
      <c r="AU322" s="219" t="s">
        <v>82</v>
      </c>
      <c r="AV322" s="13" t="s">
        <v>82</v>
      </c>
      <c r="AW322" s="13" t="s">
        <v>34</v>
      </c>
      <c r="AX322" s="13" t="s">
        <v>72</v>
      </c>
      <c r="AY322" s="219" t="s">
        <v>120</v>
      </c>
    </row>
    <row r="323" spans="2:51" s="14" customFormat="1" ht="12">
      <c r="B323" s="220"/>
      <c r="C323" s="221"/>
      <c r="D323" s="188" t="s">
        <v>240</v>
      </c>
      <c r="E323" s="222" t="s">
        <v>19</v>
      </c>
      <c r="F323" s="223" t="s">
        <v>286</v>
      </c>
      <c r="G323" s="221"/>
      <c r="H323" s="224">
        <v>136</v>
      </c>
      <c r="I323" s="225"/>
      <c r="J323" s="221"/>
      <c r="K323" s="221"/>
      <c r="L323" s="226"/>
      <c r="M323" s="227"/>
      <c r="N323" s="228"/>
      <c r="O323" s="228"/>
      <c r="P323" s="228"/>
      <c r="Q323" s="228"/>
      <c r="R323" s="228"/>
      <c r="S323" s="228"/>
      <c r="T323" s="229"/>
      <c r="AT323" s="230" t="s">
        <v>240</v>
      </c>
      <c r="AU323" s="230" t="s">
        <v>82</v>
      </c>
      <c r="AV323" s="14" t="s">
        <v>128</v>
      </c>
      <c r="AW323" s="14" t="s">
        <v>34</v>
      </c>
      <c r="AX323" s="14" t="s">
        <v>80</v>
      </c>
      <c r="AY323" s="230" t="s">
        <v>120</v>
      </c>
    </row>
    <row r="324" spans="1:65" s="2" customFormat="1" ht="21.75" customHeight="1">
      <c r="A324" s="35"/>
      <c r="B324" s="36"/>
      <c r="C324" s="194" t="s">
        <v>361</v>
      </c>
      <c r="D324" s="194" t="s">
        <v>211</v>
      </c>
      <c r="E324" s="195" t="s">
        <v>506</v>
      </c>
      <c r="F324" s="196" t="s">
        <v>507</v>
      </c>
      <c r="G324" s="197" t="s">
        <v>237</v>
      </c>
      <c r="H324" s="198">
        <v>19.5</v>
      </c>
      <c r="I324" s="199"/>
      <c r="J324" s="200">
        <f>ROUND(I324*H324,2)</f>
        <v>0</v>
      </c>
      <c r="K324" s="196" t="s">
        <v>19</v>
      </c>
      <c r="L324" s="40"/>
      <c r="M324" s="201" t="s">
        <v>19</v>
      </c>
      <c r="N324" s="202" t="s">
        <v>43</v>
      </c>
      <c r="O324" s="65"/>
      <c r="P324" s="184">
        <f>O324*H324</f>
        <v>0</v>
      </c>
      <c r="Q324" s="184">
        <v>0</v>
      </c>
      <c r="R324" s="184">
        <f>Q324*H324</f>
        <v>0</v>
      </c>
      <c r="S324" s="184">
        <v>0</v>
      </c>
      <c r="T324" s="185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186" t="s">
        <v>128</v>
      </c>
      <c r="AT324" s="186" t="s">
        <v>211</v>
      </c>
      <c r="AU324" s="186" t="s">
        <v>82</v>
      </c>
      <c r="AY324" s="18" t="s">
        <v>120</v>
      </c>
      <c r="BE324" s="187">
        <f>IF(N324="základní",J324,0)</f>
        <v>0</v>
      </c>
      <c r="BF324" s="187">
        <f>IF(N324="snížená",J324,0)</f>
        <v>0</v>
      </c>
      <c r="BG324" s="187">
        <f>IF(N324="zákl. přenesená",J324,0)</f>
        <v>0</v>
      </c>
      <c r="BH324" s="187">
        <f>IF(N324="sníž. přenesená",J324,0)</f>
        <v>0</v>
      </c>
      <c r="BI324" s="187">
        <f>IF(N324="nulová",J324,0)</f>
        <v>0</v>
      </c>
      <c r="BJ324" s="18" t="s">
        <v>80</v>
      </c>
      <c r="BK324" s="187">
        <f>ROUND(I324*H324,2)</f>
        <v>0</v>
      </c>
      <c r="BL324" s="18" t="s">
        <v>128</v>
      </c>
      <c r="BM324" s="186" t="s">
        <v>508</v>
      </c>
    </row>
    <row r="325" spans="1:47" s="2" customFormat="1" ht="12">
      <c r="A325" s="35"/>
      <c r="B325" s="36"/>
      <c r="C325" s="37"/>
      <c r="D325" s="188" t="s">
        <v>129</v>
      </c>
      <c r="E325" s="37"/>
      <c r="F325" s="189" t="s">
        <v>509</v>
      </c>
      <c r="G325" s="37"/>
      <c r="H325" s="37"/>
      <c r="I325" s="190"/>
      <c r="J325" s="37"/>
      <c r="K325" s="37"/>
      <c r="L325" s="40"/>
      <c r="M325" s="191"/>
      <c r="N325" s="192"/>
      <c r="O325" s="65"/>
      <c r="P325" s="65"/>
      <c r="Q325" s="65"/>
      <c r="R325" s="65"/>
      <c r="S325" s="65"/>
      <c r="T325" s="66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T325" s="18" t="s">
        <v>129</v>
      </c>
      <c r="AU325" s="18" t="s">
        <v>82</v>
      </c>
    </row>
    <row r="326" spans="1:65" s="2" customFormat="1" ht="21.75" customHeight="1">
      <c r="A326" s="35"/>
      <c r="B326" s="36"/>
      <c r="C326" s="174" t="s">
        <v>510</v>
      </c>
      <c r="D326" s="174" t="s">
        <v>123</v>
      </c>
      <c r="E326" s="175" t="s">
        <v>235</v>
      </c>
      <c r="F326" s="176" t="s">
        <v>236</v>
      </c>
      <c r="G326" s="177" t="s">
        <v>237</v>
      </c>
      <c r="H326" s="178">
        <v>19.5</v>
      </c>
      <c r="I326" s="179"/>
      <c r="J326" s="180">
        <f>ROUND(I326*H326,2)</f>
        <v>0</v>
      </c>
      <c r="K326" s="176" t="s">
        <v>19</v>
      </c>
      <c r="L326" s="181"/>
      <c r="M326" s="182" t="s">
        <v>19</v>
      </c>
      <c r="N326" s="183" t="s">
        <v>43</v>
      </c>
      <c r="O326" s="65"/>
      <c r="P326" s="184">
        <f>O326*H326</f>
        <v>0</v>
      </c>
      <c r="Q326" s="184">
        <v>0</v>
      </c>
      <c r="R326" s="184">
        <f>Q326*H326</f>
        <v>0</v>
      </c>
      <c r="S326" s="184">
        <v>0</v>
      </c>
      <c r="T326" s="185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186" t="s">
        <v>127</v>
      </c>
      <c r="AT326" s="186" t="s">
        <v>123</v>
      </c>
      <c r="AU326" s="186" t="s">
        <v>82</v>
      </c>
      <c r="AY326" s="18" t="s">
        <v>120</v>
      </c>
      <c r="BE326" s="187">
        <f>IF(N326="základní",J326,0)</f>
        <v>0</v>
      </c>
      <c r="BF326" s="187">
        <f>IF(N326="snížená",J326,0)</f>
        <v>0</v>
      </c>
      <c r="BG326" s="187">
        <f>IF(N326="zákl. přenesená",J326,0)</f>
        <v>0</v>
      </c>
      <c r="BH326" s="187">
        <f>IF(N326="sníž. přenesená",J326,0)</f>
        <v>0</v>
      </c>
      <c r="BI326" s="187">
        <f>IF(N326="nulová",J326,0)</f>
        <v>0</v>
      </c>
      <c r="BJ326" s="18" t="s">
        <v>80</v>
      </c>
      <c r="BK326" s="187">
        <f>ROUND(I326*H326,2)</f>
        <v>0</v>
      </c>
      <c r="BL326" s="18" t="s">
        <v>128</v>
      </c>
      <c r="BM326" s="186" t="s">
        <v>511</v>
      </c>
    </row>
    <row r="327" spans="1:47" s="2" customFormat="1" ht="12">
      <c r="A327" s="35"/>
      <c r="B327" s="36"/>
      <c r="C327" s="37"/>
      <c r="D327" s="188" t="s">
        <v>129</v>
      </c>
      <c r="E327" s="37"/>
      <c r="F327" s="189" t="s">
        <v>236</v>
      </c>
      <c r="G327" s="37"/>
      <c r="H327" s="37"/>
      <c r="I327" s="190"/>
      <c r="J327" s="37"/>
      <c r="K327" s="37"/>
      <c r="L327" s="40"/>
      <c r="M327" s="191"/>
      <c r="N327" s="192"/>
      <c r="O327" s="65"/>
      <c r="P327" s="65"/>
      <c r="Q327" s="65"/>
      <c r="R327" s="65"/>
      <c r="S327" s="65"/>
      <c r="T327" s="66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T327" s="18" t="s">
        <v>129</v>
      </c>
      <c r="AU327" s="18" t="s">
        <v>82</v>
      </c>
    </row>
    <row r="328" spans="2:63" s="12" customFormat="1" ht="22.9" customHeight="1">
      <c r="B328" s="158"/>
      <c r="C328" s="159"/>
      <c r="D328" s="160" t="s">
        <v>71</v>
      </c>
      <c r="E328" s="172" t="s">
        <v>512</v>
      </c>
      <c r="F328" s="172" t="s">
        <v>513</v>
      </c>
      <c r="G328" s="159"/>
      <c r="H328" s="159"/>
      <c r="I328" s="162"/>
      <c r="J328" s="173">
        <f>BK328</f>
        <v>0</v>
      </c>
      <c r="K328" s="159"/>
      <c r="L328" s="164"/>
      <c r="M328" s="165"/>
      <c r="N328" s="166"/>
      <c r="O328" s="166"/>
      <c r="P328" s="167">
        <f>SUM(P329:P390)</f>
        <v>0</v>
      </c>
      <c r="Q328" s="166"/>
      <c r="R328" s="167">
        <f>SUM(R329:R390)</f>
        <v>0.01081</v>
      </c>
      <c r="S328" s="166"/>
      <c r="T328" s="168">
        <f>SUM(T329:T390)</f>
        <v>0</v>
      </c>
      <c r="AR328" s="169" t="s">
        <v>80</v>
      </c>
      <c r="AT328" s="170" t="s">
        <v>71</v>
      </c>
      <c r="AU328" s="170" t="s">
        <v>80</v>
      </c>
      <c r="AY328" s="169" t="s">
        <v>120</v>
      </c>
      <c r="BK328" s="171">
        <f>SUM(BK329:BK390)</f>
        <v>0</v>
      </c>
    </row>
    <row r="329" spans="1:65" s="2" customFormat="1" ht="21.75" customHeight="1">
      <c r="A329" s="35"/>
      <c r="B329" s="36"/>
      <c r="C329" s="194" t="s">
        <v>373</v>
      </c>
      <c r="D329" s="194" t="s">
        <v>211</v>
      </c>
      <c r="E329" s="195" t="s">
        <v>483</v>
      </c>
      <c r="F329" s="196" t="s">
        <v>484</v>
      </c>
      <c r="G329" s="197" t="s">
        <v>313</v>
      </c>
      <c r="H329" s="198">
        <v>36</v>
      </c>
      <c r="I329" s="199"/>
      <c r="J329" s="200">
        <f>ROUND(I329*H329,2)</f>
        <v>0</v>
      </c>
      <c r="K329" s="196" t="s">
        <v>215</v>
      </c>
      <c r="L329" s="40"/>
      <c r="M329" s="201" t="s">
        <v>19</v>
      </c>
      <c r="N329" s="202" t="s">
        <v>43</v>
      </c>
      <c r="O329" s="65"/>
      <c r="P329" s="184">
        <f>O329*H329</f>
        <v>0</v>
      </c>
      <c r="Q329" s="184">
        <v>0</v>
      </c>
      <c r="R329" s="184">
        <f>Q329*H329</f>
        <v>0</v>
      </c>
      <c r="S329" s="184">
        <v>0</v>
      </c>
      <c r="T329" s="185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186" t="s">
        <v>128</v>
      </c>
      <c r="AT329" s="186" t="s">
        <v>211</v>
      </c>
      <c r="AU329" s="186" t="s">
        <v>82</v>
      </c>
      <c r="AY329" s="18" t="s">
        <v>120</v>
      </c>
      <c r="BE329" s="187">
        <f>IF(N329="základní",J329,0)</f>
        <v>0</v>
      </c>
      <c r="BF329" s="187">
        <f>IF(N329="snížená",J329,0)</f>
        <v>0</v>
      </c>
      <c r="BG329" s="187">
        <f>IF(N329="zákl. přenesená",J329,0)</f>
        <v>0</v>
      </c>
      <c r="BH329" s="187">
        <f>IF(N329="sníž. přenesená",J329,0)</f>
        <v>0</v>
      </c>
      <c r="BI329" s="187">
        <f>IF(N329="nulová",J329,0)</f>
        <v>0</v>
      </c>
      <c r="BJ329" s="18" t="s">
        <v>80</v>
      </c>
      <c r="BK329" s="187">
        <f>ROUND(I329*H329,2)</f>
        <v>0</v>
      </c>
      <c r="BL329" s="18" t="s">
        <v>128</v>
      </c>
      <c r="BM329" s="186" t="s">
        <v>514</v>
      </c>
    </row>
    <row r="330" spans="1:47" s="2" customFormat="1" ht="12">
      <c r="A330" s="35"/>
      <c r="B330" s="36"/>
      <c r="C330" s="37"/>
      <c r="D330" s="188" t="s">
        <v>129</v>
      </c>
      <c r="E330" s="37"/>
      <c r="F330" s="189" t="s">
        <v>486</v>
      </c>
      <c r="G330" s="37"/>
      <c r="H330" s="37"/>
      <c r="I330" s="190"/>
      <c r="J330" s="37"/>
      <c r="K330" s="37"/>
      <c r="L330" s="40"/>
      <c r="M330" s="191"/>
      <c r="N330" s="192"/>
      <c r="O330" s="65"/>
      <c r="P330" s="65"/>
      <c r="Q330" s="65"/>
      <c r="R330" s="65"/>
      <c r="S330" s="65"/>
      <c r="T330" s="66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T330" s="18" t="s">
        <v>129</v>
      </c>
      <c r="AU330" s="18" t="s">
        <v>82</v>
      </c>
    </row>
    <row r="331" spans="1:47" s="2" customFormat="1" ht="12">
      <c r="A331" s="35"/>
      <c r="B331" s="36"/>
      <c r="C331" s="37"/>
      <c r="D331" s="203" t="s">
        <v>218</v>
      </c>
      <c r="E331" s="37"/>
      <c r="F331" s="204" t="s">
        <v>487</v>
      </c>
      <c r="G331" s="37"/>
      <c r="H331" s="37"/>
      <c r="I331" s="190"/>
      <c r="J331" s="37"/>
      <c r="K331" s="37"/>
      <c r="L331" s="40"/>
      <c r="M331" s="191"/>
      <c r="N331" s="192"/>
      <c r="O331" s="65"/>
      <c r="P331" s="65"/>
      <c r="Q331" s="65"/>
      <c r="R331" s="65"/>
      <c r="S331" s="65"/>
      <c r="T331" s="66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T331" s="18" t="s">
        <v>218</v>
      </c>
      <c r="AU331" s="18" t="s">
        <v>82</v>
      </c>
    </row>
    <row r="332" spans="1:47" s="2" customFormat="1" ht="19.5">
      <c r="A332" s="35"/>
      <c r="B332" s="36"/>
      <c r="C332" s="37"/>
      <c r="D332" s="188" t="s">
        <v>130</v>
      </c>
      <c r="E332" s="37"/>
      <c r="F332" s="193" t="s">
        <v>488</v>
      </c>
      <c r="G332" s="37"/>
      <c r="H332" s="37"/>
      <c r="I332" s="190"/>
      <c r="J332" s="37"/>
      <c r="K332" s="37"/>
      <c r="L332" s="40"/>
      <c r="M332" s="191"/>
      <c r="N332" s="192"/>
      <c r="O332" s="65"/>
      <c r="P332" s="65"/>
      <c r="Q332" s="65"/>
      <c r="R332" s="65"/>
      <c r="S332" s="65"/>
      <c r="T332" s="66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T332" s="18" t="s">
        <v>130</v>
      </c>
      <c r="AU332" s="18" t="s">
        <v>82</v>
      </c>
    </row>
    <row r="333" spans="2:51" s="13" customFormat="1" ht="12">
      <c r="B333" s="209"/>
      <c r="C333" s="210"/>
      <c r="D333" s="188" t="s">
        <v>240</v>
      </c>
      <c r="E333" s="211" t="s">
        <v>19</v>
      </c>
      <c r="F333" s="212" t="s">
        <v>489</v>
      </c>
      <c r="G333" s="210"/>
      <c r="H333" s="213">
        <v>36</v>
      </c>
      <c r="I333" s="214"/>
      <c r="J333" s="210"/>
      <c r="K333" s="210"/>
      <c r="L333" s="215"/>
      <c r="M333" s="216"/>
      <c r="N333" s="217"/>
      <c r="O333" s="217"/>
      <c r="P333" s="217"/>
      <c r="Q333" s="217"/>
      <c r="R333" s="217"/>
      <c r="S333" s="217"/>
      <c r="T333" s="218"/>
      <c r="AT333" s="219" t="s">
        <v>240</v>
      </c>
      <c r="AU333" s="219" t="s">
        <v>82</v>
      </c>
      <c r="AV333" s="13" t="s">
        <v>82</v>
      </c>
      <c r="AW333" s="13" t="s">
        <v>34</v>
      </c>
      <c r="AX333" s="13" t="s">
        <v>72</v>
      </c>
      <c r="AY333" s="219" t="s">
        <v>120</v>
      </c>
    </row>
    <row r="334" spans="2:51" s="14" customFormat="1" ht="12">
      <c r="B334" s="220"/>
      <c r="C334" s="221"/>
      <c r="D334" s="188" t="s">
        <v>240</v>
      </c>
      <c r="E334" s="222" t="s">
        <v>19</v>
      </c>
      <c r="F334" s="223" t="s">
        <v>249</v>
      </c>
      <c r="G334" s="221"/>
      <c r="H334" s="224">
        <v>36</v>
      </c>
      <c r="I334" s="225"/>
      <c r="J334" s="221"/>
      <c r="K334" s="221"/>
      <c r="L334" s="226"/>
      <c r="M334" s="227"/>
      <c r="N334" s="228"/>
      <c r="O334" s="228"/>
      <c r="P334" s="228"/>
      <c r="Q334" s="228"/>
      <c r="R334" s="228"/>
      <c r="S334" s="228"/>
      <c r="T334" s="229"/>
      <c r="AT334" s="230" t="s">
        <v>240</v>
      </c>
      <c r="AU334" s="230" t="s">
        <v>82</v>
      </c>
      <c r="AV334" s="14" t="s">
        <v>128</v>
      </c>
      <c r="AW334" s="14" t="s">
        <v>34</v>
      </c>
      <c r="AX334" s="14" t="s">
        <v>80</v>
      </c>
      <c r="AY334" s="230" t="s">
        <v>120</v>
      </c>
    </row>
    <row r="335" spans="1:65" s="2" customFormat="1" ht="21.75" customHeight="1">
      <c r="A335" s="35"/>
      <c r="B335" s="36"/>
      <c r="C335" s="194" t="s">
        <v>515</v>
      </c>
      <c r="D335" s="194" t="s">
        <v>211</v>
      </c>
      <c r="E335" s="195" t="s">
        <v>491</v>
      </c>
      <c r="F335" s="196" t="s">
        <v>492</v>
      </c>
      <c r="G335" s="197" t="s">
        <v>313</v>
      </c>
      <c r="H335" s="198">
        <v>239.6</v>
      </c>
      <c r="I335" s="199"/>
      <c r="J335" s="200">
        <f>ROUND(I335*H335,2)</f>
        <v>0</v>
      </c>
      <c r="K335" s="196" t="s">
        <v>215</v>
      </c>
      <c r="L335" s="40"/>
      <c r="M335" s="201" t="s">
        <v>19</v>
      </c>
      <c r="N335" s="202" t="s">
        <v>43</v>
      </c>
      <c r="O335" s="65"/>
      <c r="P335" s="184">
        <f>O335*H335</f>
        <v>0</v>
      </c>
      <c r="Q335" s="184">
        <v>0</v>
      </c>
      <c r="R335" s="184">
        <f>Q335*H335</f>
        <v>0</v>
      </c>
      <c r="S335" s="184">
        <v>0</v>
      </c>
      <c r="T335" s="185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186" t="s">
        <v>128</v>
      </c>
      <c r="AT335" s="186" t="s">
        <v>211</v>
      </c>
      <c r="AU335" s="186" t="s">
        <v>82</v>
      </c>
      <c r="AY335" s="18" t="s">
        <v>120</v>
      </c>
      <c r="BE335" s="187">
        <f>IF(N335="základní",J335,0)</f>
        <v>0</v>
      </c>
      <c r="BF335" s="187">
        <f>IF(N335="snížená",J335,0)</f>
        <v>0</v>
      </c>
      <c r="BG335" s="187">
        <f>IF(N335="zákl. přenesená",J335,0)</f>
        <v>0</v>
      </c>
      <c r="BH335" s="187">
        <f>IF(N335="sníž. přenesená",J335,0)</f>
        <v>0</v>
      </c>
      <c r="BI335" s="187">
        <f>IF(N335="nulová",J335,0)</f>
        <v>0</v>
      </c>
      <c r="BJ335" s="18" t="s">
        <v>80</v>
      </c>
      <c r="BK335" s="187">
        <f>ROUND(I335*H335,2)</f>
        <v>0</v>
      </c>
      <c r="BL335" s="18" t="s">
        <v>128</v>
      </c>
      <c r="BM335" s="186" t="s">
        <v>516</v>
      </c>
    </row>
    <row r="336" spans="1:47" s="2" customFormat="1" ht="12">
      <c r="A336" s="35"/>
      <c r="B336" s="36"/>
      <c r="C336" s="37"/>
      <c r="D336" s="188" t="s">
        <v>129</v>
      </c>
      <c r="E336" s="37"/>
      <c r="F336" s="189" t="s">
        <v>494</v>
      </c>
      <c r="G336" s="37"/>
      <c r="H336" s="37"/>
      <c r="I336" s="190"/>
      <c r="J336" s="37"/>
      <c r="K336" s="37"/>
      <c r="L336" s="40"/>
      <c r="M336" s="191"/>
      <c r="N336" s="192"/>
      <c r="O336" s="65"/>
      <c r="P336" s="65"/>
      <c r="Q336" s="65"/>
      <c r="R336" s="65"/>
      <c r="S336" s="65"/>
      <c r="T336" s="66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T336" s="18" t="s">
        <v>129</v>
      </c>
      <c r="AU336" s="18" t="s">
        <v>82</v>
      </c>
    </row>
    <row r="337" spans="1:47" s="2" customFormat="1" ht="12">
      <c r="A337" s="35"/>
      <c r="B337" s="36"/>
      <c r="C337" s="37"/>
      <c r="D337" s="203" t="s">
        <v>218</v>
      </c>
      <c r="E337" s="37"/>
      <c r="F337" s="204" t="s">
        <v>495</v>
      </c>
      <c r="G337" s="37"/>
      <c r="H337" s="37"/>
      <c r="I337" s="190"/>
      <c r="J337" s="37"/>
      <c r="K337" s="37"/>
      <c r="L337" s="40"/>
      <c r="M337" s="191"/>
      <c r="N337" s="192"/>
      <c r="O337" s="65"/>
      <c r="P337" s="65"/>
      <c r="Q337" s="65"/>
      <c r="R337" s="65"/>
      <c r="S337" s="65"/>
      <c r="T337" s="66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T337" s="18" t="s">
        <v>218</v>
      </c>
      <c r="AU337" s="18" t="s">
        <v>82</v>
      </c>
    </row>
    <row r="338" spans="1:47" s="2" customFormat="1" ht="19.5">
      <c r="A338" s="35"/>
      <c r="B338" s="36"/>
      <c r="C338" s="37"/>
      <c r="D338" s="188" t="s">
        <v>130</v>
      </c>
      <c r="E338" s="37"/>
      <c r="F338" s="193" t="s">
        <v>517</v>
      </c>
      <c r="G338" s="37"/>
      <c r="H338" s="37"/>
      <c r="I338" s="190"/>
      <c r="J338" s="37"/>
      <c r="K338" s="37"/>
      <c r="L338" s="40"/>
      <c r="M338" s="191"/>
      <c r="N338" s="192"/>
      <c r="O338" s="65"/>
      <c r="P338" s="65"/>
      <c r="Q338" s="65"/>
      <c r="R338" s="65"/>
      <c r="S338" s="65"/>
      <c r="T338" s="66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T338" s="18" t="s">
        <v>130</v>
      </c>
      <c r="AU338" s="18" t="s">
        <v>82</v>
      </c>
    </row>
    <row r="339" spans="2:51" s="13" customFormat="1" ht="12">
      <c r="B339" s="209"/>
      <c r="C339" s="210"/>
      <c r="D339" s="188" t="s">
        <v>240</v>
      </c>
      <c r="E339" s="211" t="s">
        <v>19</v>
      </c>
      <c r="F339" s="212" t="s">
        <v>496</v>
      </c>
      <c r="G339" s="210"/>
      <c r="H339" s="213">
        <v>212.4</v>
      </c>
      <c r="I339" s="214"/>
      <c r="J339" s="210"/>
      <c r="K339" s="210"/>
      <c r="L339" s="215"/>
      <c r="M339" s="216"/>
      <c r="N339" s="217"/>
      <c r="O339" s="217"/>
      <c r="P339" s="217"/>
      <c r="Q339" s="217"/>
      <c r="R339" s="217"/>
      <c r="S339" s="217"/>
      <c r="T339" s="218"/>
      <c r="AT339" s="219" t="s">
        <v>240</v>
      </c>
      <c r="AU339" s="219" t="s">
        <v>82</v>
      </c>
      <c r="AV339" s="13" t="s">
        <v>82</v>
      </c>
      <c r="AW339" s="13" t="s">
        <v>34</v>
      </c>
      <c r="AX339" s="13" t="s">
        <v>72</v>
      </c>
      <c r="AY339" s="219" t="s">
        <v>120</v>
      </c>
    </row>
    <row r="340" spans="2:51" s="13" customFormat="1" ht="12">
      <c r="B340" s="209"/>
      <c r="C340" s="210"/>
      <c r="D340" s="188" t="s">
        <v>240</v>
      </c>
      <c r="E340" s="211" t="s">
        <v>19</v>
      </c>
      <c r="F340" s="212" t="s">
        <v>497</v>
      </c>
      <c r="G340" s="210"/>
      <c r="H340" s="213">
        <v>27.2</v>
      </c>
      <c r="I340" s="214"/>
      <c r="J340" s="210"/>
      <c r="K340" s="210"/>
      <c r="L340" s="215"/>
      <c r="M340" s="216"/>
      <c r="N340" s="217"/>
      <c r="O340" s="217"/>
      <c r="P340" s="217"/>
      <c r="Q340" s="217"/>
      <c r="R340" s="217"/>
      <c r="S340" s="217"/>
      <c r="T340" s="218"/>
      <c r="AT340" s="219" t="s">
        <v>240</v>
      </c>
      <c r="AU340" s="219" t="s">
        <v>82</v>
      </c>
      <c r="AV340" s="13" t="s">
        <v>82</v>
      </c>
      <c r="AW340" s="13" t="s">
        <v>34</v>
      </c>
      <c r="AX340" s="13" t="s">
        <v>72</v>
      </c>
      <c r="AY340" s="219" t="s">
        <v>120</v>
      </c>
    </row>
    <row r="341" spans="2:51" s="14" customFormat="1" ht="12">
      <c r="B341" s="220"/>
      <c r="C341" s="221"/>
      <c r="D341" s="188" t="s">
        <v>240</v>
      </c>
      <c r="E341" s="222" t="s">
        <v>19</v>
      </c>
      <c r="F341" s="223" t="s">
        <v>249</v>
      </c>
      <c r="G341" s="221"/>
      <c r="H341" s="224">
        <v>239.6</v>
      </c>
      <c r="I341" s="225"/>
      <c r="J341" s="221"/>
      <c r="K341" s="221"/>
      <c r="L341" s="226"/>
      <c r="M341" s="227"/>
      <c r="N341" s="228"/>
      <c r="O341" s="228"/>
      <c r="P341" s="228"/>
      <c r="Q341" s="228"/>
      <c r="R341" s="228"/>
      <c r="S341" s="228"/>
      <c r="T341" s="229"/>
      <c r="AT341" s="230" t="s">
        <v>240</v>
      </c>
      <c r="AU341" s="230" t="s">
        <v>82</v>
      </c>
      <c r="AV341" s="14" t="s">
        <v>128</v>
      </c>
      <c r="AW341" s="14" t="s">
        <v>34</v>
      </c>
      <c r="AX341" s="14" t="s">
        <v>80</v>
      </c>
      <c r="AY341" s="230" t="s">
        <v>120</v>
      </c>
    </row>
    <row r="342" spans="1:65" s="2" customFormat="1" ht="24.2" customHeight="1">
      <c r="A342" s="35"/>
      <c r="B342" s="36"/>
      <c r="C342" s="194" t="s">
        <v>518</v>
      </c>
      <c r="D342" s="194" t="s">
        <v>211</v>
      </c>
      <c r="E342" s="195" t="s">
        <v>499</v>
      </c>
      <c r="F342" s="196" t="s">
        <v>500</v>
      </c>
      <c r="G342" s="197" t="s">
        <v>313</v>
      </c>
      <c r="H342" s="198">
        <v>102</v>
      </c>
      <c r="I342" s="199"/>
      <c r="J342" s="200">
        <f>ROUND(I342*H342,2)</f>
        <v>0</v>
      </c>
      <c r="K342" s="196" t="s">
        <v>19</v>
      </c>
      <c r="L342" s="40"/>
      <c r="M342" s="201" t="s">
        <v>19</v>
      </c>
      <c r="N342" s="202" t="s">
        <v>43</v>
      </c>
      <c r="O342" s="65"/>
      <c r="P342" s="184">
        <f>O342*H342</f>
        <v>0</v>
      </c>
      <c r="Q342" s="184">
        <v>0</v>
      </c>
      <c r="R342" s="184">
        <f>Q342*H342</f>
        <v>0</v>
      </c>
      <c r="S342" s="184">
        <v>0</v>
      </c>
      <c r="T342" s="185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186" t="s">
        <v>128</v>
      </c>
      <c r="AT342" s="186" t="s">
        <v>211</v>
      </c>
      <c r="AU342" s="186" t="s">
        <v>82</v>
      </c>
      <c r="AY342" s="18" t="s">
        <v>120</v>
      </c>
      <c r="BE342" s="187">
        <f>IF(N342="základní",J342,0)</f>
        <v>0</v>
      </c>
      <c r="BF342" s="187">
        <f>IF(N342="snížená",J342,0)</f>
        <v>0</v>
      </c>
      <c r="BG342" s="187">
        <f>IF(N342="zákl. přenesená",J342,0)</f>
        <v>0</v>
      </c>
      <c r="BH342" s="187">
        <f>IF(N342="sníž. přenesená",J342,0)</f>
        <v>0</v>
      </c>
      <c r="BI342" s="187">
        <f>IF(N342="nulová",J342,0)</f>
        <v>0</v>
      </c>
      <c r="BJ342" s="18" t="s">
        <v>80</v>
      </c>
      <c r="BK342" s="187">
        <f>ROUND(I342*H342,2)</f>
        <v>0</v>
      </c>
      <c r="BL342" s="18" t="s">
        <v>128</v>
      </c>
      <c r="BM342" s="186" t="s">
        <v>519</v>
      </c>
    </row>
    <row r="343" spans="1:47" s="2" customFormat="1" ht="19.5">
      <c r="A343" s="35"/>
      <c r="B343" s="36"/>
      <c r="C343" s="37"/>
      <c r="D343" s="188" t="s">
        <v>129</v>
      </c>
      <c r="E343" s="37"/>
      <c r="F343" s="189" t="s">
        <v>500</v>
      </c>
      <c r="G343" s="37"/>
      <c r="H343" s="37"/>
      <c r="I343" s="190"/>
      <c r="J343" s="37"/>
      <c r="K343" s="37"/>
      <c r="L343" s="40"/>
      <c r="M343" s="191"/>
      <c r="N343" s="192"/>
      <c r="O343" s="65"/>
      <c r="P343" s="65"/>
      <c r="Q343" s="65"/>
      <c r="R343" s="65"/>
      <c r="S343" s="65"/>
      <c r="T343" s="66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T343" s="18" t="s">
        <v>129</v>
      </c>
      <c r="AU343" s="18" t="s">
        <v>82</v>
      </c>
    </row>
    <row r="344" spans="1:47" s="2" customFormat="1" ht="19.5">
      <c r="A344" s="35"/>
      <c r="B344" s="36"/>
      <c r="C344" s="37"/>
      <c r="D344" s="188" t="s">
        <v>130</v>
      </c>
      <c r="E344" s="37"/>
      <c r="F344" s="193" t="s">
        <v>517</v>
      </c>
      <c r="G344" s="37"/>
      <c r="H344" s="37"/>
      <c r="I344" s="190"/>
      <c r="J344" s="37"/>
      <c r="K344" s="37"/>
      <c r="L344" s="40"/>
      <c r="M344" s="191"/>
      <c r="N344" s="192"/>
      <c r="O344" s="65"/>
      <c r="P344" s="65"/>
      <c r="Q344" s="65"/>
      <c r="R344" s="65"/>
      <c r="S344" s="65"/>
      <c r="T344" s="66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T344" s="18" t="s">
        <v>130</v>
      </c>
      <c r="AU344" s="18" t="s">
        <v>82</v>
      </c>
    </row>
    <row r="345" spans="2:51" s="13" customFormat="1" ht="12">
      <c r="B345" s="209"/>
      <c r="C345" s="210"/>
      <c r="D345" s="188" t="s">
        <v>240</v>
      </c>
      <c r="E345" s="211" t="s">
        <v>19</v>
      </c>
      <c r="F345" s="212" t="s">
        <v>520</v>
      </c>
      <c r="G345" s="210"/>
      <c r="H345" s="213">
        <v>21.6</v>
      </c>
      <c r="I345" s="214"/>
      <c r="J345" s="210"/>
      <c r="K345" s="210"/>
      <c r="L345" s="215"/>
      <c r="M345" s="216"/>
      <c r="N345" s="217"/>
      <c r="O345" s="217"/>
      <c r="P345" s="217"/>
      <c r="Q345" s="217"/>
      <c r="R345" s="217"/>
      <c r="S345" s="217"/>
      <c r="T345" s="218"/>
      <c r="AT345" s="219" t="s">
        <v>240</v>
      </c>
      <c r="AU345" s="219" t="s">
        <v>82</v>
      </c>
      <c r="AV345" s="13" t="s">
        <v>82</v>
      </c>
      <c r="AW345" s="13" t="s">
        <v>34</v>
      </c>
      <c r="AX345" s="13" t="s">
        <v>72</v>
      </c>
      <c r="AY345" s="219" t="s">
        <v>120</v>
      </c>
    </row>
    <row r="346" spans="2:51" s="13" customFormat="1" ht="12">
      <c r="B346" s="209"/>
      <c r="C346" s="210"/>
      <c r="D346" s="188" t="s">
        <v>240</v>
      </c>
      <c r="E346" s="211" t="s">
        <v>19</v>
      </c>
      <c r="F346" s="212" t="s">
        <v>521</v>
      </c>
      <c r="G346" s="210"/>
      <c r="H346" s="213">
        <v>10.8</v>
      </c>
      <c r="I346" s="214"/>
      <c r="J346" s="210"/>
      <c r="K346" s="210"/>
      <c r="L346" s="215"/>
      <c r="M346" s="216"/>
      <c r="N346" s="217"/>
      <c r="O346" s="217"/>
      <c r="P346" s="217"/>
      <c r="Q346" s="217"/>
      <c r="R346" s="217"/>
      <c r="S346" s="217"/>
      <c r="T346" s="218"/>
      <c r="AT346" s="219" t="s">
        <v>240</v>
      </c>
      <c r="AU346" s="219" t="s">
        <v>82</v>
      </c>
      <c r="AV346" s="13" t="s">
        <v>82</v>
      </c>
      <c r="AW346" s="13" t="s">
        <v>34</v>
      </c>
      <c r="AX346" s="13" t="s">
        <v>72</v>
      </c>
      <c r="AY346" s="219" t="s">
        <v>120</v>
      </c>
    </row>
    <row r="347" spans="2:51" s="13" customFormat="1" ht="12">
      <c r="B347" s="209"/>
      <c r="C347" s="210"/>
      <c r="D347" s="188" t="s">
        <v>240</v>
      </c>
      <c r="E347" s="211" t="s">
        <v>19</v>
      </c>
      <c r="F347" s="212" t="s">
        <v>522</v>
      </c>
      <c r="G347" s="210"/>
      <c r="H347" s="213">
        <v>62.4</v>
      </c>
      <c r="I347" s="214"/>
      <c r="J347" s="210"/>
      <c r="K347" s="210"/>
      <c r="L347" s="215"/>
      <c r="M347" s="216"/>
      <c r="N347" s="217"/>
      <c r="O347" s="217"/>
      <c r="P347" s="217"/>
      <c r="Q347" s="217"/>
      <c r="R347" s="217"/>
      <c r="S347" s="217"/>
      <c r="T347" s="218"/>
      <c r="AT347" s="219" t="s">
        <v>240</v>
      </c>
      <c r="AU347" s="219" t="s">
        <v>82</v>
      </c>
      <c r="AV347" s="13" t="s">
        <v>82</v>
      </c>
      <c r="AW347" s="13" t="s">
        <v>34</v>
      </c>
      <c r="AX347" s="13" t="s">
        <v>72</v>
      </c>
      <c r="AY347" s="219" t="s">
        <v>120</v>
      </c>
    </row>
    <row r="348" spans="2:51" s="13" customFormat="1" ht="12">
      <c r="B348" s="209"/>
      <c r="C348" s="210"/>
      <c r="D348" s="188" t="s">
        <v>240</v>
      </c>
      <c r="E348" s="211" t="s">
        <v>19</v>
      </c>
      <c r="F348" s="212" t="s">
        <v>523</v>
      </c>
      <c r="G348" s="210"/>
      <c r="H348" s="213">
        <v>7.2</v>
      </c>
      <c r="I348" s="214"/>
      <c r="J348" s="210"/>
      <c r="K348" s="210"/>
      <c r="L348" s="215"/>
      <c r="M348" s="216"/>
      <c r="N348" s="217"/>
      <c r="O348" s="217"/>
      <c r="P348" s="217"/>
      <c r="Q348" s="217"/>
      <c r="R348" s="217"/>
      <c r="S348" s="217"/>
      <c r="T348" s="218"/>
      <c r="AT348" s="219" t="s">
        <v>240</v>
      </c>
      <c r="AU348" s="219" t="s">
        <v>82</v>
      </c>
      <c r="AV348" s="13" t="s">
        <v>82</v>
      </c>
      <c r="AW348" s="13" t="s">
        <v>34</v>
      </c>
      <c r="AX348" s="13" t="s">
        <v>72</v>
      </c>
      <c r="AY348" s="219" t="s">
        <v>120</v>
      </c>
    </row>
    <row r="349" spans="2:51" s="14" customFormat="1" ht="12">
      <c r="B349" s="220"/>
      <c r="C349" s="221"/>
      <c r="D349" s="188" t="s">
        <v>240</v>
      </c>
      <c r="E349" s="222" t="s">
        <v>19</v>
      </c>
      <c r="F349" s="223" t="s">
        <v>286</v>
      </c>
      <c r="G349" s="221"/>
      <c r="H349" s="224">
        <v>102.00000000000001</v>
      </c>
      <c r="I349" s="225"/>
      <c r="J349" s="221"/>
      <c r="K349" s="221"/>
      <c r="L349" s="226"/>
      <c r="M349" s="227"/>
      <c r="N349" s="228"/>
      <c r="O349" s="228"/>
      <c r="P349" s="228"/>
      <c r="Q349" s="228"/>
      <c r="R349" s="228"/>
      <c r="S349" s="228"/>
      <c r="T349" s="229"/>
      <c r="AT349" s="230" t="s">
        <v>240</v>
      </c>
      <c r="AU349" s="230" t="s">
        <v>82</v>
      </c>
      <c r="AV349" s="14" t="s">
        <v>128</v>
      </c>
      <c r="AW349" s="14" t="s">
        <v>34</v>
      </c>
      <c r="AX349" s="14" t="s">
        <v>80</v>
      </c>
      <c r="AY349" s="230" t="s">
        <v>120</v>
      </c>
    </row>
    <row r="350" spans="1:65" s="2" customFormat="1" ht="16.5" customHeight="1">
      <c r="A350" s="35"/>
      <c r="B350" s="36"/>
      <c r="C350" s="174" t="s">
        <v>524</v>
      </c>
      <c r="D350" s="174" t="s">
        <v>123</v>
      </c>
      <c r="E350" s="175" t="s">
        <v>250</v>
      </c>
      <c r="F350" s="176" t="s">
        <v>251</v>
      </c>
      <c r="G350" s="177" t="s">
        <v>252</v>
      </c>
      <c r="H350" s="178">
        <v>10.81</v>
      </c>
      <c r="I350" s="179"/>
      <c r="J350" s="180">
        <f>ROUND(I350*H350,2)</f>
        <v>0</v>
      </c>
      <c r="K350" s="176" t="s">
        <v>253</v>
      </c>
      <c r="L350" s="181"/>
      <c r="M350" s="182" t="s">
        <v>19</v>
      </c>
      <c r="N350" s="183" t="s">
        <v>43</v>
      </c>
      <c r="O350" s="65"/>
      <c r="P350" s="184">
        <f>O350*H350</f>
        <v>0</v>
      </c>
      <c r="Q350" s="184">
        <v>0.001</v>
      </c>
      <c r="R350" s="184">
        <f>Q350*H350</f>
        <v>0.01081</v>
      </c>
      <c r="S350" s="184">
        <v>0</v>
      </c>
      <c r="T350" s="185">
        <f>S350*H350</f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186" t="s">
        <v>127</v>
      </c>
      <c r="AT350" s="186" t="s">
        <v>123</v>
      </c>
      <c r="AU350" s="186" t="s">
        <v>82</v>
      </c>
      <c r="AY350" s="18" t="s">
        <v>120</v>
      </c>
      <c r="BE350" s="187">
        <f>IF(N350="základní",J350,0)</f>
        <v>0</v>
      </c>
      <c r="BF350" s="187">
        <f>IF(N350="snížená",J350,0)</f>
        <v>0</v>
      </c>
      <c r="BG350" s="187">
        <f>IF(N350="zákl. přenesená",J350,0)</f>
        <v>0</v>
      </c>
      <c r="BH350" s="187">
        <f>IF(N350="sníž. přenesená",J350,0)</f>
        <v>0</v>
      </c>
      <c r="BI350" s="187">
        <f>IF(N350="nulová",J350,0)</f>
        <v>0</v>
      </c>
      <c r="BJ350" s="18" t="s">
        <v>80</v>
      </c>
      <c r="BK350" s="187">
        <f>ROUND(I350*H350,2)</f>
        <v>0</v>
      </c>
      <c r="BL350" s="18" t="s">
        <v>128</v>
      </c>
      <c r="BM350" s="186" t="s">
        <v>525</v>
      </c>
    </row>
    <row r="351" spans="1:47" s="2" customFormat="1" ht="12">
      <c r="A351" s="35"/>
      <c r="B351" s="36"/>
      <c r="C351" s="37"/>
      <c r="D351" s="188" t="s">
        <v>129</v>
      </c>
      <c r="E351" s="37"/>
      <c r="F351" s="189" t="s">
        <v>251</v>
      </c>
      <c r="G351" s="37"/>
      <c r="H351" s="37"/>
      <c r="I351" s="190"/>
      <c r="J351" s="37"/>
      <c r="K351" s="37"/>
      <c r="L351" s="40"/>
      <c r="M351" s="191"/>
      <c r="N351" s="192"/>
      <c r="O351" s="65"/>
      <c r="P351" s="65"/>
      <c r="Q351" s="65"/>
      <c r="R351" s="65"/>
      <c r="S351" s="65"/>
      <c r="T351" s="66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T351" s="18" t="s">
        <v>129</v>
      </c>
      <c r="AU351" s="18" t="s">
        <v>82</v>
      </c>
    </row>
    <row r="352" spans="1:47" s="2" customFormat="1" ht="12">
      <c r="A352" s="35"/>
      <c r="B352" s="36"/>
      <c r="C352" s="37"/>
      <c r="D352" s="203" t="s">
        <v>218</v>
      </c>
      <c r="E352" s="37"/>
      <c r="F352" s="204" t="s">
        <v>255</v>
      </c>
      <c r="G352" s="37"/>
      <c r="H352" s="37"/>
      <c r="I352" s="190"/>
      <c r="J352" s="37"/>
      <c r="K352" s="37"/>
      <c r="L352" s="40"/>
      <c r="M352" s="191"/>
      <c r="N352" s="192"/>
      <c r="O352" s="65"/>
      <c r="P352" s="65"/>
      <c r="Q352" s="65"/>
      <c r="R352" s="65"/>
      <c r="S352" s="65"/>
      <c r="T352" s="66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T352" s="18" t="s">
        <v>218</v>
      </c>
      <c r="AU352" s="18" t="s">
        <v>82</v>
      </c>
    </row>
    <row r="353" spans="1:47" s="2" customFormat="1" ht="29.25">
      <c r="A353" s="35"/>
      <c r="B353" s="36"/>
      <c r="C353" s="37"/>
      <c r="D353" s="188" t="s">
        <v>130</v>
      </c>
      <c r="E353" s="37"/>
      <c r="F353" s="193" t="s">
        <v>256</v>
      </c>
      <c r="G353" s="37"/>
      <c r="H353" s="37"/>
      <c r="I353" s="190"/>
      <c r="J353" s="37"/>
      <c r="K353" s="37"/>
      <c r="L353" s="40"/>
      <c r="M353" s="191"/>
      <c r="N353" s="192"/>
      <c r="O353" s="65"/>
      <c r="P353" s="65"/>
      <c r="Q353" s="65"/>
      <c r="R353" s="65"/>
      <c r="S353" s="65"/>
      <c r="T353" s="66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T353" s="18" t="s">
        <v>130</v>
      </c>
      <c r="AU353" s="18" t="s">
        <v>82</v>
      </c>
    </row>
    <row r="354" spans="2:51" s="13" customFormat="1" ht="12">
      <c r="B354" s="209"/>
      <c r="C354" s="210"/>
      <c r="D354" s="188" t="s">
        <v>240</v>
      </c>
      <c r="E354" s="211" t="s">
        <v>19</v>
      </c>
      <c r="F354" s="212" t="s">
        <v>257</v>
      </c>
      <c r="G354" s="210"/>
      <c r="H354" s="213">
        <v>2</v>
      </c>
      <c r="I354" s="214"/>
      <c r="J354" s="210"/>
      <c r="K354" s="210"/>
      <c r="L354" s="215"/>
      <c r="M354" s="216"/>
      <c r="N354" s="217"/>
      <c r="O354" s="217"/>
      <c r="P354" s="217"/>
      <c r="Q354" s="217"/>
      <c r="R354" s="217"/>
      <c r="S354" s="217"/>
      <c r="T354" s="218"/>
      <c r="AT354" s="219" t="s">
        <v>240</v>
      </c>
      <c r="AU354" s="219" t="s">
        <v>82</v>
      </c>
      <c r="AV354" s="13" t="s">
        <v>82</v>
      </c>
      <c r="AW354" s="13" t="s">
        <v>34</v>
      </c>
      <c r="AX354" s="13" t="s">
        <v>72</v>
      </c>
      <c r="AY354" s="219" t="s">
        <v>120</v>
      </c>
    </row>
    <row r="355" spans="2:51" s="13" customFormat="1" ht="12">
      <c r="B355" s="209"/>
      <c r="C355" s="210"/>
      <c r="D355" s="188" t="s">
        <v>240</v>
      </c>
      <c r="E355" s="211" t="s">
        <v>19</v>
      </c>
      <c r="F355" s="212" t="s">
        <v>258</v>
      </c>
      <c r="G355" s="210"/>
      <c r="H355" s="213">
        <v>1</v>
      </c>
      <c r="I355" s="214"/>
      <c r="J355" s="210"/>
      <c r="K355" s="210"/>
      <c r="L355" s="215"/>
      <c r="M355" s="216"/>
      <c r="N355" s="217"/>
      <c r="O355" s="217"/>
      <c r="P355" s="217"/>
      <c r="Q355" s="217"/>
      <c r="R355" s="217"/>
      <c r="S355" s="217"/>
      <c r="T355" s="218"/>
      <c r="AT355" s="219" t="s">
        <v>240</v>
      </c>
      <c r="AU355" s="219" t="s">
        <v>82</v>
      </c>
      <c r="AV355" s="13" t="s">
        <v>82</v>
      </c>
      <c r="AW355" s="13" t="s">
        <v>34</v>
      </c>
      <c r="AX355" s="13" t="s">
        <v>72</v>
      </c>
      <c r="AY355" s="219" t="s">
        <v>120</v>
      </c>
    </row>
    <row r="356" spans="2:51" s="13" customFormat="1" ht="12">
      <c r="B356" s="209"/>
      <c r="C356" s="210"/>
      <c r="D356" s="188" t="s">
        <v>240</v>
      </c>
      <c r="E356" s="211" t="s">
        <v>19</v>
      </c>
      <c r="F356" s="212" t="s">
        <v>259</v>
      </c>
      <c r="G356" s="210"/>
      <c r="H356" s="213">
        <v>2.6</v>
      </c>
      <c r="I356" s="214"/>
      <c r="J356" s="210"/>
      <c r="K356" s="210"/>
      <c r="L356" s="215"/>
      <c r="M356" s="216"/>
      <c r="N356" s="217"/>
      <c r="O356" s="217"/>
      <c r="P356" s="217"/>
      <c r="Q356" s="217"/>
      <c r="R356" s="217"/>
      <c r="S356" s="217"/>
      <c r="T356" s="218"/>
      <c r="AT356" s="219" t="s">
        <v>240</v>
      </c>
      <c r="AU356" s="219" t="s">
        <v>82</v>
      </c>
      <c r="AV356" s="13" t="s">
        <v>82</v>
      </c>
      <c r="AW356" s="13" t="s">
        <v>34</v>
      </c>
      <c r="AX356" s="13" t="s">
        <v>72</v>
      </c>
      <c r="AY356" s="219" t="s">
        <v>120</v>
      </c>
    </row>
    <row r="357" spans="2:51" s="13" customFormat="1" ht="12">
      <c r="B357" s="209"/>
      <c r="C357" s="210"/>
      <c r="D357" s="188" t="s">
        <v>240</v>
      </c>
      <c r="E357" s="211" t="s">
        <v>19</v>
      </c>
      <c r="F357" s="212" t="s">
        <v>260</v>
      </c>
      <c r="G357" s="210"/>
      <c r="H357" s="213">
        <v>0.6</v>
      </c>
      <c r="I357" s="214"/>
      <c r="J357" s="210"/>
      <c r="K357" s="210"/>
      <c r="L357" s="215"/>
      <c r="M357" s="216"/>
      <c r="N357" s="217"/>
      <c r="O357" s="217"/>
      <c r="P357" s="217"/>
      <c r="Q357" s="217"/>
      <c r="R357" s="217"/>
      <c r="S357" s="217"/>
      <c r="T357" s="218"/>
      <c r="AT357" s="219" t="s">
        <v>240</v>
      </c>
      <c r="AU357" s="219" t="s">
        <v>82</v>
      </c>
      <c r="AV357" s="13" t="s">
        <v>82</v>
      </c>
      <c r="AW357" s="13" t="s">
        <v>34</v>
      </c>
      <c r="AX357" s="13" t="s">
        <v>72</v>
      </c>
      <c r="AY357" s="219" t="s">
        <v>120</v>
      </c>
    </row>
    <row r="358" spans="2:51" s="13" customFormat="1" ht="12">
      <c r="B358" s="209"/>
      <c r="C358" s="210"/>
      <c r="D358" s="188" t="s">
        <v>240</v>
      </c>
      <c r="E358" s="211" t="s">
        <v>19</v>
      </c>
      <c r="F358" s="212" t="s">
        <v>261</v>
      </c>
      <c r="G358" s="210"/>
      <c r="H358" s="213">
        <v>1.9</v>
      </c>
      <c r="I358" s="214"/>
      <c r="J358" s="210"/>
      <c r="K358" s="210"/>
      <c r="L358" s="215"/>
      <c r="M358" s="216"/>
      <c r="N358" s="217"/>
      <c r="O358" s="217"/>
      <c r="P358" s="217"/>
      <c r="Q358" s="217"/>
      <c r="R358" s="217"/>
      <c r="S358" s="217"/>
      <c r="T358" s="218"/>
      <c r="AT358" s="219" t="s">
        <v>240</v>
      </c>
      <c r="AU358" s="219" t="s">
        <v>82</v>
      </c>
      <c r="AV358" s="13" t="s">
        <v>82</v>
      </c>
      <c r="AW358" s="13" t="s">
        <v>34</v>
      </c>
      <c r="AX358" s="13" t="s">
        <v>72</v>
      </c>
      <c r="AY358" s="219" t="s">
        <v>120</v>
      </c>
    </row>
    <row r="359" spans="2:51" s="13" customFormat="1" ht="12">
      <c r="B359" s="209"/>
      <c r="C359" s="210"/>
      <c r="D359" s="188" t="s">
        <v>240</v>
      </c>
      <c r="E359" s="211" t="s">
        <v>19</v>
      </c>
      <c r="F359" s="212" t="s">
        <v>262</v>
      </c>
      <c r="G359" s="210"/>
      <c r="H359" s="213">
        <v>2.13</v>
      </c>
      <c r="I359" s="214"/>
      <c r="J359" s="210"/>
      <c r="K359" s="210"/>
      <c r="L359" s="215"/>
      <c r="M359" s="216"/>
      <c r="N359" s="217"/>
      <c r="O359" s="217"/>
      <c r="P359" s="217"/>
      <c r="Q359" s="217"/>
      <c r="R359" s="217"/>
      <c r="S359" s="217"/>
      <c r="T359" s="218"/>
      <c r="AT359" s="219" t="s">
        <v>240</v>
      </c>
      <c r="AU359" s="219" t="s">
        <v>82</v>
      </c>
      <c r="AV359" s="13" t="s">
        <v>82</v>
      </c>
      <c r="AW359" s="13" t="s">
        <v>34</v>
      </c>
      <c r="AX359" s="13" t="s">
        <v>72</v>
      </c>
      <c r="AY359" s="219" t="s">
        <v>120</v>
      </c>
    </row>
    <row r="360" spans="2:51" s="13" customFormat="1" ht="12">
      <c r="B360" s="209"/>
      <c r="C360" s="210"/>
      <c r="D360" s="188" t="s">
        <v>240</v>
      </c>
      <c r="E360" s="211" t="s">
        <v>19</v>
      </c>
      <c r="F360" s="212" t="s">
        <v>263</v>
      </c>
      <c r="G360" s="210"/>
      <c r="H360" s="213">
        <v>0.3</v>
      </c>
      <c r="I360" s="214"/>
      <c r="J360" s="210"/>
      <c r="K360" s="210"/>
      <c r="L360" s="215"/>
      <c r="M360" s="216"/>
      <c r="N360" s="217"/>
      <c r="O360" s="217"/>
      <c r="P360" s="217"/>
      <c r="Q360" s="217"/>
      <c r="R360" s="217"/>
      <c r="S360" s="217"/>
      <c r="T360" s="218"/>
      <c r="AT360" s="219" t="s">
        <v>240</v>
      </c>
      <c r="AU360" s="219" t="s">
        <v>82</v>
      </c>
      <c r="AV360" s="13" t="s">
        <v>82</v>
      </c>
      <c r="AW360" s="13" t="s">
        <v>34</v>
      </c>
      <c r="AX360" s="13" t="s">
        <v>72</v>
      </c>
      <c r="AY360" s="219" t="s">
        <v>120</v>
      </c>
    </row>
    <row r="361" spans="2:51" s="13" customFormat="1" ht="12">
      <c r="B361" s="209"/>
      <c r="C361" s="210"/>
      <c r="D361" s="188" t="s">
        <v>240</v>
      </c>
      <c r="E361" s="211" t="s">
        <v>19</v>
      </c>
      <c r="F361" s="212" t="s">
        <v>264</v>
      </c>
      <c r="G361" s="210"/>
      <c r="H361" s="213">
        <v>0.28</v>
      </c>
      <c r="I361" s="214"/>
      <c r="J361" s="210"/>
      <c r="K361" s="210"/>
      <c r="L361" s="215"/>
      <c r="M361" s="216"/>
      <c r="N361" s="217"/>
      <c r="O361" s="217"/>
      <c r="P361" s="217"/>
      <c r="Q361" s="217"/>
      <c r="R361" s="217"/>
      <c r="S361" s="217"/>
      <c r="T361" s="218"/>
      <c r="AT361" s="219" t="s">
        <v>240</v>
      </c>
      <c r="AU361" s="219" t="s">
        <v>82</v>
      </c>
      <c r="AV361" s="13" t="s">
        <v>82</v>
      </c>
      <c r="AW361" s="13" t="s">
        <v>34</v>
      </c>
      <c r="AX361" s="13" t="s">
        <v>72</v>
      </c>
      <c r="AY361" s="219" t="s">
        <v>120</v>
      </c>
    </row>
    <row r="362" spans="2:51" s="14" customFormat="1" ht="12">
      <c r="B362" s="220"/>
      <c r="C362" s="221"/>
      <c r="D362" s="188" t="s">
        <v>240</v>
      </c>
      <c r="E362" s="222" t="s">
        <v>19</v>
      </c>
      <c r="F362" s="223" t="s">
        <v>249</v>
      </c>
      <c r="G362" s="221"/>
      <c r="H362" s="224">
        <v>10.81</v>
      </c>
      <c r="I362" s="225"/>
      <c r="J362" s="221"/>
      <c r="K362" s="221"/>
      <c r="L362" s="226"/>
      <c r="M362" s="227"/>
      <c r="N362" s="228"/>
      <c r="O362" s="228"/>
      <c r="P362" s="228"/>
      <c r="Q362" s="228"/>
      <c r="R362" s="228"/>
      <c r="S362" s="228"/>
      <c r="T362" s="229"/>
      <c r="AT362" s="230" t="s">
        <v>240</v>
      </c>
      <c r="AU362" s="230" t="s">
        <v>82</v>
      </c>
      <c r="AV362" s="14" t="s">
        <v>128</v>
      </c>
      <c r="AW362" s="14" t="s">
        <v>34</v>
      </c>
      <c r="AX362" s="14" t="s">
        <v>80</v>
      </c>
      <c r="AY362" s="230" t="s">
        <v>120</v>
      </c>
    </row>
    <row r="363" spans="1:65" s="2" customFormat="1" ht="24.2" customHeight="1">
      <c r="A363" s="35"/>
      <c r="B363" s="36"/>
      <c r="C363" s="194" t="s">
        <v>526</v>
      </c>
      <c r="D363" s="194" t="s">
        <v>211</v>
      </c>
      <c r="E363" s="195" t="s">
        <v>265</v>
      </c>
      <c r="F363" s="196" t="s">
        <v>266</v>
      </c>
      <c r="G363" s="197" t="s">
        <v>214</v>
      </c>
      <c r="H363" s="198">
        <v>0.011</v>
      </c>
      <c r="I363" s="199"/>
      <c r="J363" s="200">
        <f>ROUND(I363*H363,2)</f>
        <v>0</v>
      </c>
      <c r="K363" s="196" t="s">
        <v>215</v>
      </c>
      <c r="L363" s="40"/>
      <c r="M363" s="201" t="s">
        <v>19</v>
      </c>
      <c r="N363" s="202" t="s">
        <v>43</v>
      </c>
      <c r="O363" s="65"/>
      <c r="P363" s="184">
        <f>O363*H363</f>
        <v>0</v>
      </c>
      <c r="Q363" s="184">
        <v>0</v>
      </c>
      <c r="R363" s="184">
        <f>Q363*H363</f>
        <v>0</v>
      </c>
      <c r="S363" s="184">
        <v>0</v>
      </c>
      <c r="T363" s="185">
        <f>S363*H363</f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186" t="s">
        <v>128</v>
      </c>
      <c r="AT363" s="186" t="s">
        <v>211</v>
      </c>
      <c r="AU363" s="186" t="s">
        <v>82</v>
      </c>
      <c r="AY363" s="18" t="s">
        <v>120</v>
      </c>
      <c r="BE363" s="187">
        <f>IF(N363="základní",J363,0)</f>
        <v>0</v>
      </c>
      <c r="BF363" s="187">
        <f>IF(N363="snížená",J363,0)</f>
        <v>0</v>
      </c>
      <c r="BG363" s="187">
        <f>IF(N363="zákl. přenesená",J363,0)</f>
        <v>0</v>
      </c>
      <c r="BH363" s="187">
        <f>IF(N363="sníž. přenesená",J363,0)</f>
        <v>0</v>
      </c>
      <c r="BI363" s="187">
        <f>IF(N363="nulová",J363,0)</f>
        <v>0</v>
      </c>
      <c r="BJ363" s="18" t="s">
        <v>80</v>
      </c>
      <c r="BK363" s="187">
        <f>ROUND(I363*H363,2)</f>
        <v>0</v>
      </c>
      <c r="BL363" s="18" t="s">
        <v>128</v>
      </c>
      <c r="BM363" s="186" t="s">
        <v>527</v>
      </c>
    </row>
    <row r="364" spans="1:47" s="2" customFormat="1" ht="19.5">
      <c r="A364" s="35"/>
      <c r="B364" s="36"/>
      <c r="C364" s="37"/>
      <c r="D364" s="188" t="s">
        <v>129</v>
      </c>
      <c r="E364" s="37"/>
      <c r="F364" s="189" t="s">
        <v>268</v>
      </c>
      <c r="G364" s="37"/>
      <c r="H364" s="37"/>
      <c r="I364" s="190"/>
      <c r="J364" s="37"/>
      <c r="K364" s="37"/>
      <c r="L364" s="40"/>
      <c r="M364" s="191"/>
      <c r="N364" s="192"/>
      <c r="O364" s="65"/>
      <c r="P364" s="65"/>
      <c r="Q364" s="65"/>
      <c r="R364" s="65"/>
      <c r="S364" s="65"/>
      <c r="T364" s="66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T364" s="18" t="s">
        <v>129</v>
      </c>
      <c r="AU364" s="18" t="s">
        <v>82</v>
      </c>
    </row>
    <row r="365" spans="1:47" s="2" customFormat="1" ht="12">
      <c r="A365" s="35"/>
      <c r="B365" s="36"/>
      <c r="C365" s="37"/>
      <c r="D365" s="203" t="s">
        <v>218</v>
      </c>
      <c r="E365" s="37"/>
      <c r="F365" s="204" t="s">
        <v>269</v>
      </c>
      <c r="G365" s="37"/>
      <c r="H365" s="37"/>
      <c r="I365" s="190"/>
      <c r="J365" s="37"/>
      <c r="K365" s="37"/>
      <c r="L365" s="40"/>
      <c r="M365" s="191"/>
      <c r="N365" s="192"/>
      <c r="O365" s="65"/>
      <c r="P365" s="65"/>
      <c r="Q365" s="65"/>
      <c r="R365" s="65"/>
      <c r="S365" s="65"/>
      <c r="T365" s="66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T365" s="18" t="s">
        <v>218</v>
      </c>
      <c r="AU365" s="18" t="s">
        <v>82</v>
      </c>
    </row>
    <row r="366" spans="2:51" s="13" customFormat="1" ht="12">
      <c r="B366" s="209"/>
      <c r="C366" s="210"/>
      <c r="D366" s="188" t="s">
        <v>240</v>
      </c>
      <c r="E366" s="211" t="s">
        <v>19</v>
      </c>
      <c r="F366" s="212" t="s">
        <v>270</v>
      </c>
      <c r="G366" s="210"/>
      <c r="H366" s="213">
        <v>0.011</v>
      </c>
      <c r="I366" s="214"/>
      <c r="J366" s="210"/>
      <c r="K366" s="210"/>
      <c r="L366" s="215"/>
      <c r="M366" s="216"/>
      <c r="N366" s="217"/>
      <c r="O366" s="217"/>
      <c r="P366" s="217"/>
      <c r="Q366" s="217"/>
      <c r="R366" s="217"/>
      <c r="S366" s="217"/>
      <c r="T366" s="218"/>
      <c r="AT366" s="219" t="s">
        <v>240</v>
      </c>
      <c r="AU366" s="219" t="s">
        <v>82</v>
      </c>
      <c r="AV366" s="13" t="s">
        <v>82</v>
      </c>
      <c r="AW366" s="13" t="s">
        <v>34</v>
      </c>
      <c r="AX366" s="13" t="s">
        <v>72</v>
      </c>
      <c r="AY366" s="219" t="s">
        <v>120</v>
      </c>
    </row>
    <row r="367" spans="2:51" s="14" customFormat="1" ht="12">
      <c r="B367" s="220"/>
      <c r="C367" s="221"/>
      <c r="D367" s="188" t="s">
        <v>240</v>
      </c>
      <c r="E367" s="222" t="s">
        <v>19</v>
      </c>
      <c r="F367" s="223" t="s">
        <v>249</v>
      </c>
      <c r="G367" s="221"/>
      <c r="H367" s="224">
        <v>0.011</v>
      </c>
      <c r="I367" s="225"/>
      <c r="J367" s="221"/>
      <c r="K367" s="221"/>
      <c r="L367" s="226"/>
      <c r="M367" s="227"/>
      <c r="N367" s="228"/>
      <c r="O367" s="228"/>
      <c r="P367" s="228"/>
      <c r="Q367" s="228"/>
      <c r="R367" s="228"/>
      <c r="S367" s="228"/>
      <c r="T367" s="229"/>
      <c r="AT367" s="230" t="s">
        <v>240</v>
      </c>
      <c r="AU367" s="230" t="s">
        <v>82</v>
      </c>
      <c r="AV367" s="14" t="s">
        <v>128</v>
      </c>
      <c r="AW367" s="14" t="s">
        <v>34</v>
      </c>
      <c r="AX367" s="14" t="s">
        <v>80</v>
      </c>
      <c r="AY367" s="230" t="s">
        <v>120</v>
      </c>
    </row>
    <row r="368" spans="1:65" s="2" customFormat="1" ht="21.75" customHeight="1">
      <c r="A368" s="35"/>
      <c r="B368" s="36"/>
      <c r="C368" s="194" t="s">
        <v>528</v>
      </c>
      <c r="D368" s="194" t="s">
        <v>211</v>
      </c>
      <c r="E368" s="195" t="s">
        <v>470</v>
      </c>
      <c r="F368" s="196" t="s">
        <v>471</v>
      </c>
      <c r="G368" s="197" t="s">
        <v>237</v>
      </c>
      <c r="H368" s="198">
        <v>15.6</v>
      </c>
      <c r="I368" s="199"/>
      <c r="J368" s="200">
        <f>ROUND(I368*H368,2)</f>
        <v>0</v>
      </c>
      <c r="K368" s="196" t="s">
        <v>19</v>
      </c>
      <c r="L368" s="40"/>
      <c r="M368" s="201" t="s">
        <v>19</v>
      </c>
      <c r="N368" s="202" t="s">
        <v>43</v>
      </c>
      <c r="O368" s="65"/>
      <c r="P368" s="184">
        <f>O368*H368</f>
        <v>0</v>
      </c>
      <c r="Q368" s="184">
        <v>0</v>
      </c>
      <c r="R368" s="184">
        <f>Q368*H368</f>
        <v>0</v>
      </c>
      <c r="S368" s="184">
        <v>0</v>
      </c>
      <c r="T368" s="185">
        <f>S368*H368</f>
        <v>0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186" t="s">
        <v>128</v>
      </c>
      <c r="AT368" s="186" t="s">
        <v>211</v>
      </c>
      <c r="AU368" s="186" t="s">
        <v>82</v>
      </c>
      <c r="AY368" s="18" t="s">
        <v>120</v>
      </c>
      <c r="BE368" s="187">
        <f>IF(N368="základní",J368,0)</f>
        <v>0</v>
      </c>
      <c r="BF368" s="187">
        <f>IF(N368="snížená",J368,0)</f>
        <v>0</v>
      </c>
      <c r="BG368" s="187">
        <f>IF(N368="zákl. přenesená",J368,0)</f>
        <v>0</v>
      </c>
      <c r="BH368" s="187">
        <f>IF(N368="sníž. přenesená",J368,0)</f>
        <v>0</v>
      </c>
      <c r="BI368" s="187">
        <f>IF(N368="nulová",J368,0)</f>
        <v>0</v>
      </c>
      <c r="BJ368" s="18" t="s">
        <v>80</v>
      </c>
      <c r="BK368" s="187">
        <f>ROUND(I368*H368,2)</f>
        <v>0</v>
      </c>
      <c r="BL368" s="18" t="s">
        <v>128</v>
      </c>
      <c r="BM368" s="186" t="s">
        <v>529</v>
      </c>
    </row>
    <row r="369" spans="1:47" s="2" customFormat="1" ht="12">
      <c r="A369" s="35"/>
      <c r="B369" s="36"/>
      <c r="C369" s="37"/>
      <c r="D369" s="188" t="s">
        <v>129</v>
      </c>
      <c r="E369" s="37"/>
      <c r="F369" s="189" t="s">
        <v>471</v>
      </c>
      <c r="G369" s="37"/>
      <c r="H369" s="37"/>
      <c r="I369" s="190"/>
      <c r="J369" s="37"/>
      <c r="K369" s="37"/>
      <c r="L369" s="40"/>
      <c r="M369" s="191"/>
      <c r="N369" s="192"/>
      <c r="O369" s="65"/>
      <c r="P369" s="65"/>
      <c r="Q369" s="65"/>
      <c r="R369" s="65"/>
      <c r="S369" s="65"/>
      <c r="T369" s="66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T369" s="18" t="s">
        <v>129</v>
      </c>
      <c r="AU369" s="18" t="s">
        <v>82</v>
      </c>
    </row>
    <row r="370" spans="1:47" s="2" customFormat="1" ht="19.5">
      <c r="A370" s="35"/>
      <c r="B370" s="36"/>
      <c r="C370" s="37"/>
      <c r="D370" s="188" t="s">
        <v>130</v>
      </c>
      <c r="E370" s="37"/>
      <c r="F370" s="193" t="s">
        <v>530</v>
      </c>
      <c r="G370" s="37"/>
      <c r="H370" s="37"/>
      <c r="I370" s="190"/>
      <c r="J370" s="37"/>
      <c r="K370" s="37"/>
      <c r="L370" s="40"/>
      <c r="M370" s="191"/>
      <c r="N370" s="192"/>
      <c r="O370" s="65"/>
      <c r="P370" s="65"/>
      <c r="Q370" s="65"/>
      <c r="R370" s="65"/>
      <c r="S370" s="65"/>
      <c r="T370" s="66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T370" s="18" t="s">
        <v>130</v>
      </c>
      <c r="AU370" s="18" t="s">
        <v>82</v>
      </c>
    </row>
    <row r="371" spans="2:51" s="13" customFormat="1" ht="12">
      <c r="B371" s="209"/>
      <c r="C371" s="210"/>
      <c r="D371" s="188" t="s">
        <v>240</v>
      </c>
      <c r="E371" s="211" t="s">
        <v>19</v>
      </c>
      <c r="F371" s="212" t="s">
        <v>531</v>
      </c>
      <c r="G371" s="210"/>
      <c r="H371" s="213">
        <v>1.6</v>
      </c>
      <c r="I371" s="214"/>
      <c r="J371" s="210"/>
      <c r="K371" s="210"/>
      <c r="L371" s="215"/>
      <c r="M371" s="216"/>
      <c r="N371" s="217"/>
      <c r="O371" s="217"/>
      <c r="P371" s="217"/>
      <c r="Q371" s="217"/>
      <c r="R371" s="217"/>
      <c r="S371" s="217"/>
      <c r="T371" s="218"/>
      <c r="AT371" s="219" t="s">
        <v>240</v>
      </c>
      <c r="AU371" s="219" t="s">
        <v>82</v>
      </c>
      <c r="AV371" s="13" t="s">
        <v>82</v>
      </c>
      <c r="AW371" s="13" t="s">
        <v>34</v>
      </c>
      <c r="AX371" s="13" t="s">
        <v>72</v>
      </c>
      <c r="AY371" s="219" t="s">
        <v>120</v>
      </c>
    </row>
    <row r="372" spans="2:51" s="13" customFormat="1" ht="12">
      <c r="B372" s="209"/>
      <c r="C372" s="210"/>
      <c r="D372" s="188" t="s">
        <v>240</v>
      </c>
      <c r="E372" s="211" t="s">
        <v>19</v>
      </c>
      <c r="F372" s="212" t="s">
        <v>532</v>
      </c>
      <c r="G372" s="210"/>
      <c r="H372" s="213">
        <v>0.8</v>
      </c>
      <c r="I372" s="214"/>
      <c r="J372" s="210"/>
      <c r="K372" s="210"/>
      <c r="L372" s="215"/>
      <c r="M372" s="216"/>
      <c r="N372" s="217"/>
      <c r="O372" s="217"/>
      <c r="P372" s="217"/>
      <c r="Q372" s="217"/>
      <c r="R372" s="217"/>
      <c r="S372" s="217"/>
      <c r="T372" s="218"/>
      <c r="AT372" s="219" t="s">
        <v>240</v>
      </c>
      <c r="AU372" s="219" t="s">
        <v>82</v>
      </c>
      <c r="AV372" s="13" t="s">
        <v>82</v>
      </c>
      <c r="AW372" s="13" t="s">
        <v>34</v>
      </c>
      <c r="AX372" s="13" t="s">
        <v>72</v>
      </c>
      <c r="AY372" s="219" t="s">
        <v>120</v>
      </c>
    </row>
    <row r="373" spans="2:51" s="13" customFormat="1" ht="12">
      <c r="B373" s="209"/>
      <c r="C373" s="210"/>
      <c r="D373" s="188" t="s">
        <v>240</v>
      </c>
      <c r="E373" s="211" t="s">
        <v>19</v>
      </c>
      <c r="F373" s="212" t="s">
        <v>533</v>
      </c>
      <c r="G373" s="210"/>
      <c r="H373" s="213">
        <v>2.08</v>
      </c>
      <c r="I373" s="214"/>
      <c r="J373" s="210"/>
      <c r="K373" s="210"/>
      <c r="L373" s="215"/>
      <c r="M373" s="216"/>
      <c r="N373" s="217"/>
      <c r="O373" s="217"/>
      <c r="P373" s="217"/>
      <c r="Q373" s="217"/>
      <c r="R373" s="217"/>
      <c r="S373" s="217"/>
      <c r="T373" s="218"/>
      <c r="AT373" s="219" t="s">
        <v>240</v>
      </c>
      <c r="AU373" s="219" t="s">
        <v>82</v>
      </c>
      <c r="AV373" s="13" t="s">
        <v>82</v>
      </c>
      <c r="AW373" s="13" t="s">
        <v>34</v>
      </c>
      <c r="AX373" s="13" t="s">
        <v>72</v>
      </c>
      <c r="AY373" s="219" t="s">
        <v>120</v>
      </c>
    </row>
    <row r="374" spans="2:51" s="13" customFormat="1" ht="12">
      <c r="B374" s="209"/>
      <c r="C374" s="210"/>
      <c r="D374" s="188" t="s">
        <v>240</v>
      </c>
      <c r="E374" s="211" t="s">
        <v>19</v>
      </c>
      <c r="F374" s="212" t="s">
        <v>534</v>
      </c>
      <c r="G374" s="210"/>
      <c r="H374" s="213">
        <v>0.48</v>
      </c>
      <c r="I374" s="214"/>
      <c r="J374" s="210"/>
      <c r="K374" s="210"/>
      <c r="L374" s="215"/>
      <c r="M374" s="216"/>
      <c r="N374" s="217"/>
      <c r="O374" s="217"/>
      <c r="P374" s="217"/>
      <c r="Q374" s="217"/>
      <c r="R374" s="217"/>
      <c r="S374" s="217"/>
      <c r="T374" s="218"/>
      <c r="AT374" s="219" t="s">
        <v>240</v>
      </c>
      <c r="AU374" s="219" t="s">
        <v>82</v>
      </c>
      <c r="AV374" s="13" t="s">
        <v>82</v>
      </c>
      <c r="AW374" s="13" t="s">
        <v>34</v>
      </c>
      <c r="AX374" s="13" t="s">
        <v>72</v>
      </c>
      <c r="AY374" s="219" t="s">
        <v>120</v>
      </c>
    </row>
    <row r="375" spans="2:51" s="13" customFormat="1" ht="12">
      <c r="B375" s="209"/>
      <c r="C375" s="210"/>
      <c r="D375" s="188" t="s">
        <v>240</v>
      </c>
      <c r="E375" s="211" t="s">
        <v>19</v>
      </c>
      <c r="F375" s="212" t="s">
        <v>535</v>
      </c>
      <c r="G375" s="210"/>
      <c r="H375" s="213">
        <v>0.76</v>
      </c>
      <c r="I375" s="214"/>
      <c r="J375" s="210"/>
      <c r="K375" s="210"/>
      <c r="L375" s="215"/>
      <c r="M375" s="216"/>
      <c r="N375" s="217"/>
      <c r="O375" s="217"/>
      <c r="P375" s="217"/>
      <c r="Q375" s="217"/>
      <c r="R375" s="217"/>
      <c r="S375" s="217"/>
      <c r="T375" s="218"/>
      <c r="AT375" s="219" t="s">
        <v>240</v>
      </c>
      <c r="AU375" s="219" t="s">
        <v>82</v>
      </c>
      <c r="AV375" s="13" t="s">
        <v>82</v>
      </c>
      <c r="AW375" s="13" t="s">
        <v>34</v>
      </c>
      <c r="AX375" s="13" t="s">
        <v>72</v>
      </c>
      <c r="AY375" s="219" t="s">
        <v>120</v>
      </c>
    </row>
    <row r="376" spans="2:51" s="13" customFormat="1" ht="12">
      <c r="B376" s="209"/>
      <c r="C376" s="210"/>
      <c r="D376" s="188" t="s">
        <v>240</v>
      </c>
      <c r="E376" s="211" t="s">
        <v>19</v>
      </c>
      <c r="F376" s="212" t="s">
        <v>536</v>
      </c>
      <c r="G376" s="210"/>
      <c r="H376" s="213">
        <v>8.52</v>
      </c>
      <c r="I376" s="214"/>
      <c r="J376" s="210"/>
      <c r="K376" s="210"/>
      <c r="L376" s="215"/>
      <c r="M376" s="216"/>
      <c r="N376" s="217"/>
      <c r="O376" s="217"/>
      <c r="P376" s="217"/>
      <c r="Q376" s="217"/>
      <c r="R376" s="217"/>
      <c r="S376" s="217"/>
      <c r="T376" s="218"/>
      <c r="AT376" s="219" t="s">
        <v>240</v>
      </c>
      <c r="AU376" s="219" t="s">
        <v>82</v>
      </c>
      <c r="AV376" s="13" t="s">
        <v>82</v>
      </c>
      <c r="AW376" s="13" t="s">
        <v>34</v>
      </c>
      <c r="AX376" s="13" t="s">
        <v>72</v>
      </c>
      <c r="AY376" s="219" t="s">
        <v>120</v>
      </c>
    </row>
    <row r="377" spans="2:51" s="13" customFormat="1" ht="12">
      <c r="B377" s="209"/>
      <c r="C377" s="210"/>
      <c r="D377" s="188" t="s">
        <v>240</v>
      </c>
      <c r="E377" s="211" t="s">
        <v>19</v>
      </c>
      <c r="F377" s="212" t="s">
        <v>537</v>
      </c>
      <c r="G377" s="210"/>
      <c r="H377" s="213">
        <v>0.24</v>
      </c>
      <c r="I377" s="214"/>
      <c r="J377" s="210"/>
      <c r="K377" s="210"/>
      <c r="L377" s="215"/>
      <c r="M377" s="216"/>
      <c r="N377" s="217"/>
      <c r="O377" s="217"/>
      <c r="P377" s="217"/>
      <c r="Q377" s="217"/>
      <c r="R377" s="217"/>
      <c r="S377" s="217"/>
      <c r="T377" s="218"/>
      <c r="AT377" s="219" t="s">
        <v>240</v>
      </c>
      <c r="AU377" s="219" t="s">
        <v>82</v>
      </c>
      <c r="AV377" s="13" t="s">
        <v>82</v>
      </c>
      <c r="AW377" s="13" t="s">
        <v>34</v>
      </c>
      <c r="AX377" s="13" t="s">
        <v>72</v>
      </c>
      <c r="AY377" s="219" t="s">
        <v>120</v>
      </c>
    </row>
    <row r="378" spans="2:51" s="13" customFormat="1" ht="12">
      <c r="B378" s="209"/>
      <c r="C378" s="210"/>
      <c r="D378" s="188" t="s">
        <v>240</v>
      </c>
      <c r="E378" s="211" t="s">
        <v>19</v>
      </c>
      <c r="F378" s="212" t="s">
        <v>538</v>
      </c>
      <c r="G378" s="210"/>
      <c r="H378" s="213">
        <v>1.12</v>
      </c>
      <c r="I378" s="214"/>
      <c r="J378" s="210"/>
      <c r="K378" s="210"/>
      <c r="L378" s="215"/>
      <c r="M378" s="216"/>
      <c r="N378" s="217"/>
      <c r="O378" s="217"/>
      <c r="P378" s="217"/>
      <c r="Q378" s="217"/>
      <c r="R378" s="217"/>
      <c r="S378" s="217"/>
      <c r="T378" s="218"/>
      <c r="AT378" s="219" t="s">
        <v>240</v>
      </c>
      <c r="AU378" s="219" t="s">
        <v>82</v>
      </c>
      <c r="AV378" s="13" t="s">
        <v>82</v>
      </c>
      <c r="AW378" s="13" t="s">
        <v>34</v>
      </c>
      <c r="AX378" s="13" t="s">
        <v>72</v>
      </c>
      <c r="AY378" s="219" t="s">
        <v>120</v>
      </c>
    </row>
    <row r="379" spans="2:51" s="14" customFormat="1" ht="12">
      <c r="B379" s="220"/>
      <c r="C379" s="221"/>
      <c r="D379" s="188" t="s">
        <v>240</v>
      </c>
      <c r="E379" s="222" t="s">
        <v>19</v>
      </c>
      <c r="F379" s="223" t="s">
        <v>249</v>
      </c>
      <c r="G379" s="221"/>
      <c r="H379" s="224">
        <v>15.600000000000001</v>
      </c>
      <c r="I379" s="225"/>
      <c r="J379" s="221"/>
      <c r="K379" s="221"/>
      <c r="L379" s="226"/>
      <c r="M379" s="227"/>
      <c r="N379" s="228"/>
      <c r="O379" s="228"/>
      <c r="P379" s="228"/>
      <c r="Q379" s="228"/>
      <c r="R379" s="228"/>
      <c r="S379" s="228"/>
      <c r="T379" s="229"/>
      <c r="AT379" s="230" t="s">
        <v>240</v>
      </c>
      <c r="AU379" s="230" t="s">
        <v>82</v>
      </c>
      <c r="AV379" s="14" t="s">
        <v>128</v>
      </c>
      <c r="AW379" s="14" t="s">
        <v>34</v>
      </c>
      <c r="AX379" s="14" t="s">
        <v>80</v>
      </c>
      <c r="AY379" s="230" t="s">
        <v>120</v>
      </c>
    </row>
    <row r="380" spans="1:65" s="2" customFormat="1" ht="21.75" customHeight="1">
      <c r="A380" s="35"/>
      <c r="B380" s="36"/>
      <c r="C380" s="194" t="s">
        <v>403</v>
      </c>
      <c r="D380" s="194" t="s">
        <v>211</v>
      </c>
      <c r="E380" s="195" t="s">
        <v>506</v>
      </c>
      <c r="F380" s="196" t="s">
        <v>507</v>
      </c>
      <c r="G380" s="197" t="s">
        <v>237</v>
      </c>
      <c r="H380" s="198">
        <v>15.6</v>
      </c>
      <c r="I380" s="199"/>
      <c r="J380" s="200">
        <f>ROUND(I380*H380,2)</f>
        <v>0</v>
      </c>
      <c r="K380" s="196" t="s">
        <v>19</v>
      </c>
      <c r="L380" s="40"/>
      <c r="M380" s="201" t="s">
        <v>19</v>
      </c>
      <c r="N380" s="202" t="s">
        <v>43</v>
      </c>
      <c r="O380" s="65"/>
      <c r="P380" s="184">
        <f>O380*H380</f>
        <v>0</v>
      </c>
      <c r="Q380" s="184">
        <v>0</v>
      </c>
      <c r="R380" s="184">
        <f>Q380*H380</f>
        <v>0</v>
      </c>
      <c r="S380" s="184">
        <v>0</v>
      </c>
      <c r="T380" s="185">
        <f>S380*H380</f>
        <v>0</v>
      </c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R380" s="186" t="s">
        <v>128</v>
      </c>
      <c r="AT380" s="186" t="s">
        <v>211</v>
      </c>
      <c r="AU380" s="186" t="s">
        <v>82</v>
      </c>
      <c r="AY380" s="18" t="s">
        <v>120</v>
      </c>
      <c r="BE380" s="187">
        <f>IF(N380="základní",J380,0)</f>
        <v>0</v>
      </c>
      <c r="BF380" s="187">
        <f>IF(N380="snížená",J380,0)</f>
        <v>0</v>
      </c>
      <c r="BG380" s="187">
        <f>IF(N380="zákl. přenesená",J380,0)</f>
        <v>0</v>
      </c>
      <c r="BH380" s="187">
        <f>IF(N380="sníž. přenesená",J380,0)</f>
        <v>0</v>
      </c>
      <c r="BI380" s="187">
        <f>IF(N380="nulová",J380,0)</f>
        <v>0</v>
      </c>
      <c r="BJ380" s="18" t="s">
        <v>80</v>
      </c>
      <c r="BK380" s="187">
        <f>ROUND(I380*H380,2)</f>
        <v>0</v>
      </c>
      <c r="BL380" s="18" t="s">
        <v>128</v>
      </c>
      <c r="BM380" s="186" t="s">
        <v>539</v>
      </c>
    </row>
    <row r="381" spans="1:47" s="2" customFormat="1" ht="12">
      <c r="A381" s="35"/>
      <c r="B381" s="36"/>
      <c r="C381" s="37"/>
      <c r="D381" s="188" t="s">
        <v>129</v>
      </c>
      <c r="E381" s="37"/>
      <c r="F381" s="189" t="s">
        <v>509</v>
      </c>
      <c r="G381" s="37"/>
      <c r="H381" s="37"/>
      <c r="I381" s="190"/>
      <c r="J381" s="37"/>
      <c r="K381" s="37"/>
      <c r="L381" s="40"/>
      <c r="M381" s="191"/>
      <c r="N381" s="192"/>
      <c r="O381" s="65"/>
      <c r="P381" s="65"/>
      <c r="Q381" s="65"/>
      <c r="R381" s="65"/>
      <c r="S381" s="65"/>
      <c r="T381" s="66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T381" s="18" t="s">
        <v>129</v>
      </c>
      <c r="AU381" s="18" t="s">
        <v>82</v>
      </c>
    </row>
    <row r="382" spans="1:47" s="2" customFormat="1" ht="19.5">
      <c r="A382" s="35"/>
      <c r="B382" s="36"/>
      <c r="C382" s="37"/>
      <c r="D382" s="188" t="s">
        <v>130</v>
      </c>
      <c r="E382" s="37"/>
      <c r="F382" s="193" t="s">
        <v>488</v>
      </c>
      <c r="G382" s="37"/>
      <c r="H382" s="37"/>
      <c r="I382" s="190"/>
      <c r="J382" s="37"/>
      <c r="K382" s="37"/>
      <c r="L382" s="40"/>
      <c r="M382" s="191"/>
      <c r="N382" s="192"/>
      <c r="O382" s="65"/>
      <c r="P382" s="65"/>
      <c r="Q382" s="65"/>
      <c r="R382" s="65"/>
      <c r="S382" s="65"/>
      <c r="T382" s="66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T382" s="18" t="s">
        <v>130</v>
      </c>
      <c r="AU382" s="18" t="s">
        <v>82</v>
      </c>
    </row>
    <row r="383" spans="1:65" s="2" customFormat="1" ht="21.75" customHeight="1">
      <c r="A383" s="35"/>
      <c r="B383" s="36"/>
      <c r="C383" s="174" t="s">
        <v>540</v>
      </c>
      <c r="D383" s="174" t="s">
        <v>123</v>
      </c>
      <c r="E383" s="175" t="s">
        <v>235</v>
      </c>
      <c r="F383" s="176" t="s">
        <v>236</v>
      </c>
      <c r="G383" s="177" t="s">
        <v>237</v>
      </c>
      <c r="H383" s="178">
        <v>15.6</v>
      </c>
      <c r="I383" s="179"/>
      <c r="J383" s="180">
        <f>ROUND(I383*H383,2)</f>
        <v>0</v>
      </c>
      <c r="K383" s="176" t="s">
        <v>19</v>
      </c>
      <c r="L383" s="181"/>
      <c r="M383" s="182" t="s">
        <v>19</v>
      </c>
      <c r="N383" s="183" t="s">
        <v>43</v>
      </c>
      <c r="O383" s="65"/>
      <c r="P383" s="184">
        <f>O383*H383</f>
        <v>0</v>
      </c>
      <c r="Q383" s="184">
        <v>0</v>
      </c>
      <c r="R383" s="184">
        <f>Q383*H383</f>
        <v>0</v>
      </c>
      <c r="S383" s="184">
        <v>0</v>
      </c>
      <c r="T383" s="185">
        <f>S383*H383</f>
        <v>0</v>
      </c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R383" s="186" t="s">
        <v>127</v>
      </c>
      <c r="AT383" s="186" t="s">
        <v>123</v>
      </c>
      <c r="AU383" s="186" t="s">
        <v>82</v>
      </c>
      <c r="AY383" s="18" t="s">
        <v>120</v>
      </c>
      <c r="BE383" s="187">
        <f>IF(N383="základní",J383,0)</f>
        <v>0</v>
      </c>
      <c r="BF383" s="187">
        <f>IF(N383="snížená",J383,0)</f>
        <v>0</v>
      </c>
      <c r="BG383" s="187">
        <f>IF(N383="zákl. přenesená",J383,0)</f>
        <v>0</v>
      </c>
      <c r="BH383" s="187">
        <f>IF(N383="sníž. přenesená",J383,0)</f>
        <v>0</v>
      </c>
      <c r="BI383" s="187">
        <f>IF(N383="nulová",J383,0)</f>
        <v>0</v>
      </c>
      <c r="BJ383" s="18" t="s">
        <v>80</v>
      </c>
      <c r="BK383" s="187">
        <f>ROUND(I383*H383,2)</f>
        <v>0</v>
      </c>
      <c r="BL383" s="18" t="s">
        <v>128</v>
      </c>
      <c r="BM383" s="186" t="s">
        <v>541</v>
      </c>
    </row>
    <row r="384" spans="1:47" s="2" customFormat="1" ht="12">
      <c r="A384" s="35"/>
      <c r="B384" s="36"/>
      <c r="C384" s="37"/>
      <c r="D384" s="188" t="s">
        <v>129</v>
      </c>
      <c r="E384" s="37"/>
      <c r="F384" s="189" t="s">
        <v>236</v>
      </c>
      <c r="G384" s="37"/>
      <c r="H384" s="37"/>
      <c r="I384" s="190"/>
      <c r="J384" s="37"/>
      <c r="K384" s="37"/>
      <c r="L384" s="40"/>
      <c r="M384" s="191"/>
      <c r="N384" s="192"/>
      <c r="O384" s="65"/>
      <c r="P384" s="65"/>
      <c r="Q384" s="65"/>
      <c r="R384" s="65"/>
      <c r="S384" s="65"/>
      <c r="T384" s="66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T384" s="18" t="s">
        <v>129</v>
      </c>
      <c r="AU384" s="18" t="s">
        <v>82</v>
      </c>
    </row>
    <row r="385" spans="1:47" s="2" customFormat="1" ht="19.5">
      <c r="A385" s="35"/>
      <c r="B385" s="36"/>
      <c r="C385" s="37"/>
      <c r="D385" s="188" t="s">
        <v>130</v>
      </c>
      <c r="E385" s="37"/>
      <c r="F385" s="193" t="s">
        <v>488</v>
      </c>
      <c r="G385" s="37"/>
      <c r="H385" s="37"/>
      <c r="I385" s="190"/>
      <c r="J385" s="37"/>
      <c r="K385" s="37"/>
      <c r="L385" s="40"/>
      <c r="M385" s="191"/>
      <c r="N385" s="192"/>
      <c r="O385" s="65"/>
      <c r="P385" s="65"/>
      <c r="Q385" s="65"/>
      <c r="R385" s="65"/>
      <c r="S385" s="65"/>
      <c r="T385" s="66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T385" s="18" t="s">
        <v>130</v>
      </c>
      <c r="AU385" s="18" t="s">
        <v>82</v>
      </c>
    </row>
    <row r="386" spans="1:65" s="2" customFormat="1" ht="24.2" customHeight="1">
      <c r="A386" s="35"/>
      <c r="B386" s="36"/>
      <c r="C386" s="194" t="s">
        <v>542</v>
      </c>
      <c r="D386" s="194" t="s">
        <v>211</v>
      </c>
      <c r="E386" s="195" t="s">
        <v>543</v>
      </c>
      <c r="F386" s="196" t="s">
        <v>544</v>
      </c>
      <c r="G386" s="197" t="s">
        <v>307</v>
      </c>
      <c r="H386" s="198">
        <v>6</v>
      </c>
      <c r="I386" s="199"/>
      <c r="J386" s="200">
        <f>ROUND(I386*H386,2)</f>
        <v>0</v>
      </c>
      <c r="K386" s="196" t="s">
        <v>19</v>
      </c>
      <c r="L386" s="40"/>
      <c r="M386" s="201" t="s">
        <v>19</v>
      </c>
      <c r="N386" s="202" t="s">
        <v>43</v>
      </c>
      <c r="O386" s="65"/>
      <c r="P386" s="184">
        <f>O386*H386</f>
        <v>0</v>
      </c>
      <c r="Q386" s="184">
        <v>0</v>
      </c>
      <c r="R386" s="184">
        <f>Q386*H386</f>
        <v>0</v>
      </c>
      <c r="S386" s="184">
        <v>0</v>
      </c>
      <c r="T386" s="185">
        <f>S386*H386</f>
        <v>0</v>
      </c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R386" s="186" t="s">
        <v>128</v>
      </c>
      <c r="AT386" s="186" t="s">
        <v>211</v>
      </c>
      <c r="AU386" s="186" t="s">
        <v>82</v>
      </c>
      <c r="AY386" s="18" t="s">
        <v>120</v>
      </c>
      <c r="BE386" s="187">
        <f>IF(N386="základní",J386,0)</f>
        <v>0</v>
      </c>
      <c r="BF386" s="187">
        <f>IF(N386="snížená",J386,0)</f>
        <v>0</v>
      </c>
      <c r="BG386" s="187">
        <f>IF(N386="zákl. přenesená",J386,0)</f>
        <v>0</v>
      </c>
      <c r="BH386" s="187">
        <f>IF(N386="sníž. přenesená",J386,0)</f>
        <v>0</v>
      </c>
      <c r="BI386" s="187">
        <f>IF(N386="nulová",J386,0)</f>
        <v>0</v>
      </c>
      <c r="BJ386" s="18" t="s">
        <v>80</v>
      </c>
      <c r="BK386" s="187">
        <f>ROUND(I386*H386,2)</f>
        <v>0</v>
      </c>
      <c r="BL386" s="18" t="s">
        <v>128</v>
      </c>
      <c r="BM386" s="186" t="s">
        <v>545</v>
      </c>
    </row>
    <row r="387" spans="1:47" s="2" customFormat="1" ht="12">
      <c r="A387" s="35"/>
      <c r="B387" s="36"/>
      <c r="C387" s="37"/>
      <c r="D387" s="188" t="s">
        <v>129</v>
      </c>
      <c r="E387" s="37"/>
      <c r="F387" s="189" t="s">
        <v>544</v>
      </c>
      <c r="G387" s="37"/>
      <c r="H387" s="37"/>
      <c r="I387" s="190"/>
      <c r="J387" s="37"/>
      <c r="K387" s="37"/>
      <c r="L387" s="40"/>
      <c r="M387" s="191"/>
      <c r="N387" s="192"/>
      <c r="O387" s="65"/>
      <c r="P387" s="65"/>
      <c r="Q387" s="65"/>
      <c r="R387" s="65"/>
      <c r="S387" s="65"/>
      <c r="T387" s="66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T387" s="18" t="s">
        <v>129</v>
      </c>
      <c r="AU387" s="18" t="s">
        <v>82</v>
      </c>
    </row>
    <row r="388" spans="1:47" s="2" customFormat="1" ht="29.25">
      <c r="A388" s="35"/>
      <c r="B388" s="36"/>
      <c r="C388" s="37"/>
      <c r="D388" s="188" t="s">
        <v>130</v>
      </c>
      <c r="E388" s="37"/>
      <c r="F388" s="193" t="s">
        <v>546</v>
      </c>
      <c r="G388" s="37"/>
      <c r="H388" s="37"/>
      <c r="I388" s="190"/>
      <c r="J388" s="37"/>
      <c r="K388" s="37"/>
      <c r="L388" s="40"/>
      <c r="M388" s="191"/>
      <c r="N388" s="192"/>
      <c r="O388" s="65"/>
      <c r="P388" s="65"/>
      <c r="Q388" s="65"/>
      <c r="R388" s="65"/>
      <c r="S388" s="65"/>
      <c r="T388" s="66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T388" s="18" t="s">
        <v>130</v>
      </c>
      <c r="AU388" s="18" t="s">
        <v>82</v>
      </c>
    </row>
    <row r="389" spans="2:51" s="13" customFormat="1" ht="12">
      <c r="B389" s="209"/>
      <c r="C389" s="210"/>
      <c r="D389" s="188" t="s">
        <v>240</v>
      </c>
      <c r="E389" s="211" t="s">
        <v>19</v>
      </c>
      <c r="F389" s="212" t="s">
        <v>437</v>
      </c>
      <c r="G389" s="210"/>
      <c r="H389" s="213">
        <v>6</v>
      </c>
      <c r="I389" s="214"/>
      <c r="J389" s="210"/>
      <c r="K389" s="210"/>
      <c r="L389" s="215"/>
      <c r="M389" s="216"/>
      <c r="N389" s="217"/>
      <c r="O389" s="217"/>
      <c r="P389" s="217"/>
      <c r="Q389" s="217"/>
      <c r="R389" s="217"/>
      <c r="S389" s="217"/>
      <c r="T389" s="218"/>
      <c r="AT389" s="219" t="s">
        <v>240</v>
      </c>
      <c r="AU389" s="219" t="s">
        <v>82</v>
      </c>
      <c r="AV389" s="13" t="s">
        <v>82</v>
      </c>
      <c r="AW389" s="13" t="s">
        <v>34</v>
      </c>
      <c r="AX389" s="13" t="s">
        <v>72</v>
      </c>
      <c r="AY389" s="219" t="s">
        <v>120</v>
      </c>
    </row>
    <row r="390" spans="2:51" s="14" customFormat="1" ht="12">
      <c r="B390" s="220"/>
      <c r="C390" s="221"/>
      <c r="D390" s="188" t="s">
        <v>240</v>
      </c>
      <c r="E390" s="222" t="s">
        <v>19</v>
      </c>
      <c r="F390" s="223" t="s">
        <v>286</v>
      </c>
      <c r="G390" s="221"/>
      <c r="H390" s="224">
        <v>6</v>
      </c>
      <c r="I390" s="225"/>
      <c r="J390" s="221"/>
      <c r="K390" s="221"/>
      <c r="L390" s="226"/>
      <c r="M390" s="227"/>
      <c r="N390" s="228"/>
      <c r="O390" s="228"/>
      <c r="P390" s="228"/>
      <c r="Q390" s="228"/>
      <c r="R390" s="228"/>
      <c r="S390" s="228"/>
      <c r="T390" s="229"/>
      <c r="AT390" s="230" t="s">
        <v>240</v>
      </c>
      <c r="AU390" s="230" t="s">
        <v>82</v>
      </c>
      <c r="AV390" s="14" t="s">
        <v>128</v>
      </c>
      <c r="AW390" s="14" t="s">
        <v>34</v>
      </c>
      <c r="AX390" s="14" t="s">
        <v>80</v>
      </c>
      <c r="AY390" s="230" t="s">
        <v>120</v>
      </c>
    </row>
    <row r="391" spans="2:63" s="12" customFormat="1" ht="22.9" customHeight="1">
      <c r="B391" s="158"/>
      <c r="C391" s="159"/>
      <c r="D391" s="160" t="s">
        <v>71</v>
      </c>
      <c r="E391" s="172" t="s">
        <v>547</v>
      </c>
      <c r="F391" s="172" t="s">
        <v>548</v>
      </c>
      <c r="G391" s="159"/>
      <c r="H391" s="159"/>
      <c r="I391" s="162"/>
      <c r="J391" s="173">
        <f>BK391</f>
        <v>0</v>
      </c>
      <c r="K391" s="159"/>
      <c r="L391" s="164"/>
      <c r="M391" s="165"/>
      <c r="N391" s="166"/>
      <c r="O391" s="166"/>
      <c r="P391" s="167">
        <f>SUM(P392:P438)</f>
        <v>0</v>
      </c>
      <c r="Q391" s="166"/>
      <c r="R391" s="167">
        <f>SUM(R392:R438)</f>
        <v>0</v>
      </c>
      <c r="S391" s="166"/>
      <c r="T391" s="168">
        <f>SUM(T392:T438)</f>
        <v>0</v>
      </c>
      <c r="AR391" s="169" t="s">
        <v>80</v>
      </c>
      <c r="AT391" s="170" t="s">
        <v>71</v>
      </c>
      <c r="AU391" s="170" t="s">
        <v>80</v>
      </c>
      <c r="AY391" s="169" t="s">
        <v>120</v>
      </c>
      <c r="BK391" s="171">
        <f>SUM(BK392:BK438)</f>
        <v>0</v>
      </c>
    </row>
    <row r="392" spans="1:65" s="2" customFormat="1" ht="21.75" customHeight="1">
      <c r="A392" s="35"/>
      <c r="B392" s="36"/>
      <c r="C392" s="194" t="s">
        <v>549</v>
      </c>
      <c r="D392" s="194" t="s">
        <v>211</v>
      </c>
      <c r="E392" s="195" t="s">
        <v>550</v>
      </c>
      <c r="F392" s="196" t="s">
        <v>551</v>
      </c>
      <c r="G392" s="197" t="s">
        <v>307</v>
      </c>
      <c r="H392" s="198">
        <v>232</v>
      </c>
      <c r="I392" s="199"/>
      <c r="J392" s="200">
        <f>ROUND(I392*H392,2)</f>
        <v>0</v>
      </c>
      <c r="K392" s="196" t="s">
        <v>215</v>
      </c>
      <c r="L392" s="40"/>
      <c r="M392" s="201" t="s">
        <v>19</v>
      </c>
      <c r="N392" s="202" t="s">
        <v>43</v>
      </c>
      <c r="O392" s="65"/>
      <c r="P392" s="184">
        <f>O392*H392</f>
        <v>0</v>
      </c>
      <c r="Q392" s="184">
        <v>0</v>
      </c>
      <c r="R392" s="184">
        <f>Q392*H392</f>
        <v>0</v>
      </c>
      <c r="S392" s="184">
        <v>0</v>
      </c>
      <c r="T392" s="185">
        <f>S392*H392</f>
        <v>0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186" t="s">
        <v>128</v>
      </c>
      <c r="AT392" s="186" t="s">
        <v>211</v>
      </c>
      <c r="AU392" s="186" t="s">
        <v>82</v>
      </c>
      <c r="AY392" s="18" t="s">
        <v>120</v>
      </c>
      <c r="BE392" s="187">
        <f>IF(N392="základní",J392,0)</f>
        <v>0</v>
      </c>
      <c r="BF392" s="187">
        <f>IF(N392="snížená",J392,0)</f>
        <v>0</v>
      </c>
      <c r="BG392" s="187">
        <f>IF(N392="zákl. přenesená",J392,0)</f>
        <v>0</v>
      </c>
      <c r="BH392" s="187">
        <f>IF(N392="sníž. přenesená",J392,0)</f>
        <v>0</v>
      </c>
      <c r="BI392" s="187">
        <f>IF(N392="nulová",J392,0)</f>
        <v>0</v>
      </c>
      <c r="BJ392" s="18" t="s">
        <v>80</v>
      </c>
      <c r="BK392" s="187">
        <f>ROUND(I392*H392,2)</f>
        <v>0</v>
      </c>
      <c r="BL392" s="18" t="s">
        <v>128</v>
      </c>
      <c r="BM392" s="186" t="s">
        <v>552</v>
      </c>
    </row>
    <row r="393" spans="1:47" s="2" customFormat="1" ht="19.5">
      <c r="A393" s="35"/>
      <c r="B393" s="36"/>
      <c r="C393" s="37"/>
      <c r="D393" s="188" t="s">
        <v>129</v>
      </c>
      <c r="E393" s="37"/>
      <c r="F393" s="189" t="s">
        <v>553</v>
      </c>
      <c r="G393" s="37"/>
      <c r="H393" s="37"/>
      <c r="I393" s="190"/>
      <c r="J393" s="37"/>
      <c r="K393" s="37"/>
      <c r="L393" s="40"/>
      <c r="M393" s="191"/>
      <c r="N393" s="192"/>
      <c r="O393" s="65"/>
      <c r="P393" s="65"/>
      <c r="Q393" s="65"/>
      <c r="R393" s="65"/>
      <c r="S393" s="65"/>
      <c r="T393" s="66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T393" s="18" t="s">
        <v>129</v>
      </c>
      <c r="AU393" s="18" t="s">
        <v>82</v>
      </c>
    </row>
    <row r="394" spans="1:47" s="2" customFormat="1" ht="12">
      <c r="A394" s="35"/>
      <c r="B394" s="36"/>
      <c r="C394" s="37"/>
      <c r="D394" s="203" t="s">
        <v>218</v>
      </c>
      <c r="E394" s="37"/>
      <c r="F394" s="204" t="s">
        <v>554</v>
      </c>
      <c r="G394" s="37"/>
      <c r="H394" s="37"/>
      <c r="I394" s="190"/>
      <c r="J394" s="37"/>
      <c r="K394" s="37"/>
      <c r="L394" s="40"/>
      <c r="M394" s="191"/>
      <c r="N394" s="192"/>
      <c r="O394" s="65"/>
      <c r="P394" s="65"/>
      <c r="Q394" s="65"/>
      <c r="R394" s="65"/>
      <c r="S394" s="65"/>
      <c r="T394" s="66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T394" s="18" t="s">
        <v>218</v>
      </c>
      <c r="AU394" s="18" t="s">
        <v>82</v>
      </c>
    </row>
    <row r="395" spans="1:65" s="2" customFormat="1" ht="21.75" customHeight="1">
      <c r="A395" s="35"/>
      <c r="B395" s="36"/>
      <c r="C395" s="194" t="s">
        <v>555</v>
      </c>
      <c r="D395" s="194" t="s">
        <v>211</v>
      </c>
      <c r="E395" s="195" t="s">
        <v>483</v>
      </c>
      <c r="F395" s="196" t="s">
        <v>484</v>
      </c>
      <c r="G395" s="197" t="s">
        <v>313</v>
      </c>
      <c r="H395" s="198">
        <v>27</v>
      </c>
      <c r="I395" s="199"/>
      <c r="J395" s="200">
        <f>ROUND(I395*H395,2)</f>
        <v>0</v>
      </c>
      <c r="K395" s="196" t="s">
        <v>215</v>
      </c>
      <c r="L395" s="40"/>
      <c r="M395" s="201" t="s">
        <v>19</v>
      </c>
      <c r="N395" s="202" t="s">
        <v>43</v>
      </c>
      <c r="O395" s="65"/>
      <c r="P395" s="184">
        <f>O395*H395</f>
        <v>0</v>
      </c>
      <c r="Q395" s="184">
        <v>0</v>
      </c>
      <c r="R395" s="184">
        <f>Q395*H395</f>
        <v>0</v>
      </c>
      <c r="S395" s="184">
        <v>0</v>
      </c>
      <c r="T395" s="185">
        <f>S395*H395</f>
        <v>0</v>
      </c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R395" s="186" t="s">
        <v>128</v>
      </c>
      <c r="AT395" s="186" t="s">
        <v>211</v>
      </c>
      <c r="AU395" s="186" t="s">
        <v>82</v>
      </c>
      <c r="AY395" s="18" t="s">
        <v>120</v>
      </c>
      <c r="BE395" s="187">
        <f>IF(N395="základní",J395,0)</f>
        <v>0</v>
      </c>
      <c r="BF395" s="187">
        <f>IF(N395="snížená",J395,0)</f>
        <v>0</v>
      </c>
      <c r="BG395" s="187">
        <f>IF(N395="zákl. přenesená",J395,0)</f>
        <v>0</v>
      </c>
      <c r="BH395" s="187">
        <f>IF(N395="sníž. přenesená",J395,0)</f>
        <v>0</v>
      </c>
      <c r="BI395" s="187">
        <f>IF(N395="nulová",J395,0)</f>
        <v>0</v>
      </c>
      <c r="BJ395" s="18" t="s">
        <v>80</v>
      </c>
      <c r="BK395" s="187">
        <f>ROUND(I395*H395,2)</f>
        <v>0</v>
      </c>
      <c r="BL395" s="18" t="s">
        <v>128</v>
      </c>
      <c r="BM395" s="186" t="s">
        <v>556</v>
      </c>
    </row>
    <row r="396" spans="1:47" s="2" customFormat="1" ht="12">
      <c r="A396" s="35"/>
      <c r="B396" s="36"/>
      <c r="C396" s="37"/>
      <c r="D396" s="188" t="s">
        <v>129</v>
      </c>
      <c r="E396" s="37"/>
      <c r="F396" s="189" t="s">
        <v>486</v>
      </c>
      <c r="G396" s="37"/>
      <c r="H396" s="37"/>
      <c r="I396" s="190"/>
      <c r="J396" s="37"/>
      <c r="K396" s="37"/>
      <c r="L396" s="40"/>
      <c r="M396" s="191"/>
      <c r="N396" s="192"/>
      <c r="O396" s="65"/>
      <c r="P396" s="65"/>
      <c r="Q396" s="65"/>
      <c r="R396" s="65"/>
      <c r="S396" s="65"/>
      <c r="T396" s="66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T396" s="18" t="s">
        <v>129</v>
      </c>
      <c r="AU396" s="18" t="s">
        <v>82</v>
      </c>
    </row>
    <row r="397" spans="1:47" s="2" customFormat="1" ht="12">
      <c r="A397" s="35"/>
      <c r="B397" s="36"/>
      <c r="C397" s="37"/>
      <c r="D397" s="203" t="s">
        <v>218</v>
      </c>
      <c r="E397" s="37"/>
      <c r="F397" s="204" t="s">
        <v>487</v>
      </c>
      <c r="G397" s="37"/>
      <c r="H397" s="37"/>
      <c r="I397" s="190"/>
      <c r="J397" s="37"/>
      <c r="K397" s="37"/>
      <c r="L397" s="40"/>
      <c r="M397" s="191"/>
      <c r="N397" s="192"/>
      <c r="O397" s="65"/>
      <c r="P397" s="65"/>
      <c r="Q397" s="65"/>
      <c r="R397" s="65"/>
      <c r="S397" s="65"/>
      <c r="T397" s="66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T397" s="18" t="s">
        <v>218</v>
      </c>
      <c r="AU397" s="18" t="s">
        <v>82</v>
      </c>
    </row>
    <row r="398" spans="1:47" s="2" customFormat="1" ht="19.5">
      <c r="A398" s="35"/>
      <c r="B398" s="36"/>
      <c r="C398" s="37"/>
      <c r="D398" s="188" t="s">
        <v>130</v>
      </c>
      <c r="E398" s="37"/>
      <c r="F398" s="193" t="s">
        <v>517</v>
      </c>
      <c r="G398" s="37"/>
      <c r="H398" s="37"/>
      <c r="I398" s="190"/>
      <c r="J398" s="37"/>
      <c r="K398" s="37"/>
      <c r="L398" s="40"/>
      <c r="M398" s="191"/>
      <c r="N398" s="192"/>
      <c r="O398" s="65"/>
      <c r="P398" s="65"/>
      <c r="Q398" s="65"/>
      <c r="R398" s="65"/>
      <c r="S398" s="65"/>
      <c r="T398" s="66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T398" s="18" t="s">
        <v>130</v>
      </c>
      <c r="AU398" s="18" t="s">
        <v>82</v>
      </c>
    </row>
    <row r="399" spans="2:51" s="13" customFormat="1" ht="12">
      <c r="B399" s="209"/>
      <c r="C399" s="210"/>
      <c r="D399" s="188" t="s">
        <v>240</v>
      </c>
      <c r="E399" s="211" t="s">
        <v>19</v>
      </c>
      <c r="F399" s="212" t="s">
        <v>557</v>
      </c>
      <c r="G399" s="210"/>
      <c r="H399" s="213">
        <v>27</v>
      </c>
      <c r="I399" s="214"/>
      <c r="J399" s="210"/>
      <c r="K399" s="210"/>
      <c r="L399" s="215"/>
      <c r="M399" s="216"/>
      <c r="N399" s="217"/>
      <c r="O399" s="217"/>
      <c r="P399" s="217"/>
      <c r="Q399" s="217"/>
      <c r="R399" s="217"/>
      <c r="S399" s="217"/>
      <c r="T399" s="218"/>
      <c r="AT399" s="219" t="s">
        <v>240</v>
      </c>
      <c r="AU399" s="219" t="s">
        <v>82</v>
      </c>
      <c r="AV399" s="13" t="s">
        <v>82</v>
      </c>
      <c r="AW399" s="13" t="s">
        <v>34</v>
      </c>
      <c r="AX399" s="13" t="s">
        <v>72</v>
      </c>
      <c r="AY399" s="219" t="s">
        <v>120</v>
      </c>
    </row>
    <row r="400" spans="2:51" s="14" customFormat="1" ht="12">
      <c r="B400" s="220"/>
      <c r="C400" s="221"/>
      <c r="D400" s="188" t="s">
        <v>240</v>
      </c>
      <c r="E400" s="222" t="s">
        <v>19</v>
      </c>
      <c r="F400" s="223" t="s">
        <v>249</v>
      </c>
      <c r="G400" s="221"/>
      <c r="H400" s="224">
        <v>27</v>
      </c>
      <c r="I400" s="225"/>
      <c r="J400" s="221"/>
      <c r="K400" s="221"/>
      <c r="L400" s="226"/>
      <c r="M400" s="227"/>
      <c r="N400" s="228"/>
      <c r="O400" s="228"/>
      <c r="P400" s="228"/>
      <c r="Q400" s="228"/>
      <c r="R400" s="228"/>
      <c r="S400" s="228"/>
      <c r="T400" s="229"/>
      <c r="AT400" s="230" t="s">
        <v>240</v>
      </c>
      <c r="AU400" s="230" t="s">
        <v>82</v>
      </c>
      <c r="AV400" s="14" t="s">
        <v>128</v>
      </c>
      <c r="AW400" s="14" t="s">
        <v>34</v>
      </c>
      <c r="AX400" s="14" t="s">
        <v>80</v>
      </c>
      <c r="AY400" s="230" t="s">
        <v>120</v>
      </c>
    </row>
    <row r="401" spans="1:65" s="2" customFormat="1" ht="21.75" customHeight="1">
      <c r="A401" s="35"/>
      <c r="B401" s="36"/>
      <c r="C401" s="194" t="s">
        <v>558</v>
      </c>
      <c r="D401" s="194" t="s">
        <v>211</v>
      </c>
      <c r="E401" s="195" t="s">
        <v>491</v>
      </c>
      <c r="F401" s="196" t="s">
        <v>492</v>
      </c>
      <c r="G401" s="197" t="s">
        <v>313</v>
      </c>
      <c r="H401" s="198">
        <v>179.7</v>
      </c>
      <c r="I401" s="199"/>
      <c r="J401" s="200">
        <f>ROUND(I401*H401,2)</f>
        <v>0</v>
      </c>
      <c r="K401" s="196" t="s">
        <v>215</v>
      </c>
      <c r="L401" s="40"/>
      <c r="M401" s="201" t="s">
        <v>19</v>
      </c>
      <c r="N401" s="202" t="s">
        <v>43</v>
      </c>
      <c r="O401" s="65"/>
      <c r="P401" s="184">
        <f>O401*H401</f>
        <v>0</v>
      </c>
      <c r="Q401" s="184">
        <v>0</v>
      </c>
      <c r="R401" s="184">
        <f>Q401*H401</f>
        <v>0</v>
      </c>
      <c r="S401" s="184">
        <v>0</v>
      </c>
      <c r="T401" s="185">
        <f>S401*H401</f>
        <v>0</v>
      </c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R401" s="186" t="s">
        <v>128</v>
      </c>
      <c r="AT401" s="186" t="s">
        <v>211</v>
      </c>
      <c r="AU401" s="186" t="s">
        <v>82</v>
      </c>
      <c r="AY401" s="18" t="s">
        <v>120</v>
      </c>
      <c r="BE401" s="187">
        <f>IF(N401="základní",J401,0)</f>
        <v>0</v>
      </c>
      <c r="BF401" s="187">
        <f>IF(N401="snížená",J401,0)</f>
        <v>0</v>
      </c>
      <c r="BG401" s="187">
        <f>IF(N401="zákl. přenesená",J401,0)</f>
        <v>0</v>
      </c>
      <c r="BH401" s="187">
        <f>IF(N401="sníž. přenesená",J401,0)</f>
        <v>0</v>
      </c>
      <c r="BI401" s="187">
        <f>IF(N401="nulová",J401,0)</f>
        <v>0</v>
      </c>
      <c r="BJ401" s="18" t="s">
        <v>80</v>
      </c>
      <c r="BK401" s="187">
        <f>ROUND(I401*H401,2)</f>
        <v>0</v>
      </c>
      <c r="BL401" s="18" t="s">
        <v>128</v>
      </c>
      <c r="BM401" s="186" t="s">
        <v>559</v>
      </c>
    </row>
    <row r="402" spans="1:47" s="2" customFormat="1" ht="12">
      <c r="A402" s="35"/>
      <c r="B402" s="36"/>
      <c r="C402" s="37"/>
      <c r="D402" s="188" t="s">
        <v>129</v>
      </c>
      <c r="E402" s="37"/>
      <c r="F402" s="189" t="s">
        <v>494</v>
      </c>
      <c r="G402" s="37"/>
      <c r="H402" s="37"/>
      <c r="I402" s="190"/>
      <c r="J402" s="37"/>
      <c r="K402" s="37"/>
      <c r="L402" s="40"/>
      <c r="M402" s="191"/>
      <c r="N402" s="192"/>
      <c r="O402" s="65"/>
      <c r="P402" s="65"/>
      <c r="Q402" s="65"/>
      <c r="R402" s="65"/>
      <c r="S402" s="65"/>
      <c r="T402" s="66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T402" s="18" t="s">
        <v>129</v>
      </c>
      <c r="AU402" s="18" t="s">
        <v>82</v>
      </c>
    </row>
    <row r="403" spans="1:47" s="2" customFormat="1" ht="12">
      <c r="A403" s="35"/>
      <c r="B403" s="36"/>
      <c r="C403" s="37"/>
      <c r="D403" s="203" t="s">
        <v>218</v>
      </c>
      <c r="E403" s="37"/>
      <c r="F403" s="204" t="s">
        <v>495</v>
      </c>
      <c r="G403" s="37"/>
      <c r="H403" s="37"/>
      <c r="I403" s="190"/>
      <c r="J403" s="37"/>
      <c r="K403" s="37"/>
      <c r="L403" s="40"/>
      <c r="M403" s="191"/>
      <c r="N403" s="192"/>
      <c r="O403" s="65"/>
      <c r="P403" s="65"/>
      <c r="Q403" s="65"/>
      <c r="R403" s="65"/>
      <c r="S403" s="65"/>
      <c r="T403" s="66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T403" s="18" t="s">
        <v>218</v>
      </c>
      <c r="AU403" s="18" t="s">
        <v>82</v>
      </c>
    </row>
    <row r="404" spans="1:47" s="2" customFormat="1" ht="19.5">
      <c r="A404" s="35"/>
      <c r="B404" s="36"/>
      <c r="C404" s="37"/>
      <c r="D404" s="188" t="s">
        <v>130</v>
      </c>
      <c r="E404" s="37"/>
      <c r="F404" s="193" t="s">
        <v>517</v>
      </c>
      <c r="G404" s="37"/>
      <c r="H404" s="37"/>
      <c r="I404" s="190"/>
      <c r="J404" s="37"/>
      <c r="K404" s="37"/>
      <c r="L404" s="40"/>
      <c r="M404" s="191"/>
      <c r="N404" s="192"/>
      <c r="O404" s="65"/>
      <c r="P404" s="65"/>
      <c r="Q404" s="65"/>
      <c r="R404" s="65"/>
      <c r="S404" s="65"/>
      <c r="T404" s="66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T404" s="18" t="s">
        <v>130</v>
      </c>
      <c r="AU404" s="18" t="s">
        <v>82</v>
      </c>
    </row>
    <row r="405" spans="2:51" s="13" customFormat="1" ht="12">
      <c r="B405" s="209"/>
      <c r="C405" s="210"/>
      <c r="D405" s="188" t="s">
        <v>240</v>
      </c>
      <c r="E405" s="211" t="s">
        <v>19</v>
      </c>
      <c r="F405" s="212" t="s">
        <v>560</v>
      </c>
      <c r="G405" s="210"/>
      <c r="H405" s="213">
        <v>159.3</v>
      </c>
      <c r="I405" s="214"/>
      <c r="J405" s="210"/>
      <c r="K405" s="210"/>
      <c r="L405" s="215"/>
      <c r="M405" s="216"/>
      <c r="N405" s="217"/>
      <c r="O405" s="217"/>
      <c r="P405" s="217"/>
      <c r="Q405" s="217"/>
      <c r="R405" s="217"/>
      <c r="S405" s="217"/>
      <c r="T405" s="218"/>
      <c r="AT405" s="219" t="s">
        <v>240</v>
      </c>
      <c r="AU405" s="219" t="s">
        <v>82</v>
      </c>
      <c r="AV405" s="13" t="s">
        <v>82</v>
      </c>
      <c r="AW405" s="13" t="s">
        <v>34</v>
      </c>
      <c r="AX405" s="13" t="s">
        <v>72</v>
      </c>
      <c r="AY405" s="219" t="s">
        <v>120</v>
      </c>
    </row>
    <row r="406" spans="2:51" s="13" customFormat="1" ht="12">
      <c r="B406" s="209"/>
      <c r="C406" s="210"/>
      <c r="D406" s="188" t="s">
        <v>240</v>
      </c>
      <c r="E406" s="211" t="s">
        <v>19</v>
      </c>
      <c r="F406" s="212" t="s">
        <v>561</v>
      </c>
      <c r="G406" s="210"/>
      <c r="H406" s="213">
        <v>20.4</v>
      </c>
      <c r="I406" s="214"/>
      <c r="J406" s="210"/>
      <c r="K406" s="210"/>
      <c r="L406" s="215"/>
      <c r="M406" s="216"/>
      <c r="N406" s="217"/>
      <c r="O406" s="217"/>
      <c r="P406" s="217"/>
      <c r="Q406" s="217"/>
      <c r="R406" s="217"/>
      <c r="S406" s="217"/>
      <c r="T406" s="218"/>
      <c r="AT406" s="219" t="s">
        <v>240</v>
      </c>
      <c r="AU406" s="219" t="s">
        <v>82</v>
      </c>
      <c r="AV406" s="13" t="s">
        <v>82</v>
      </c>
      <c r="AW406" s="13" t="s">
        <v>34</v>
      </c>
      <c r="AX406" s="13" t="s">
        <v>72</v>
      </c>
      <c r="AY406" s="219" t="s">
        <v>120</v>
      </c>
    </row>
    <row r="407" spans="2:51" s="14" customFormat="1" ht="12">
      <c r="B407" s="220"/>
      <c r="C407" s="221"/>
      <c r="D407" s="188" t="s">
        <v>240</v>
      </c>
      <c r="E407" s="222" t="s">
        <v>19</v>
      </c>
      <c r="F407" s="223" t="s">
        <v>249</v>
      </c>
      <c r="G407" s="221"/>
      <c r="H407" s="224">
        <v>179.7</v>
      </c>
      <c r="I407" s="225"/>
      <c r="J407" s="221"/>
      <c r="K407" s="221"/>
      <c r="L407" s="226"/>
      <c r="M407" s="227"/>
      <c r="N407" s="228"/>
      <c r="O407" s="228"/>
      <c r="P407" s="228"/>
      <c r="Q407" s="228"/>
      <c r="R407" s="228"/>
      <c r="S407" s="228"/>
      <c r="T407" s="229"/>
      <c r="AT407" s="230" t="s">
        <v>240</v>
      </c>
      <c r="AU407" s="230" t="s">
        <v>82</v>
      </c>
      <c r="AV407" s="14" t="s">
        <v>128</v>
      </c>
      <c r="AW407" s="14" t="s">
        <v>34</v>
      </c>
      <c r="AX407" s="14" t="s">
        <v>80</v>
      </c>
      <c r="AY407" s="230" t="s">
        <v>120</v>
      </c>
    </row>
    <row r="408" spans="1:65" s="2" customFormat="1" ht="24.2" customHeight="1">
      <c r="A408" s="35"/>
      <c r="B408" s="36"/>
      <c r="C408" s="194" t="s">
        <v>436</v>
      </c>
      <c r="D408" s="194" t="s">
        <v>211</v>
      </c>
      <c r="E408" s="195" t="s">
        <v>499</v>
      </c>
      <c r="F408" s="196" t="s">
        <v>500</v>
      </c>
      <c r="G408" s="197" t="s">
        <v>313</v>
      </c>
      <c r="H408" s="198">
        <v>68</v>
      </c>
      <c r="I408" s="199"/>
      <c r="J408" s="200">
        <f>ROUND(I408*H408,2)</f>
        <v>0</v>
      </c>
      <c r="K408" s="196" t="s">
        <v>19</v>
      </c>
      <c r="L408" s="40"/>
      <c r="M408" s="201" t="s">
        <v>19</v>
      </c>
      <c r="N408" s="202" t="s">
        <v>43</v>
      </c>
      <c r="O408" s="65"/>
      <c r="P408" s="184">
        <f>O408*H408</f>
        <v>0</v>
      </c>
      <c r="Q408" s="184">
        <v>0</v>
      </c>
      <c r="R408" s="184">
        <f>Q408*H408</f>
        <v>0</v>
      </c>
      <c r="S408" s="184">
        <v>0</v>
      </c>
      <c r="T408" s="185">
        <f>S408*H408</f>
        <v>0</v>
      </c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R408" s="186" t="s">
        <v>128</v>
      </c>
      <c r="AT408" s="186" t="s">
        <v>211</v>
      </c>
      <c r="AU408" s="186" t="s">
        <v>82</v>
      </c>
      <c r="AY408" s="18" t="s">
        <v>120</v>
      </c>
      <c r="BE408" s="187">
        <f>IF(N408="základní",J408,0)</f>
        <v>0</v>
      </c>
      <c r="BF408" s="187">
        <f>IF(N408="snížená",J408,0)</f>
        <v>0</v>
      </c>
      <c r="BG408" s="187">
        <f>IF(N408="zákl. přenesená",J408,0)</f>
        <v>0</v>
      </c>
      <c r="BH408" s="187">
        <f>IF(N408="sníž. přenesená",J408,0)</f>
        <v>0</v>
      </c>
      <c r="BI408" s="187">
        <f>IF(N408="nulová",J408,0)</f>
        <v>0</v>
      </c>
      <c r="BJ408" s="18" t="s">
        <v>80</v>
      </c>
      <c r="BK408" s="187">
        <f>ROUND(I408*H408,2)</f>
        <v>0</v>
      </c>
      <c r="BL408" s="18" t="s">
        <v>128</v>
      </c>
      <c r="BM408" s="186" t="s">
        <v>562</v>
      </c>
    </row>
    <row r="409" spans="1:47" s="2" customFormat="1" ht="19.5">
      <c r="A409" s="35"/>
      <c r="B409" s="36"/>
      <c r="C409" s="37"/>
      <c r="D409" s="188" t="s">
        <v>129</v>
      </c>
      <c r="E409" s="37"/>
      <c r="F409" s="189" t="s">
        <v>500</v>
      </c>
      <c r="G409" s="37"/>
      <c r="H409" s="37"/>
      <c r="I409" s="190"/>
      <c r="J409" s="37"/>
      <c r="K409" s="37"/>
      <c r="L409" s="40"/>
      <c r="M409" s="191"/>
      <c r="N409" s="192"/>
      <c r="O409" s="65"/>
      <c r="P409" s="65"/>
      <c r="Q409" s="65"/>
      <c r="R409" s="65"/>
      <c r="S409" s="65"/>
      <c r="T409" s="66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T409" s="18" t="s">
        <v>129</v>
      </c>
      <c r="AU409" s="18" t="s">
        <v>82</v>
      </c>
    </row>
    <row r="410" spans="1:47" s="2" customFormat="1" ht="19.5">
      <c r="A410" s="35"/>
      <c r="B410" s="36"/>
      <c r="C410" s="37"/>
      <c r="D410" s="188" t="s">
        <v>130</v>
      </c>
      <c r="E410" s="37"/>
      <c r="F410" s="193" t="s">
        <v>563</v>
      </c>
      <c r="G410" s="37"/>
      <c r="H410" s="37"/>
      <c r="I410" s="190"/>
      <c r="J410" s="37"/>
      <c r="K410" s="37"/>
      <c r="L410" s="40"/>
      <c r="M410" s="191"/>
      <c r="N410" s="192"/>
      <c r="O410" s="65"/>
      <c r="P410" s="65"/>
      <c r="Q410" s="65"/>
      <c r="R410" s="65"/>
      <c r="S410" s="65"/>
      <c r="T410" s="66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T410" s="18" t="s">
        <v>130</v>
      </c>
      <c r="AU410" s="18" t="s">
        <v>82</v>
      </c>
    </row>
    <row r="411" spans="2:51" s="13" customFormat="1" ht="12">
      <c r="B411" s="209"/>
      <c r="C411" s="210"/>
      <c r="D411" s="188" t="s">
        <v>240</v>
      </c>
      <c r="E411" s="211" t="s">
        <v>19</v>
      </c>
      <c r="F411" s="212" t="s">
        <v>564</v>
      </c>
      <c r="G411" s="210"/>
      <c r="H411" s="213">
        <v>14.4</v>
      </c>
      <c r="I411" s="214"/>
      <c r="J411" s="210"/>
      <c r="K411" s="210"/>
      <c r="L411" s="215"/>
      <c r="M411" s="216"/>
      <c r="N411" s="217"/>
      <c r="O411" s="217"/>
      <c r="P411" s="217"/>
      <c r="Q411" s="217"/>
      <c r="R411" s="217"/>
      <c r="S411" s="217"/>
      <c r="T411" s="218"/>
      <c r="AT411" s="219" t="s">
        <v>240</v>
      </c>
      <c r="AU411" s="219" t="s">
        <v>82</v>
      </c>
      <c r="AV411" s="13" t="s">
        <v>82</v>
      </c>
      <c r="AW411" s="13" t="s">
        <v>34</v>
      </c>
      <c r="AX411" s="13" t="s">
        <v>72</v>
      </c>
      <c r="AY411" s="219" t="s">
        <v>120</v>
      </c>
    </row>
    <row r="412" spans="2:51" s="13" customFormat="1" ht="12">
      <c r="B412" s="209"/>
      <c r="C412" s="210"/>
      <c r="D412" s="188" t="s">
        <v>240</v>
      </c>
      <c r="E412" s="211" t="s">
        <v>19</v>
      </c>
      <c r="F412" s="212" t="s">
        <v>565</v>
      </c>
      <c r="G412" s="210"/>
      <c r="H412" s="213">
        <v>7.2</v>
      </c>
      <c r="I412" s="214"/>
      <c r="J412" s="210"/>
      <c r="K412" s="210"/>
      <c r="L412" s="215"/>
      <c r="M412" s="216"/>
      <c r="N412" s="217"/>
      <c r="O412" s="217"/>
      <c r="P412" s="217"/>
      <c r="Q412" s="217"/>
      <c r="R412" s="217"/>
      <c r="S412" s="217"/>
      <c r="T412" s="218"/>
      <c r="AT412" s="219" t="s">
        <v>240</v>
      </c>
      <c r="AU412" s="219" t="s">
        <v>82</v>
      </c>
      <c r="AV412" s="13" t="s">
        <v>82</v>
      </c>
      <c r="AW412" s="13" t="s">
        <v>34</v>
      </c>
      <c r="AX412" s="13" t="s">
        <v>72</v>
      </c>
      <c r="AY412" s="219" t="s">
        <v>120</v>
      </c>
    </row>
    <row r="413" spans="2:51" s="13" customFormat="1" ht="12">
      <c r="B413" s="209"/>
      <c r="C413" s="210"/>
      <c r="D413" s="188" t="s">
        <v>240</v>
      </c>
      <c r="E413" s="211" t="s">
        <v>19</v>
      </c>
      <c r="F413" s="212" t="s">
        <v>566</v>
      </c>
      <c r="G413" s="210"/>
      <c r="H413" s="213">
        <v>41.6</v>
      </c>
      <c r="I413" s="214"/>
      <c r="J413" s="210"/>
      <c r="K413" s="210"/>
      <c r="L413" s="215"/>
      <c r="M413" s="216"/>
      <c r="N413" s="217"/>
      <c r="O413" s="217"/>
      <c r="P413" s="217"/>
      <c r="Q413" s="217"/>
      <c r="R413" s="217"/>
      <c r="S413" s="217"/>
      <c r="T413" s="218"/>
      <c r="AT413" s="219" t="s">
        <v>240</v>
      </c>
      <c r="AU413" s="219" t="s">
        <v>82</v>
      </c>
      <c r="AV413" s="13" t="s">
        <v>82</v>
      </c>
      <c r="AW413" s="13" t="s">
        <v>34</v>
      </c>
      <c r="AX413" s="13" t="s">
        <v>72</v>
      </c>
      <c r="AY413" s="219" t="s">
        <v>120</v>
      </c>
    </row>
    <row r="414" spans="2:51" s="13" customFormat="1" ht="12">
      <c r="B414" s="209"/>
      <c r="C414" s="210"/>
      <c r="D414" s="188" t="s">
        <v>240</v>
      </c>
      <c r="E414" s="211" t="s">
        <v>19</v>
      </c>
      <c r="F414" s="212" t="s">
        <v>567</v>
      </c>
      <c r="G414" s="210"/>
      <c r="H414" s="213">
        <v>4.8</v>
      </c>
      <c r="I414" s="214"/>
      <c r="J414" s="210"/>
      <c r="K414" s="210"/>
      <c r="L414" s="215"/>
      <c r="M414" s="216"/>
      <c r="N414" s="217"/>
      <c r="O414" s="217"/>
      <c r="P414" s="217"/>
      <c r="Q414" s="217"/>
      <c r="R414" s="217"/>
      <c r="S414" s="217"/>
      <c r="T414" s="218"/>
      <c r="AT414" s="219" t="s">
        <v>240</v>
      </c>
      <c r="AU414" s="219" t="s">
        <v>82</v>
      </c>
      <c r="AV414" s="13" t="s">
        <v>82</v>
      </c>
      <c r="AW414" s="13" t="s">
        <v>34</v>
      </c>
      <c r="AX414" s="13" t="s">
        <v>72</v>
      </c>
      <c r="AY414" s="219" t="s">
        <v>120</v>
      </c>
    </row>
    <row r="415" spans="2:51" s="14" customFormat="1" ht="12">
      <c r="B415" s="220"/>
      <c r="C415" s="221"/>
      <c r="D415" s="188" t="s">
        <v>240</v>
      </c>
      <c r="E415" s="222" t="s">
        <v>19</v>
      </c>
      <c r="F415" s="223" t="s">
        <v>286</v>
      </c>
      <c r="G415" s="221"/>
      <c r="H415" s="224">
        <v>68</v>
      </c>
      <c r="I415" s="225"/>
      <c r="J415" s="221"/>
      <c r="K415" s="221"/>
      <c r="L415" s="226"/>
      <c r="M415" s="227"/>
      <c r="N415" s="228"/>
      <c r="O415" s="228"/>
      <c r="P415" s="228"/>
      <c r="Q415" s="228"/>
      <c r="R415" s="228"/>
      <c r="S415" s="228"/>
      <c r="T415" s="229"/>
      <c r="AT415" s="230" t="s">
        <v>240</v>
      </c>
      <c r="AU415" s="230" t="s">
        <v>82</v>
      </c>
      <c r="AV415" s="14" t="s">
        <v>128</v>
      </c>
      <c r="AW415" s="14" t="s">
        <v>34</v>
      </c>
      <c r="AX415" s="14" t="s">
        <v>80</v>
      </c>
      <c r="AY415" s="230" t="s">
        <v>120</v>
      </c>
    </row>
    <row r="416" spans="1:65" s="2" customFormat="1" ht="21.75" customHeight="1">
      <c r="A416" s="35"/>
      <c r="B416" s="36"/>
      <c r="C416" s="194" t="s">
        <v>568</v>
      </c>
      <c r="D416" s="194" t="s">
        <v>211</v>
      </c>
      <c r="E416" s="195" t="s">
        <v>470</v>
      </c>
      <c r="F416" s="196" t="s">
        <v>471</v>
      </c>
      <c r="G416" s="197" t="s">
        <v>237</v>
      </c>
      <c r="H416" s="198">
        <v>11.7</v>
      </c>
      <c r="I416" s="199"/>
      <c r="J416" s="200">
        <f>ROUND(I416*H416,2)</f>
        <v>0</v>
      </c>
      <c r="K416" s="196" t="s">
        <v>19</v>
      </c>
      <c r="L416" s="40"/>
      <c r="M416" s="201" t="s">
        <v>19</v>
      </c>
      <c r="N416" s="202" t="s">
        <v>43</v>
      </c>
      <c r="O416" s="65"/>
      <c r="P416" s="184">
        <f>O416*H416</f>
        <v>0</v>
      </c>
      <c r="Q416" s="184">
        <v>0</v>
      </c>
      <c r="R416" s="184">
        <f>Q416*H416</f>
        <v>0</v>
      </c>
      <c r="S416" s="184">
        <v>0</v>
      </c>
      <c r="T416" s="185">
        <f>S416*H416</f>
        <v>0</v>
      </c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R416" s="186" t="s">
        <v>128</v>
      </c>
      <c r="AT416" s="186" t="s">
        <v>211</v>
      </c>
      <c r="AU416" s="186" t="s">
        <v>82</v>
      </c>
      <c r="AY416" s="18" t="s">
        <v>120</v>
      </c>
      <c r="BE416" s="187">
        <f>IF(N416="základní",J416,0)</f>
        <v>0</v>
      </c>
      <c r="BF416" s="187">
        <f>IF(N416="snížená",J416,0)</f>
        <v>0</v>
      </c>
      <c r="BG416" s="187">
        <f>IF(N416="zákl. přenesená",J416,0)</f>
        <v>0</v>
      </c>
      <c r="BH416" s="187">
        <f>IF(N416="sníž. přenesená",J416,0)</f>
        <v>0</v>
      </c>
      <c r="BI416" s="187">
        <f>IF(N416="nulová",J416,0)</f>
        <v>0</v>
      </c>
      <c r="BJ416" s="18" t="s">
        <v>80</v>
      </c>
      <c r="BK416" s="187">
        <f>ROUND(I416*H416,2)</f>
        <v>0</v>
      </c>
      <c r="BL416" s="18" t="s">
        <v>128</v>
      </c>
      <c r="BM416" s="186" t="s">
        <v>569</v>
      </c>
    </row>
    <row r="417" spans="1:47" s="2" customFormat="1" ht="12">
      <c r="A417" s="35"/>
      <c r="B417" s="36"/>
      <c r="C417" s="37"/>
      <c r="D417" s="188" t="s">
        <v>129</v>
      </c>
      <c r="E417" s="37"/>
      <c r="F417" s="189" t="s">
        <v>471</v>
      </c>
      <c r="G417" s="37"/>
      <c r="H417" s="37"/>
      <c r="I417" s="190"/>
      <c r="J417" s="37"/>
      <c r="K417" s="37"/>
      <c r="L417" s="40"/>
      <c r="M417" s="191"/>
      <c r="N417" s="192"/>
      <c r="O417" s="65"/>
      <c r="P417" s="65"/>
      <c r="Q417" s="65"/>
      <c r="R417" s="65"/>
      <c r="S417" s="65"/>
      <c r="T417" s="66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T417" s="18" t="s">
        <v>129</v>
      </c>
      <c r="AU417" s="18" t="s">
        <v>82</v>
      </c>
    </row>
    <row r="418" spans="1:47" s="2" customFormat="1" ht="19.5">
      <c r="A418" s="35"/>
      <c r="B418" s="36"/>
      <c r="C418" s="37"/>
      <c r="D418" s="188" t="s">
        <v>130</v>
      </c>
      <c r="E418" s="37"/>
      <c r="F418" s="193" t="s">
        <v>570</v>
      </c>
      <c r="G418" s="37"/>
      <c r="H418" s="37"/>
      <c r="I418" s="190"/>
      <c r="J418" s="37"/>
      <c r="K418" s="37"/>
      <c r="L418" s="40"/>
      <c r="M418" s="191"/>
      <c r="N418" s="192"/>
      <c r="O418" s="65"/>
      <c r="P418" s="65"/>
      <c r="Q418" s="65"/>
      <c r="R418" s="65"/>
      <c r="S418" s="65"/>
      <c r="T418" s="66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T418" s="18" t="s">
        <v>130</v>
      </c>
      <c r="AU418" s="18" t="s">
        <v>82</v>
      </c>
    </row>
    <row r="419" spans="2:51" s="13" customFormat="1" ht="12">
      <c r="B419" s="209"/>
      <c r="C419" s="210"/>
      <c r="D419" s="188" t="s">
        <v>240</v>
      </c>
      <c r="E419" s="211" t="s">
        <v>19</v>
      </c>
      <c r="F419" s="212" t="s">
        <v>571</v>
      </c>
      <c r="G419" s="210"/>
      <c r="H419" s="213">
        <v>1.2</v>
      </c>
      <c r="I419" s="214"/>
      <c r="J419" s="210"/>
      <c r="K419" s="210"/>
      <c r="L419" s="215"/>
      <c r="M419" s="216"/>
      <c r="N419" s="217"/>
      <c r="O419" s="217"/>
      <c r="P419" s="217"/>
      <c r="Q419" s="217"/>
      <c r="R419" s="217"/>
      <c r="S419" s="217"/>
      <c r="T419" s="218"/>
      <c r="AT419" s="219" t="s">
        <v>240</v>
      </c>
      <c r="AU419" s="219" t="s">
        <v>82</v>
      </c>
      <c r="AV419" s="13" t="s">
        <v>82</v>
      </c>
      <c r="AW419" s="13" t="s">
        <v>34</v>
      </c>
      <c r="AX419" s="13" t="s">
        <v>72</v>
      </c>
      <c r="AY419" s="219" t="s">
        <v>120</v>
      </c>
    </row>
    <row r="420" spans="2:51" s="13" customFormat="1" ht="12">
      <c r="B420" s="209"/>
      <c r="C420" s="210"/>
      <c r="D420" s="188" t="s">
        <v>240</v>
      </c>
      <c r="E420" s="211" t="s">
        <v>19</v>
      </c>
      <c r="F420" s="212" t="s">
        <v>572</v>
      </c>
      <c r="G420" s="210"/>
      <c r="H420" s="213">
        <v>0.6</v>
      </c>
      <c r="I420" s="214"/>
      <c r="J420" s="210"/>
      <c r="K420" s="210"/>
      <c r="L420" s="215"/>
      <c r="M420" s="216"/>
      <c r="N420" s="217"/>
      <c r="O420" s="217"/>
      <c r="P420" s="217"/>
      <c r="Q420" s="217"/>
      <c r="R420" s="217"/>
      <c r="S420" s="217"/>
      <c r="T420" s="218"/>
      <c r="AT420" s="219" t="s">
        <v>240</v>
      </c>
      <c r="AU420" s="219" t="s">
        <v>82</v>
      </c>
      <c r="AV420" s="13" t="s">
        <v>82</v>
      </c>
      <c r="AW420" s="13" t="s">
        <v>34</v>
      </c>
      <c r="AX420" s="13" t="s">
        <v>72</v>
      </c>
      <c r="AY420" s="219" t="s">
        <v>120</v>
      </c>
    </row>
    <row r="421" spans="2:51" s="13" customFormat="1" ht="12">
      <c r="B421" s="209"/>
      <c r="C421" s="210"/>
      <c r="D421" s="188" t="s">
        <v>240</v>
      </c>
      <c r="E421" s="211" t="s">
        <v>19</v>
      </c>
      <c r="F421" s="212" t="s">
        <v>573</v>
      </c>
      <c r="G421" s="210"/>
      <c r="H421" s="213">
        <v>1.56</v>
      </c>
      <c r="I421" s="214"/>
      <c r="J421" s="210"/>
      <c r="K421" s="210"/>
      <c r="L421" s="215"/>
      <c r="M421" s="216"/>
      <c r="N421" s="217"/>
      <c r="O421" s="217"/>
      <c r="P421" s="217"/>
      <c r="Q421" s="217"/>
      <c r="R421" s="217"/>
      <c r="S421" s="217"/>
      <c r="T421" s="218"/>
      <c r="AT421" s="219" t="s">
        <v>240</v>
      </c>
      <c r="AU421" s="219" t="s">
        <v>82</v>
      </c>
      <c r="AV421" s="13" t="s">
        <v>82</v>
      </c>
      <c r="AW421" s="13" t="s">
        <v>34</v>
      </c>
      <c r="AX421" s="13" t="s">
        <v>72</v>
      </c>
      <c r="AY421" s="219" t="s">
        <v>120</v>
      </c>
    </row>
    <row r="422" spans="2:51" s="13" customFormat="1" ht="12">
      <c r="B422" s="209"/>
      <c r="C422" s="210"/>
      <c r="D422" s="188" t="s">
        <v>240</v>
      </c>
      <c r="E422" s="211" t="s">
        <v>19</v>
      </c>
      <c r="F422" s="212" t="s">
        <v>574</v>
      </c>
      <c r="G422" s="210"/>
      <c r="H422" s="213">
        <v>0.36</v>
      </c>
      <c r="I422" s="214"/>
      <c r="J422" s="210"/>
      <c r="K422" s="210"/>
      <c r="L422" s="215"/>
      <c r="M422" s="216"/>
      <c r="N422" s="217"/>
      <c r="O422" s="217"/>
      <c r="P422" s="217"/>
      <c r="Q422" s="217"/>
      <c r="R422" s="217"/>
      <c r="S422" s="217"/>
      <c r="T422" s="218"/>
      <c r="AT422" s="219" t="s">
        <v>240</v>
      </c>
      <c r="AU422" s="219" t="s">
        <v>82</v>
      </c>
      <c r="AV422" s="13" t="s">
        <v>82</v>
      </c>
      <c r="AW422" s="13" t="s">
        <v>34</v>
      </c>
      <c r="AX422" s="13" t="s">
        <v>72</v>
      </c>
      <c r="AY422" s="219" t="s">
        <v>120</v>
      </c>
    </row>
    <row r="423" spans="2:51" s="13" customFormat="1" ht="12">
      <c r="B423" s="209"/>
      <c r="C423" s="210"/>
      <c r="D423" s="188" t="s">
        <v>240</v>
      </c>
      <c r="E423" s="211" t="s">
        <v>19</v>
      </c>
      <c r="F423" s="212" t="s">
        <v>575</v>
      </c>
      <c r="G423" s="210"/>
      <c r="H423" s="213">
        <v>0.57</v>
      </c>
      <c r="I423" s="214"/>
      <c r="J423" s="210"/>
      <c r="K423" s="210"/>
      <c r="L423" s="215"/>
      <c r="M423" s="216"/>
      <c r="N423" s="217"/>
      <c r="O423" s="217"/>
      <c r="P423" s="217"/>
      <c r="Q423" s="217"/>
      <c r="R423" s="217"/>
      <c r="S423" s="217"/>
      <c r="T423" s="218"/>
      <c r="AT423" s="219" t="s">
        <v>240</v>
      </c>
      <c r="AU423" s="219" t="s">
        <v>82</v>
      </c>
      <c r="AV423" s="13" t="s">
        <v>82</v>
      </c>
      <c r="AW423" s="13" t="s">
        <v>34</v>
      </c>
      <c r="AX423" s="13" t="s">
        <v>72</v>
      </c>
      <c r="AY423" s="219" t="s">
        <v>120</v>
      </c>
    </row>
    <row r="424" spans="2:51" s="13" customFormat="1" ht="12">
      <c r="B424" s="209"/>
      <c r="C424" s="210"/>
      <c r="D424" s="188" t="s">
        <v>240</v>
      </c>
      <c r="E424" s="211" t="s">
        <v>19</v>
      </c>
      <c r="F424" s="212" t="s">
        <v>576</v>
      </c>
      <c r="G424" s="210"/>
      <c r="H424" s="213">
        <v>6.39</v>
      </c>
      <c r="I424" s="214"/>
      <c r="J424" s="210"/>
      <c r="K424" s="210"/>
      <c r="L424" s="215"/>
      <c r="M424" s="216"/>
      <c r="N424" s="217"/>
      <c r="O424" s="217"/>
      <c r="P424" s="217"/>
      <c r="Q424" s="217"/>
      <c r="R424" s="217"/>
      <c r="S424" s="217"/>
      <c r="T424" s="218"/>
      <c r="AT424" s="219" t="s">
        <v>240</v>
      </c>
      <c r="AU424" s="219" t="s">
        <v>82</v>
      </c>
      <c r="AV424" s="13" t="s">
        <v>82</v>
      </c>
      <c r="AW424" s="13" t="s">
        <v>34</v>
      </c>
      <c r="AX424" s="13" t="s">
        <v>72</v>
      </c>
      <c r="AY424" s="219" t="s">
        <v>120</v>
      </c>
    </row>
    <row r="425" spans="2:51" s="13" customFormat="1" ht="12">
      <c r="B425" s="209"/>
      <c r="C425" s="210"/>
      <c r="D425" s="188" t="s">
        <v>240</v>
      </c>
      <c r="E425" s="211" t="s">
        <v>19</v>
      </c>
      <c r="F425" s="212" t="s">
        <v>577</v>
      </c>
      <c r="G425" s="210"/>
      <c r="H425" s="213">
        <v>0.18</v>
      </c>
      <c r="I425" s="214"/>
      <c r="J425" s="210"/>
      <c r="K425" s="210"/>
      <c r="L425" s="215"/>
      <c r="M425" s="216"/>
      <c r="N425" s="217"/>
      <c r="O425" s="217"/>
      <c r="P425" s="217"/>
      <c r="Q425" s="217"/>
      <c r="R425" s="217"/>
      <c r="S425" s="217"/>
      <c r="T425" s="218"/>
      <c r="AT425" s="219" t="s">
        <v>240</v>
      </c>
      <c r="AU425" s="219" t="s">
        <v>82</v>
      </c>
      <c r="AV425" s="13" t="s">
        <v>82</v>
      </c>
      <c r="AW425" s="13" t="s">
        <v>34</v>
      </c>
      <c r="AX425" s="13" t="s">
        <v>72</v>
      </c>
      <c r="AY425" s="219" t="s">
        <v>120</v>
      </c>
    </row>
    <row r="426" spans="2:51" s="13" customFormat="1" ht="12">
      <c r="B426" s="209"/>
      <c r="C426" s="210"/>
      <c r="D426" s="188" t="s">
        <v>240</v>
      </c>
      <c r="E426" s="211" t="s">
        <v>19</v>
      </c>
      <c r="F426" s="212" t="s">
        <v>578</v>
      </c>
      <c r="G426" s="210"/>
      <c r="H426" s="213">
        <v>0.84</v>
      </c>
      <c r="I426" s="214"/>
      <c r="J426" s="210"/>
      <c r="K426" s="210"/>
      <c r="L426" s="215"/>
      <c r="M426" s="216"/>
      <c r="N426" s="217"/>
      <c r="O426" s="217"/>
      <c r="P426" s="217"/>
      <c r="Q426" s="217"/>
      <c r="R426" s="217"/>
      <c r="S426" s="217"/>
      <c r="T426" s="218"/>
      <c r="AT426" s="219" t="s">
        <v>240</v>
      </c>
      <c r="AU426" s="219" t="s">
        <v>82</v>
      </c>
      <c r="AV426" s="13" t="s">
        <v>82</v>
      </c>
      <c r="AW426" s="13" t="s">
        <v>34</v>
      </c>
      <c r="AX426" s="13" t="s">
        <v>72</v>
      </c>
      <c r="AY426" s="219" t="s">
        <v>120</v>
      </c>
    </row>
    <row r="427" spans="2:51" s="14" customFormat="1" ht="12">
      <c r="B427" s="220"/>
      <c r="C427" s="221"/>
      <c r="D427" s="188" t="s">
        <v>240</v>
      </c>
      <c r="E427" s="222" t="s">
        <v>19</v>
      </c>
      <c r="F427" s="223" t="s">
        <v>249</v>
      </c>
      <c r="G427" s="221"/>
      <c r="H427" s="224">
        <v>11.7</v>
      </c>
      <c r="I427" s="225"/>
      <c r="J427" s="221"/>
      <c r="K427" s="221"/>
      <c r="L427" s="226"/>
      <c r="M427" s="227"/>
      <c r="N427" s="228"/>
      <c r="O427" s="228"/>
      <c r="P427" s="228"/>
      <c r="Q427" s="228"/>
      <c r="R427" s="228"/>
      <c r="S427" s="228"/>
      <c r="T427" s="229"/>
      <c r="AT427" s="230" t="s">
        <v>240</v>
      </c>
      <c r="AU427" s="230" t="s">
        <v>82</v>
      </c>
      <c r="AV427" s="14" t="s">
        <v>128</v>
      </c>
      <c r="AW427" s="14" t="s">
        <v>34</v>
      </c>
      <c r="AX427" s="14" t="s">
        <v>80</v>
      </c>
      <c r="AY427" s="230" t="s">
        <v>120</v>
      </c>
    </row>
    <row r="428" spans="1:65" s="2" customFormat="1" ht="21.75" customHeight="1">
      <c r="A428" s="35"/>
      <c r="B428" s="36"/>
      <c r="C428" s="194" t="s">
        <v>441</v>
      </c>
      <c r="D428" s="194" t="s">
        <v>211</v>
      </c>
      <c r="E428" s="195" t="s">
        <v>506</v>
      </c>
      <c r="F428" s="196" t="s">
        <v>507</v>
      </c>
      <c r="G428" s="197" t="s">
        <v>237</v>
      </c>
      <c r="H428" s="198">
        <v>11.7</v>
      </c>
      <c r="I428" s="199"/>
      <c r="J428" s="200">
        <f>ROUND(I428*H428,2)</f>
        <v>0</v>
      </c>
      <c r="K428" s="196" t="s">
        <v>19</v>
      </c>
      <c r="L428" s="40"/>
      <c r="M428" s="201" t="s">
        <v>19</v>
      </c>
      <c r="N428" s="202" t="s">
        <v>43</v>
      </c>
      <c r="O428" s="65"/>
      <c r="P428" s="184">
        <f>O428*H428</f>
        <v>0</v>
      </c>
      <c r="Q428" s="184">
        <v>0</v>
      </c>
      <c r="R428" s="184">
        <f>Q428*H428</f>
        <v>0</v>
      </c>
      <c r="S428" s="184">
        <v>0</v>
      </c>
      <c r="T428" s="185">
        <f>S428*H428</f>
        <v>0</v>
      </c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R428" s="186" t="s">
        <v>128</v>
      </c>
      <c r="AT428" s="186" t="s">
        <v>211</v>
      </c>
      <c r="AU428" s="186" t="s">
        <v>82</v>
      </c>
      <c r="AY428" s="18" t="s">
        <v>120</v>
      </c>
      <c r="BE428" s="187">
        <f>IF(N428="základní",J428,0)</f>
        <v>0</v>
      </c>
      <c r="BF428" s="187">
        <f>IF(N428="snížená",J428,0)</f>
        <v>0</v>
      </c>
      <c r="BG428" s="187">
        <f>IF(N428="zákl. přenesená",J428,0)</f>
        <v>0</v>
      </c>
      <c r="BH428" s="187">
        <f>IF(N428="sníž. přenesená",J428,0)</f>
        <v>0</v>
      </c>
      <c r="BI428" s="187">
        <f>IF(N428="nulová",J428,0)</f>
        <v>0</v>
      </c>
      <c r="BJ428" s="18" t="s">
        <v>80</v>
      </c>
      <c r="BK428" s="187">
        <f>ROUND(I428*H428,2)</f>
        <v>0</v>
      </c>
      <c r="BL428" s="18" t="s">
        <v>128</v>
      </c>
      <c r="BM428" s="186" t="s">
        <v>579</v>
      </c>
    </row>
    <row r="429" spans="1:47" s="2" customFormat="1" ht="12">
      <c r="A429" s="35"/>
      <c r="B429" s="36"/>
      <c r="C429" s="37"/>
      <c r="D429" s="188" t="s">
        <v>129</v>
      </c>
      <c r="E429" s="37"/>
      <c r="F429" s="189" t="s">
        <v>509</v>
      </c>
      <c r="G429" s="37"/>
      <c r="H429" s="37"/>
      <c r="I429" s="190"/>
      <c r="J429" s="37"/>
      <c r="K429" s="37"/>
      <c r="L429" s="40"/>
      <c r="M429" s="191"/>
      <c r="N429" s="192"/>
      <c r="O429" s="65"/>
      <c r="P429" s="65"/>
      <c r="Q429" s="65"/>
      <c r="R429" s="65"/>
      <c r="S429" s="65"/>
      <c r="T429" s="66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T429" s="18" t="s">
        <v>129</v>
      </c>
      <c r="AU429" s="18" t="s">
        <v>82</v>
      </c>
    </row>
    <row r="430" spans="1:47" s="2" customFormat="1" ht="19.5">
      <c r="A430" s="35"/>
      <c r="B430" s="36"/>
      <c r="C430" s="37"/>
      <c r="D430" s="188" t="s">
        <v>130</v>
      </c>
      <c r="E430" s="37"/>
      <c r="F430" s="193" t="s">
        <v>580</v>
      </c>
      <c r="G430" s="37"/>
      <c r="H430" s="37"/>
      <c r="I430" s="190"/>
      <c r="J430" s="37"/>
      <c r="K430" s="37"/>
      <c r="L430" s="40"/>
      <c r="M430" s="191"/>
      <c r="N430" s="192"/>
      <c r="O430" s="65"/>
      <c r="P430" s="65"/>
      <c r="Q430" s="65"/>
      <c r="R430" s="65"/>
      <c r="S430" s="65"/>
      <c r="T430" s="66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T430" s="18" t="s">
        <v>130</v>
      </c>
      <c r="AU430" s="18" t="s">
        <v>82</v>
      </c>
    </row>
    <row r="431" spans="1:65" s="2" customFormat="1" ht="21.75" customHeight="1">
      <c r="A431" s="35"/>
      <c r="B431" s="36"/>
      <c r="C431" s="174" t="s">
        <v>581</v>
      </c>
      <c r="D431" s="174" t="s">
        <v>123</v>
      </c>
      <c r="E431" s="175" t="s">
        <v>235</v>
      </c>
      <c r="F431" s="176" t="s">
        <v>236</v>
      </c>
      <c r="G431" s="177" t="s">
        <v>237</v>
      </c>
      <c r="H431" s="178">
        <v>11.7</v>
      </c>
      <c r="I431" s="179"/>
      <c r="J431" s="180">
        <f>ROUND(I431*H431,2)</f>
        <v>0</v>
      </c>
      <c r="K431" s="176" t="s">
        <v>19</v>
      </c>
      <c r="L431" s="181"/>
      <c r="M431" s="182" t="s">
        <v>19</v>
      </c>
      <c r="N431" s="183" t="s">
        <v>43</v>
      </c>
      <c r="O431" s="65"/>
      <c r="P431" s="184">
        <f>O431*H431</f>
        <v>0</v>
      </c>
      <c r="Q431" s="184">
        <v>0</v>
      </c>
      <c r="R431" s="184">
        <f>Q431*H431</f>
        <v>0</v>
      </c>
      <c r="S431" s="184">
        <v>0</v>
      </c>
      <c r="T431" s="185">
        <f>S431*H431</f>
        <v>0</v>
      </c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R431" s="186" t="s">
        <v>127</v>
      </c>
      <c r="AT431" s="186" t="s">
        <v>123</v>
      </c>
      <c r="AU431" s="186" t="s">
        <v>82</v>
      </c>
      <c r="AY431" s="18" t="s">
        <v>120</v>
      </c>
      <c r="BE431" s="187">
        <f>IF(N431="základní",J431,0)</f>
        <v>0</v>
      </c>
      <c r="BF431" s="187">
        <f>IF(N431="snížená",J431,0)</f>
        <v>0</v>
      </c>
      <c r="BG431" s="187">
        <f>IF(N431="zákl. přenesená",J431,0)</f>
        <v>0</v>
      </c>
      <c r="BH431" s="187">
        <f>IF(N431="sníž. přenesená",J431,0)</f>
        <v>0</v>
      </c>
      <c r="BI431" s="187">
        <f>IF(N431="nulová",J431,0)</f>
        <v>0</v>
      </c>
      <c r="BJ431" s="18" t="s">
        <v>80</v>
      </c>
      <c r="BK431" s="187">
        <f>ROUND(I431*H431,2)</f>
        <v>0</v>
      </c>
      <c r="BL431" s="18" t="s">
        <v>128</v>
      </c>
      <c r="BM431" s="186" t="s">
        <v>582</v>
      </c>
    </row>
    <row r="432" spans="1:47" s="2" customFormat="1" ht="12">
      <c r="A432" s="35"/>
      <c r="B432" s="36"/>
      <c r="C432" s="37"/>
      <c r="D432" s="188" t="s">
        <v>129</v>
      </c>
      <c r="E432" s="37"/>
      <c r="F432" s="189" t="s">
        <v>236</v>
      </c>
      <c r="G432" s="37"/>
      <c r="H432" s="37"/>
      <c r="I432" s="190"/>
      <c r="J432" s="37"/>
      <c r="K432" s="37"/>
      <c r="L432" s="40"/>
      <c r="M432" s="191"/>
      <c r="N432" s="192"/>
      <c r="O432" s="65"/>
      <c r="P432" s="65"/>
      <c r="Q432" s="65"/>
      <c r="R432" s="65"/>
      <c r="S432" s="65"/>
      <c r="T432" s="66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T432" s="18" t="s">
        <v>129</v>
      </c>
      <c r="AU432" s="18" t="s">
        <v>82</v>
      </c>
    </row>
    <row r="433" spans="1:47" s="2" customFormat="1" ht="19.5">
      <c r="A433" s="35"/>
      <c r="B433" s="36"/>
      <c r="C433" s="37"/>
      <c r="D433" s="188" t="s">
        <v>130</v>
      </c>
      <c r="E433" s="37"/>
      <c r="F433" s="193" t="s">
        <v>580</v>
      </c>
      <c r="G433" s="37"/>
      <c r="H433" s="37"/>
      <c r="I433" s="190"/>
      <c r="J433" s="37"/>
      <c r="K433" s="37"/>
      <c r="L433" s="40"/>
      <c r="M433" s="191"/>
      <c r="N433" s="192"/>
      <c r="O433" s="65"/>
      <c r="P433" s="65"/>
      <c r="Q433" s="65"/>
      <c r="R433" s="65"/>
      <c r="S433" s="65"/>
      <c r="T433" s="66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T433" s="18" t="s">
        <v>130</v>
      </c>
      <c r="AU433" s="18" t="s">
        <v>82</v>
      </c>
    </row>
    <row r="434" spans="1:65" s="2" customFormat="1" ht="24.2" customHeight="1">
      <c r="A434" s="35"/>
      <c r="B434" s="36"/>
      <c r="C434" s="194" t="s">
        <v>583</v>
      </c>
      <c r="D434" s="194" t="s">
        <v>211</v>
      </c>
      <c r="E434" s="195" t="s">
        <v>584</v>
      </c>
      <c r="F434" s="196" t="s">
        <v>585</v>
      </c>
      <c r="G434" s="197" t="s">
        <v>307</v>
      </c>
      <c r="H434" s="198">
        <v>6</v>
      </c>
      <c r="I434" s="199"/>
      <c r="J434" s="200">
        <f>ROUND(I434*H434,2)</f>
        <v>0</v>
      </c>
      <c r="K434" s="196" t="s">
        <v>19</v>
      </c>
      <c r="L434" s="40"/>
      <c r="M434" s="201" t="s">
        <v>19</v>
      </c>
      <c r="N434" s="202" t="s">
        <v>43</v>
      </c>
      <c r="O434" s="65"/>
      <c r="P434" s="184">
        <f>O434*H434</f>
        <v>0</v>
      </c>
      <c r="Q434" s="184">
        <v>0</v>
      </c>
      <c r="R434" s="184">
        <f>Q434*H434</f>
        <v>0</v>
      </c>
      <c r="S434" s="184">
        <v>0</v>
      </c>
      <c r="T434" s="185">
        <f>S434*H434</f>
        <v>0</v>
      </c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R434" s="186" t="s">
        <v>128</v>
      </c>
      <c r="AT434" s="186" t="s">
        <v>211</v>
      </c>
      <c r="AU434" s="186" t="s">
        <v>82</v>
      </c>
      <c r="AY434" s="18" t="s">
        <v>120</v>
      </c>
      <c r="BE434" s="187">
        <f>IF(N434="základní",J434,0)</f>
        <v>0</v>
      </c>
      <c r="BF434" s="187">
        <f>IF(N434="snížená",J434,0)</f>
        <v>0</v>
      </c>
      <c r="BG434" s="187">
        <f>IF(N434="zákl. přenesená",J434,0)</f>
        <v>0</v>
      </c>
      <c r="BH434" s="187">
        <f>IF(N434="sníž. přenesená",J434,0)</f>
        <v>0</v>
      </c>
      <c r="BI434" s="187">
        <f>IF(N434="nulová",J434,0)</f>
        <v>0</v>
      </c>
      <c r="BJ434" s="18" t="s">
        <v>80</v>
      </c>
      <c r="BK434" s="187">
        <f>ROUND(I434*H434,2)</f>
        <v>0</v>
      </c>
      <c r="BL434" s="18" t="s">
        <v>128</v>
      </c>
      <c r="BM434" s="186" t="s">
        <v>82</v>
      </c>
    </row>
    <row r="435" spans="1:47" s="2" customFormat="1" ht="19.5">
      <c r="A435" s="35"/>
      <c r="B435" s="36"/>
      <c r="C435" s="37"/>
      <c r="D435" s="188" t="s">
        <v>129</v>
      </c>
      <c r="E435" s="37"/>
      <c r="F435" s="189" t="s">
        <v>586</v>
      </c>
      <c r="G435" s="37"/>
      <c r="H435" s="37"/>
      <c r="I435" s="190"/>
      <c r="J435" s="37"/>
      <c r="K435" s="37"/>
      <c r="L435" s="40"/>
      <c r="M435" s="191"/>
      <c r="N435" s="192"/>
      <c r="O435" s="65"/>
      <c r="P435" s="65"/>
      <c r="Q435" s="65"/>
      <c r="R435" s="65"/>
      <c r="S435" s="65"/>
      <c r="T435" s="66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T435" s="18" t="s">
        <v>129</v>
      </c>
      <c r="AU435" s="18" t="s">
        <v>82</v>
      </c>
    </row>
    <row r="436" spans="1:47" s="2" customFormat="1" ht="29.25">
      <c r="A436" s="35"/>
      <c r="B436" s="36"/>
      <c r="C436" s="37"/>
      <c r="D436" s="188" t="s">
        <v>130</v>
      </c>
      <c r="E436" s="37"/>
      <c r="F436" s="193" t="s">
        <v>587</v>
      </c>
      <c r="G436" s="37"/>
      <c r="H436" s="37"/>
      <c r="I436" s="190"/>
      <c r="J436" s="37"/>
      <c r="K436" s="37"/>
      <c r="L436" s="40"/>
      <c r="M436" s="191"/>
      <c r="N436" s="192"/>
      <c r="O436" s="65"/>
      <c r="P436" s="65"/>
      <c r="Q436" s="65"/>
      <c r="R436" s="65"/>
      <c r="S436" s="65"/>
      <c r="T436" s="66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T436" s="18" t="s">
        <v>130</v>
      </c>
      <c r="AU436" s="18" t="s">
        <v>82</v>
      </c>
    </row>
    <row r="437" spans="2:51" s="13" customFormat="1" ht="12">
      <c r="B437" s="209"/>
      <c r="C437" s="210"/>
      <c r="D437" s="188" t="s">
        <v>240</v>
      </c>
      <c r="E437" s="211" t="s">
        <v>19</v>
      </c>
      <c r="F437" s="212" t="s">
        <v>139</v>
      </c>
      <c r="G437" s="210"/>
      <c r="H437" s="213">
        <v>6</v>
      </c>
      <c r="I437" s="214"/>
      <c r="J437" s="210"/>
      <c r="K437" s="210"/>
      <c r="L437" s="215"/>
      <c r="M437" s="216"/>
      <c r="N437" s="217"/>
      <c r="O437" s="217"/>
      <c r="P437" s="217"/>
      <c r="Q437" s="217"/>
      <c r="R437" s="217"/>
      <c r="S437" s="217"/>
      <c r="T437" s="218"/>
      <c r="AT437" s="219" t="s">
        <v>240</v>
      </c>
      <c r="AU437" s="219" t="s">
        <v>82</v>
      </c>
      <c r="AV437" s="13" t="s">
        <v>82</v>
      </c>
      <c r="AW437" s="13" t="s">
        <v>34</v>
      </c>
      <c r="AX437" s="13" t="s">
        <v>72</v>
      </c>
      <c r="AY437" s="219" t="s">
        <v>120</v>
      </c>
    </row>
    <row r="438" spans="2:51" s="14" customFormat="1" ht="12">
      <c r="B438" s="220"/>
      <c r="C438" s="221"/>
      <c r="D438" s="188" t="s">
        <v>240</v>
      </c>
      <c r="E438" s="222" t="s">
        <v>19</v>
      </c>
      <c r="F438" s="223" t="s">
        <v>286</v>
      </c>
      <c r="G438" s="221"/>
      <c r="H438" s="224">
        <v>6</v>
      </c>
      <c r="I438" s="225"/>
      <c r="J438" s="221"/>
      <c r="K438" s="221"/>
      <c r="L438" s="226"/>
      <c r="M438" s="242"/>
      <c r="N438" s="243"/>
      <c r="O438" s="243"/>
      <c r="P438" s="243"/>
      <c r="Q438" s="243"/>
      <c r="R438" s="243"/>
      <c r="S438" s="243"/>
      <c r="T438" s="244"/>
      <c r="AT438" s="230" t="s">
        <v>240</v>
      </c>
      <c r="AU438" s="230" t="s">
        <v>82</v>
      </c>
      <c r="AV438" s="14" t="s">
        <v>128</v>
      </c>
      <c r="AW438" s="14" t="s">
        <v>34</v>
      </c>
      <c r="AX438" s="14" t="s">
        <v>80</v>
      </c>
      <c r="AY438" s="230" t="s">
        <v>120</v>
      </c>
    </row>
    <row r="439" spans="1:31" s="2" customFormat="1" ht="6.95" customHeight="1">
      <c r="A439" s="35"/>
      <c r="B439" s="48"/>
      <c r="C439" s="49"/>
      <c r="D439" s="49"/>
      <c r="E439" s="49"/>
      <c r="F439" s="49"/>
      <c r="G439" s="49"/>
      <c r="H439" s="49"/>
      <c r="I439" s="49"/>
      <c r="J439" s="49"/>
      <c r="K439" s="49"/>
      <c r="L439" s="40"/>
      <c r="M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</row>
  </sheetData>
  <sheetProtection algorithmName="SHA-512" hashValue="UHwQjR0gZvTIyNpkNMaoGUvw9A0TSLmcfjw3s/VAoDXfQHQwUjlGURkFjyrs2cR+pA3P+0Yakhf/Eb2ZO6DzBQ==" saltValue="3RciR8H6Xz3cLTu2L6JUod7SjpcJeO5k22tM4DGHTzJwzchbDeONkA/c4vw0vR2GHPTCZ1hHMpM8Fp33Ixmf4Q==" spinCount="100000" sheet="1" objects="1" scenarios="1" formatColumns="0" formatRows="0" autoFilter="0"/>
  <autoFilter ref="C83:K438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101" r:id="rId1" display="https://podminky.urs.cz/item/CS_URS_2021_01/25191155"/>
    <hyperlink ref="F114" r:id="rId2" display="https://podminky.urs.cz/item/CS_URS_2021_02/185802114"/>
    <hyperlink ref="F153" r:id="rId3" display="https://podminky.urs.cz/item/CS_URS_2021_02/184813121"/>
    <hyperlink ref="F156" r:id="rId4" display="https://podminky.urs.cz/item/CS_URS_2021_02/181311103"/>
    <hyperlink ref="F159" r:id="rId5" display="https://podminky.urs.cz/item/CS_URS_2021_02/183101313"/>
    <hyperlink ref="F166" r:id="rId6" display="https://podminky.urs.cz/item/CS_URS_2021_02/183101314"/>
    <hyperlink ref="F176" r:id="rId7" display="https://podminky.urs.cz/item/CS_URS_2021_02/183111113"/>
    <hyperlink ref="F182" r:id="rId8" display="https://podminky.urs.cz/item/CS_URS_2021_02/183111114"/>
    <hyperlink ref="F188" r:id="rId9" display="https://podminky.urs.cz/item/CS_URS_2021_02/183111111"/>
    <hyperlink ref="F194" r:id="rId10" display="https://podminky.urs.cz/item/CS_URS_2021_02/183101321"/>
    <hyperlink ref="F207" r:id="rId11" display="https://podminky.urs.cz/item/CS_URS_2021_02/183211322"/>
    <hyperlink ref="F218" r:id="rId12" display="https://podminky.urs.cz/item/CS_URS_2021_02/184102112"/>
    <hyperlink ref="F227" r:id="rId13" display="https://podminky.urs.cz/item/CS_URS_2021_02/184102116"/>
    <hyperlink ref="F236" r:id="rId14" display="https://podminky.urs.cz/item/CS_URS_2021_02/184102311"/>
    <hyperlink ref="F249" r:id="rId15" display="https://podminky.urs.cz/item/CS_URS_2021_02/184215411"/>
    <hyperlink ref="F255" r:id="rId16" display="https://podminky.urs.cz/item/CS_URS_2021_02/184215412"/>
    <hyperlink ref="F281" r:id="rId17" display="https://podminky.urs.cz/item/CS_URS_2021_02/184851421"/>
    <hyperlink ref="F305" r:id="rId18" display="https://podminky.urs.cz/item/CS_URS_2021_02/185804511"/>
    <hyperlink ref="F311" r:id="rId19" display="https://podminky.urs.cz/item/CS_URS_2021_02/185804512"/>
    <hyperlink ref="F331" r:id="rId20" display="https://podminky.urs.cz/item/CS_URS_2021_02/185804511"/>
    <hyperlink ref="F337" r:id="rId21" display="https://podminky.urs.cz/item/CS_URS_2021_02/185804512"/>
    <hyperlink ref="F352" r:id="rId22" display="https://podminky.urs.cz/item/CS_URS_2021_01/25191155"/>
    <hyperlink ref="F365" r:id="rId23" display="https://podminky.urs.cz/item/CS_URS_2021_02/185802114"/>
    <hyperlink ref="F394" r:id="rId24" display="https://podminky.urs.cz/item/CS_URS_2021_02/184806161"/>
    <hyperlink ref="F397" r:id="rId25" display="https://podminky.urs.cz/item/CS_URS_2021_02/185804511"/>
    <hyperlink ref="F403" r:id="rId26" display="https://podminky.urs.cz/item/CS_URS_2021_02/18580451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5" customWidth="1"/>
    <col min="2" max="2" width="1.7109375" style="245" customWidth="1"/>
    <col min="3" max="4" width="5.00390625" style="245" customWidth="1"/>
    <col min="5" max="5" width="11.7109375" style="245" customWidth="1"/>
    <col min="6" max="6" width="9.140625" style="245" customWidth="1"/>
    <col min="7" max="7" width="5.00390625" style="245" customWidth="1"/>
    <col min="8" max="8" width="77.8515625" style="245" customWidth="1"/>
    <col min="9" max="10" width="20.00390625" style="245" customWidth="1"/>
    <col min="11" max="11" width="1.7109375" style="245" customWidth="1"/>
  </cols>
  <sheetData>
    <row r="1" s="1" customFormat="1" ht="37.5" customHeight="1"/>
    <row r="2" spans="2:11" s="1" customFormat="1" ht="7.5" customHeight="1">
      <c r="B2" s="246"/>
      <c r="C2" s="247"/>
      <c r="D2" s="247"/>
      <c r="E2" s="247"/>
      <c r="F2" s="247"/>
      <c r="G2" s="247"/>
      <c r="H2" s="247"/>
      <c r="I2" s="247"/>
      <c r="J2" s="247"/>
      <c r="K2" s="248"/>
    </row>
    <row r="3" spans="2:11" s="16" customFormat="1" ht="45" customHeight="1">
      <c r="B3" s="249"/>
      <c r="C3" s="377" t="s">
        <v>588</v>
      </c>
      <c r="D3" s="377"/>
      <c r="E3" s="377"/>
      <c r="F3" s="377"/>
      <c r="G3" s="377"/>
      <c r="H3" s="377"/>
      <c r="I3" s="377"/>
      <c r="J3" s="377"/>
      <c r="K3" s="250"/>
    </row>
    <row r="4" spans="2:11" s="1" customFormat="1" ht="25.5" customHeight="1">
      <c r="B4" s="251"/>
      <c r="C4" s="378" t="s">
        <v>589</v>
      </c>
      <c r="D4" s="378"/>
      <c r="E4" s="378"/>
      <c r="F4" s="378"/>
      <c r="G4" s="378"/>
      <c r="H4" s="378"/>
      <c r="I4" s="378"/>
      <c r="J4" s="378"/>
      <c r="K4" s="252"/>
    </row>
    <row r="5" spans="2:11" s="1" customFormat="1" ht="5.25" customHeight="1">
      <c r="B5" s="251"/>
      <c r="C5" s="253"/>
      <c r="D5" s="253"/>
      <c r="E5" s="253"/>
      <c r="F5" s="253"/>
      <c r="G5" s="253"/>
      <c r="H5" s="253"/>
      <c r="I5" s="253"/>
      <c r="J5" s="253"/>
      <c r="K5" s="252"/>
    </row>
    <row r="6" spans="2:11" s="1" customFormat="1" ht="15" customHeight="1">
      <c r="B6" s="251"/>
      <c r="C6" s="376" t="s">
        <v>590</v>
      </c>
      <c r="D6" s="376"/>
      <c r="E6" s="376"/>
      <c r="F6" s="376"/>
      <c r="G6" s="376"/>
      <c r="H6" s="376"/>
      <c r="I6" s="376"/>
      <c r="J6" s="376"/>
      <c r="K6" s="252"/>
    </row>
    <row r="7" spans="2:11" s="1" customFormat="1" ht="15" customHeight="1">
      <c r="B7" s="255"/>
      <c r="C7" s="376" t="s">
        <v>591</v>
      </c>
      <c r="D7" s="376"/>
      <c r="E7" s="376"/>
      <c r="F7" s="376"/>
      <c r="G7" s="376"/>
      <c r="H7" s="376"/>
      <c r="I7" s="376"/>
      <c r="J7" s="376"/>
      <c r="K7" s="252"/>
    </row>
    <row r="8" spans="2:11" s="1" customFormat="1" ht="12.75" customHeight="1">
      <c r="B8" s="255"/>
      <c r="C8" s="254"/>
      <c r="D8" s="254"/>
      <c r="E8" s="254"/>
      <c r="F8" s="254"/>
      <c r="G8" s="254"/>
      <c r="H8" s="254"/>
      <c r="I8" s="254"/>
      <c r="J8" s="254"/>
      <c r="K8" s="252"/>
    </row>
    <row r="9" spans="2:11" s="1" customFormat="1" ht="15" customHeight="1">
      <c r="B9" s="255"/>
      <c r="C9" s="376" t="s">
        <v>592</v>
      </c>
      <c r="D9" s="376"/>
      <c r="E9" s="376"/>
      <c r="F9" s="376"/>
      <c r="G9" s="376"/>
      <c r="H9" s="376"/>
      <c r="I9" s="376"/>
      <c r="J9" s="376"/>
      <c r="K9" s="252"/>
    </row>
    <row r="10" spans="2:11" s="1" customFormat="1" ht="15" customHeight="1">
      <c r="B10" s="255"/>
      <c r="C10" s="254"/>
      <c r="D10" s="376" t="s">
        <v>593</v>
      </c>
      <c r="E10" s="376"/>
      <c r="F10" s="376"/>
      <c r="G10" s="376"/>
      <c r="H10" s="376"/>
      <c r="I10" s="376"/>
      <c r="J10" s="376"/>
      <c r="K10" s="252"/>
    </row>
    <row r="11" spans="2:11" s="1" customFormat="1" ht="15" customHeight="1">
      <c r="B11" s="255"/>
      <c r="C11" s="256"/>
      <c r="D11" s="376" t="s">
        <v>594</v>
      </c>
      <c r="E11" s="376"/>
      <c r="F11" s="376"/>
      <c r="G11" s="376"/>
      <c r="H11" s="376"/>
      <c r="I11" s="376"/>
      <c r="J11" s="376"/>
      <c r="K11" s="252"/>
    </row>
    <row r="12" spans="2:11" s="1" customFormat="1" ht="15" customHeight="1">
      <c r="B12" s="255"/>
      <c r="C12" s="256"/>
      <c r="D12" s="254"/>
      <c r="E12" s="254"/>
      <c r="F12" s="254"/>
      <c r="G12" s="254"/>
      <c r="H12" s="254"/>
      <c r="I12" s="254"/>
      <c r="J12" s="254"/>
      <c r="K12" s="252"/>
    </row>
    <row r="13" spans="2:11" s="1" customFormat="1" ht="15" customHeight="1">
      <c r="B13" s="255"/>
      <c r="C13" s="256"/>
      <c r="D13" s="257" t="s">
        <v>595</v>
      </c>
      <c r="E13" s="254"/>
      <c r="F13" s="254"/>
      <c r="G13" s="254"/>
      <c r="H13" s="254"/>
      <c r="I13" s="254"/>
      <c r="J13" s="254"/>
      <c r="K13" s="252"/>
    </row>
    <row r="14" spans="2:11" s="1" customFormat="1" ht="12.75" customHeight="1">
      <c r="B14" s="255"/>
      <c r="C14" s="256"/>
      <c r="D14" s="256"/>
      <c r="E14" s="256"/>
      <c r="F14" s="256"/>
      <c r="G14" s="256"/>
      <c r="H14" s="256"/>
      <c r="I14" s="256"/>
      <c r="J14" s="256"/>
      <c r="K14" s="252"/>
    </row>
    <row r="15" spans="2:11" s="1" customFormat="1" ht="15" customHeight="1">
      <c r="B15" s="255"/>
      <c r="C15" s="256"/>
      <c r="D15" s="376" t="s">
        <v>596</v>
      </c>
      <c r="E15" s="376"/>
      <c r="F15" s="376"/>
      <c r="G15" s="376"/>
      <c r="H15" s="376"/>
      <c r="I15" s="376"/>
      <c r="J15" s="376"/>
      <c r="K15" s="252"/>
    </row>
    <row r="16" spans="2:11" s="1" customFormat="1" ht="15" customHeight="1">
      <c r="B16" s="255"/>
      <c r="C16" s="256"/>
      <c r="D16" s="376" t="s">
        <v>597</v>
      </c>
      <c r="E16" s="376"/>
      <c r="F16" s="376"/>
      <c r="G16" s="376"/>
      <c r="H16" s="376"/>
      <c r="I16" s="376"/>
      <c r="J16" s="376"/>
      <c r="K16" s="252"/>
    </row>
    <row r="17" spans="2:11" s="1" customFormat="1" ht="15" customHeight="1">
      <c r="B17" s="255"/>
      <c r="C17" s="256"/>
      <c r="D17" s="376" t="s">
        <v>598</v>
      </c>
      <c r="E17" s="376"/>
      <c r="F17" s="376"/>
      <c r="G17" s="376"/>
      <c r="H17" s="376"/>
      <c r="I17" s="376"/>
      <c r="J17" s="376"/>
      <c r="K17" s="252"/>
    </row>
    <row r="18" spans="2:11" s="1" customFormat="1" ht="15" customHeight="1">
      <c r="B18" s="255"/>
      <c r="C18" s="256"/>
      <c r="D18" s="256"/>
      <c r="E18" s="258" t="s">
        <v>79</v>
      </c>
      <c r="F18" s="376" t="s">
        <v>599</v>
      </c>
      <c r="G18" s="376"/>
      <c r="H18" s="376"/>
      <c r="I18" s="376"/>
      <c r="J18" s="376"/>
      <c r="K18" s="252"/>
    </row>
    <row r="19" spans="2:11" s="1" customFormat="1" ht="15" customHeight="1">
      <c r="B19" s="255"/>
      <c r="C19" s="256"/>
      <c r="D19" s="256"/>
      <c r="E19" s="258" t="s">
        <v>600</v>
      </c>
      <c r="F19" s="376" t="s">
        <v>601</v>
      </c>
      <c r="G19" s="376"/>
      <c r="H19" s="376"/>
      <c r="I19" s="376"/>
      <c r="J19" s="376"/>
      <c r="K19" s="252"/>
    </row>
    <row r="20" spans="2:11" s="1" customFormat="1" ht="15" customHeight="1">
      <c r="B20" s="255"/>
      <c r="C20" s="256"/>
      <c r="D20" s="256"/>
      <c r="E20" s="258" t="s">
        <v>602</v>
      </c>
      <c r="F20" s="376" t="s">
        <v>603</v>
      </c>
      <c r="G20" s="376"/>
      <c r="H20" s="376"/>
      <c r="I20" s="376"/>
      <c r="J20" s="376"/>
      <c r="K20" s="252"/>
    </row>
    <row r="21" spans="2:11" s="1" customFormat="1" ht="15" customHeight="1">
      <c r="B21" s="255"/>
      <c r="C21" s="256"/>
      <c r="D21" s="256"/>
      <c r="E21" s="258" t="s">
        <v>604</v>
      </c>
      <c r="F21" s="376" t="s">
        <v>605</v>
      </c>
      <c r="G21" s="376"/>
      <c r="H21" s="376"/>
      <c r="I21" s="376"/>
      <c r="J21" s="376"/>
      <c r="K21" s="252"/>
    </row>
    <row r="22" spans="2:11" s="1" customFormat="1" ht="15" customHeight="1">
      <c r="B22" s="255"/>
      <c r="C22" s="256"/>
      <c r="D22" s="256"/>
      <c r="E22" s="258" t="s">
        <v>606</v>
      </c>
      <c r="F22" s="376" t="s">
        <v>607</v>
      </c>
      <c r="G22" s="376"/>
      <c r="H22" s="376"/>
      <c r="I22" s="376"/>
      <c r="J22" s="376"/>
      <c r="K22" s="252"/>
    </row>
    <row r="23" spans="2:11" s="1" customFormat="1" ht="15" customHeight="1">
      <c r="B23" s="255"/>
      <c r="C23" s="256"/>
      <c r="D23" s="256"/>
      <c r="E23" s="258" t="s">
        <v>608</v>
      </c>
      <c r="F23" s="376" t="s">
        <v>609</v>
      </c>
      <c r="G23" s="376"/>
      <c r="H23" s="376"/>
      <c r="I23" s="376"/>
      <c r="J23" s="376"/>
      <c r="K23" s="252"/>
    </row>
    <row r="24" spans="2:11" s="1" customFormat="1" ht="12.75" customHeight="1">
      <c r="B24" s="255"/>
      <c r="C24" s="256"/>
      <c r="D24" s="256"/>
      <c r="E24" s="256"/>
      <c r="F24" s="256"/>
      <c r="G24" s="256"/>
      <c r="H24" s="256"/>
      <c r="I24" s="256"/>
      <c r="J24" s="256"/>
      <c r="K24" s="252"/>
    </row>
    <row r="25" spans="2:11" s="1" customFormat="1" ht="15" customHeight="1">
      <c r="B25" s="255"/>
      <c r="C25" s="376" t="s">
        <v>610</v>
      </c>
      <c r="D25" s="376"/>
      <c r="E25" s="376"/>
      <c r="F25" s="376"/>
      <c r="G25" s="376"/>
      <c r="H25" s="376"/>
      <c r="I25" s="376"/>
      <c r="J25" s="376"/>
      <c r="K25" s="252"/>
    </row>
    <row r="26" spans="2:11" s="1" customFormat="1" ht="15" customHeight="1">
      <c r="B26" s="255"/>
      <c r="C26" s="376" t="s">
        <v>611</v>
      </c>
      <c r="D26" s="376"/>
      <c r="E26" s="376"/>
      <c r="F26" s="376"/>
      <c r="G26" s="376"/>
      <c r="H26" s="376"/>
      <c r="I26" s="376"/>
      <c r="J26" s="376"/>
      <c r="K26" s="252"/>
    </row>
    <row r="27" spans="2:11" s="1" customFormat="1" ht="15" customHeight="1">
      <c r="B27" s="255"/>
      <c r="C27" s="254"/>
      <c r="D27" s="376" t="s">
        <v>612</v>
      </c>
      <c r="E27" s="376"/>
      <c r="F27" s="376"/>
      <c r="G27" s="376"/>
      <c r="H27" s="376"/>
      <c r="I27" s="376"/>
      <c r="J27" s="376"/>
      <c r="K27" s="252"/>
    </row>
    <row r="28" spans="2:11" s="1" customFormat="1" ht="15" customHeight="1">
      <c r="B28" s="255"/>
      <c r="C28" s="256"/>
      <c r="D28" s="376" t="s">
        <v>613</v>
      </c>
      <c r="E28" s="376"/>
      <c r="F28" s="376"/>
      <c r="G28" s="376"/>
      <c r="H28" s="376"/>
      <c r="I28" s="376"/>
      <c r="J28" s="376"/>
      <c r="K28" s="252"/>
    </row>
    <row r="29" spans="2:11" s="1" customFormat="1" ht="12.75" customHeight="1">
      <c r="B29" s="255"/>
      <c r="C29" s="256"/>
      <c r="D29" s="256"/>
      <c r="E29" s="256"/>
      <c r="F29" s="256"/>
      <c r="G29" s="256"/>
      <c r="H29" s="256"/>
      <c r="I29" s="256"/>
      <c r="J29" s="256"/>
      <c r="K29" s="252"/>
    </row>
    <row r="30" spans="2:11" s="1" customFormat="1" ht="15" customHeight="1">
      <c r="B30" s="255"/>
      <c r="C30" s="256"/>
      <c r="D30" s="376" t="s">
        <v>614</v>
      </c>
      <c r="E30" s="376"/>
      <c r="F30" s="376"/>
      <c r="G30" s="376"/>
      <c r="H30" s="376"/>
      <c r="I30" s="376"/>
      <c r="J30" s="376"/>
      <c r="K30" s="252"/>
    </row>
    <row r="31" spans="2:11" s="1" customFormat="1" ht="15" customHeight="1">
      <c r="B31" s="255"/>
      <c r="C31" s="256"/>
      <c r="D31" s="376" t="s">
        <v>615</v>
      </c>
      <c r="E31" s="376"/>
      <c r="F31" s="376"/>
      <c r="G31" s="376"/>
      <c r="H31" s="376"/>
      <c r="I31" s="376"/>
      <c r="J31" s="376"/>
      <c r="K31" s="252"/>
    </row>
    <row r="32" spans="2:11" s="1" customFormat="1" ht="12.75" customHeight="1">
      <c r="B32" s="255"/>
      <c r="C32" s="256"/>
      <c r="D32" s="256"/>
      <c r="E32" s="256"/>
      <c r="F32" s="256"/>
      <c r="G32" s="256"/>
      <c r="H32" s="256"/>
      <c r="I32" s="256"/>
      <c r="J32" s="256"/>
      <c r="K32" s="252"/>
    </row>
    <row r="33" spans="2:11" s="1" customFormat="1" ht="15" customHeight="1">
      <c r="B33" s="255"/>
      <c r="C33" s="256"/>
      <c r="D33" s="376" t="s">
        <v>616</v>
      </c>
      <c r="E33" s="376"/>
      <c r="F33" s="376"/>
      <c r="G33" s="376"/>
      <c r="H33" s="376"/>
      <c r="I33" s="376"/>
      <c r="J33" s="376"/>
      <c r="K33" s="252"/>
    </row>
    <row r="34" spans="2:11" s="1" customFormat="1" ht="15" customHeight="1">
      <c r="B34" s="255"/>
      <c r="C34" s="256"/>
      <c r="D34" s="376" t="s">
        <v>617</v>
      </c>
      <c r="E34" s="376"/>
      <c r="F34" s="376"/>
      <c r="G34" s="376"/>
      <c r="H34" s="376"/>
      <c r="I34" s="376"/>
      <c r="J34" s="376"/>
      <c r="K34" s="252"/>
    </row>
    <row r="35" spans="2:11" s="1" customFormat="1" ht="15" customHeight="1">
      <c r="B35" s="255"/>
      <c r="C35" s="256"/>
      <c r="D35" s="376" t="s">
        <v>618</v>
      </c>
      <c r="E35" s="376"/>
      <c r="F35" s="376"/>
      <c r="G35" s="376"/>
      <c r="H35" s="376"/>
      <c r="I35" s="376"/>
      <c r="J35" s="376"/>
      <c r="K35" s="252"/>
    </row>
    <row r="36" spans="2:11" s="1" customFormat="1" ht="15" customHeight="1">
      <c r="B36" s="255"/>
      <c r="C36" s="256"/>
      <c r="D36" s="254"/>
      <c r="E36" s="257" t="s">
        <v>106</v>
      </c>
      <c r="F36" s="254"/>
      <c r="G36" s="376" t="s">
        <v>619</v>
      </c>
      <c r="H36" s="376"/>
      <c r="I36" s="376"/>
      <c r="J36" s="376"/>
      <c r="K36" s="252"/>
    </row>
    <row r="37" spans="2:11" s="1" customFormat="1" ht="30.75" customHeight="1">
      <c r="B37" s="255"/>
      <c r="C37" s="256"/>
      <c r="D37" s="254"/>
      <c r="E37" s="257" t="s">
        <v>620</v>
      </c>
      <c r="F37" s="254"/>
      <c r="G37" s="376" t="s">
        <v>621</v>
      </c>
      <c r="H37" s="376"/>
      <c r="I37" s="376"/>
      <c r="J37" s="376"/>
      <c r="K37" s="252"/>
    </row>
    <row r="38" spans="2:11" s="1" customFormat="1" ht="15" customHeight="1">
      <c r="B38" s="255"/>
      <c r="C38" s="256"/>
      <c r="D38" s="254"/>
      <c r="E38" s="257" t="s">
        <v>53</v>
      </c>
      <c r="F38" s="254"/>
      <c r="G38" s="376" t="s">
        <v>622</v>
      </c>
      <c r="H38" s="376"/>
      <c r="I38" s="376"/>
      <c r="J38" s="376"/>
      <c r="K38" s="252"/>
    </row>
    <row r="39" spans="2:11" s="1" customFormat="1" ht="15" customHeight="1">
      <c r="B39" s="255"/>
      <c r="C39" s="256"/>
      <c r="D39" s="254"/>
      <c r="E39" s="257" t="s">
        <v>54</v>
      </c>
      <c r="F39" s="254"/>
      <c r="G39" s="376" t="s">
        <v>623</v>
      </c>
      <c r="H39" s="376"/>
      <c r="I39" s="376"/>
      <c r="J39" s="376"/>
      <c r="K39" s="252"/>
    </row>
    <row r="40" spans="2:11" s="1" customFormat="1" ht="15" customHeight="1">
      <c r="B40" s="255"/>
      <c r="C40" s="256"/>
      <c r="D40" s="254"/>
      <c r="E40" s="257" t="s">
        <v>107</v>
      </c>
      <c r="F40" s="254"/>
      <c r="G40" s="376" t="s">
        <v>624</v>
      </c>
      <c r="H40" s="376"/>
      <c r="I40" s="376"/>
      <c r="J40" s="376"/>
      <c r="K40" s="252"/>
    </row>
    <row r="41" spans="2:11" s="1" customFormat="1" ht="15" customHeight="1">
      <c r="B41" s="255"/>
      <c r="C41" s="256"/>
      <c r="D41" s="254"/>
      <c r="E41" s="257" t="s">
        <v>108</v>
      </c>
      <c r="F41" s="254"/>
      <c r="G41" s="376" t="s">
        <v>625</v>
      </c>
      <c r="H41" s="376"/>
      <c r="I41" s="376"/>
      <c r="J41" s="376"/>
      <c r="K41" s="252"/>
    </row>
    <row r="42" spans="2:11" s="1" customFormat="1" ht="15" customHeight="1">
      <c r="B42" s="255"/>
      <c r="C42" s="256"/>
      <c r="D42" s="254"/>
      <c r="E42" s="257" t="s">
        <v>626</v>
      </c>
      <c r="F42" s="254"/>
      <c r="G42" s="376" t="s">
        <v>627</v>
      </c>
      <c r="H42" s="376"/>
      <c r="I42" s="376"/>
      <c r="J42" s="376"/>
      <c r="K42" s="252"/>
    </row>
    <row r="43" spans="2:11" s="1" customFormat="1" ht="15" customHeight="1">
      <c r="B43" s="255"/>
      <c r="C43" s="256"/>
      <c r="D43" s="254"/>
      <c r="E43" s="257"/>
      <c r="F43" s="254"/>
      <c r="G43" s="376" t="s">
        <v>628</v>
      </c>
      <c r="H43" s="376"/>
      <c r="I43" s="376"/>
      <c r="J43" s="376"/>
      <c r="K43" s="252"/>
    </row>
    <row r="44" spans="2:11" s="1" customFormat="1" ht="15" customHeight="1">
      <c r="B44" s="255"/>
      <c r="C44" s="256"/>
      <c r="D44" s="254"/>
      <c r="E44" s="257" t="s">
        <v>629</v>
      </c>
      <c r="F44" s="254"/>
      <c r="G44" s="376" t="s">
        <v>630</v>
      </c>
      <c r="H44" s="376"/>
      <c r="I44" s="376"/>
      <c r="J44" s="376"/>
      <c r="K44" s="252"/>
    </row>
    <row r="45" spans="2:11" s="1" customFormat="1" ht="15" customHeight="1">
      <c r="B45" s="255"/>
      <c r="C45" s="256"/>
      <c r="D45" s="254"/>
      <c r="E45" s="257" t="s">
        <v>110</v>
      </c>
      <c r="F45" s="254"/>
      <c r="G45" s="376" t="s">
        <v>631</v>
      </c>
      <c r="H45" s="376"/>
      <c r="I45" s="376"/>
      <c r="J45" s="376"/>
      <c r="K45" s="252"/>
    </row>
    <row r="46" spans="2:11" s="1" customFormat="1" ht="12.75" customHeight="1">
      <c r="B46" s="255"/>
      <c r="C46" s="256"/>
      <c r="D46" s="254"/>
      <c r="E46" s="254"/>
      <c r="F46" s="254"/>
      <c r="G46" s="254"/>
      <c r="H46" s="254"/>
      <c r="I46" s="254"/>
      <c r="J46" s="254"/>
      <c r="K46" s="252"/>
    </row>
    <row r="47" spans="2:11" s="1" customFormat="1" ht="15" customHeight="1">
      <c r="B47" s="255"/>
      <c r="C47" s="256"/>
      <c r="D47" s="376" t="s">
        <v>632</v>
      </c>
      <c r="E47" s="376"/>
      <c r="F47" s="376"/>
      <c r="G47" s="376"/>
      <c r="H47" s="376"/>
      <c r="I47" s="376"/>
      <c r="J47" s="376"/>
      <c r="K47" s="252"/>
    </row>
    <row r="48" spans="2:11" s="1" customFormat="1" ht="15" customHeight="1">
      <c r="B48" s="255"/>
      <c r="C48" s="256"/>
      <c r="D48" s="256"/>
      <c r="E48" s="376" t="s">
        <v>633</v>
      </c>
      <c r="F48" s="376"/>
      <c r="G48" s="376"/>
      <c r="H48" s="376"/>
      <c r="I48" s="376"/>
      <c r="J48" s="376"/>
      <c r="K48" s="252"/>
    </row>
    <row r="49" spans="2:11" s="1" customFormat="1" ht="15" customHeight="1">
      <c r="B49" s="255"/>
      <c r="C49" s="256"/>
      <c r="D49" s="256"/>
      <c r="E49" s="376" t="s">
        <v>634</v>
      </c>
      <c r="F49" s="376"/>
      <c r="G49" s="376"/>
      <c r="H49" s="376"/>
      <c r="I49" s="376"/>
      <c r="J49" s="376"/>
      <c r="K49" s="252"/>
    </row>
    <row r="50" spans="2:11" s="1" customFormat="1" ht="15" customHeight="1">
      <c r="B50" s="255"/>
      <c r="C50" s="256"/>
      <c r="D50" s="256"/>
      <c r="E50" s="376" t="s">
        <v>635</v>
      </c>
      <c r="F50" s="376"/>
      <c r="G50" s="376"/>
      <c r="H50" s="376"/>
      <c r="I50" s="376"/>
      <c r="J50" s="376"/>
      <c r="K50" s="252"/>
    </row>
    <row r="51" spans="2:11" s="1" customFormat="1" ht="15" customHeight="1">
      <c r="B51" s="255"/>
      <c r="C51" s="256"/>
      <c r="D51" s="376" t="s">
        <v>636</v>
      </c>
      <c r="E51" s="376"/>
      <c r="F51" s="376"/>
      <c r="G51" s="376"/>
      <c r="H51" s="376"/>
      <c r="I51" s="376"/>
      <c r="J51" s="376"/>
      <c r="K51" s="252"/>
    </row>
    <row r="52" spans="2:11" s="1" customFormat="1" ht="25.5" customHeight="1">
      <c r="B52" s="251"/>
      <c r="C52" s="378" t="s">
        <v>637</v>
      </c>
      <c r="D52" s="378"/>
      <c r="E52" s="378"/>
      <c r="F52" s="378"/>
      <c r="G52" s="378"/>
      <c r="H52" s="378"/>
      <c r="I52" s="378"/>
      <c r="J52" s="378"/>
      <c r="K52" s="252"/>
    </row>
    <row r="53" spans="2:11" s="1" customFormat="1" ht="5.25" customHeight="1">
      <c r="B53" s="251"/>
      <c r="C53" s="253"/>
      <c r="D53" s="253"/>
      <c r="E53" s="253"/>
      <c r="F53" s="253"/>
      <c r="G53" s="253"/>
      <c r="H53" s="253"/>
      <c r="I53" s="253"/>
      <c r="J53" s="253"/>
      <c r="K53" s="252"/>
    </row>
    <row r="54" spans="2:11" s="1" customFormat="1" ht="15" customHeight="1">
      <c r="B54" s="251"/>
      <c r="C54" s="376" t="s">
        <v>638</v>
      </c>
      <c r="D54" s="376"/>
      <c r="E54" s="376"/>
      <c r="F54" s="376"/>
      <c r="G54" s="376"/>
      <c r="H54" s="376"/>
      <c r="I54" s="376"/>
      <c r="J54" s="376"/>
      <c r="K54" s="252"/>
    </row>
    <row r="55" spans="2:11" s="1" customFormat="1" ht="15" customHeight="1">
      <c r="B55" s="251"/>
      <c r="C55" s="376" t="s">
        <v>639</v>
      </c>
      <c r="D55" s="376"/>
      <c r="E55" s="376"/>
      <c r="F55" s="376"/>
      <c r="G55" s="376"/>
      <c r="H55" s="376"/>
      <c r="I55" s="376"/>
      <c r="J55" s="376"/>
      <c r="K55" s="252"/>
    </row>
    <row r="56" spans="2:11" s="1" customFormat="1" ht="12.75" customHeight="1">
      <c r="B56" s="251"/>
      <c r="C56" s="254"/>
      <c r="D56" s="254"/>
      <c r="E56" s="254"/>
      <c r="F56" s="254"/>
      <c r="G56" s="254"/>
      <c r="H56" s="254"/>
      <c r="I56" s="254"/>
      <c r="J56" s="254"/>
      <c r="K56" s="252"/>
    </row>
    <row r="57" spans="2:11" s="1" customFormat="1" ht="15" customHeight="1">
      <c r="B57" s="251"/>
      <c r="C57" s="376" t="s">
        <v>640</v>
      </c>
      <c r="D57" s="376"/>
      <c r="E57" s="376"/>
      <c r="F57" s="376"/>
      <c r="G57" s="376"/>
      <c r="H57" s="376"/>
      <c r="I57" s="376"/>
      <c r="J57" s="376"/>
      <c r="K57" s="252"/>
    </row>
    <row r="58" spans="2:11" s="1" customFormat="1" ht="15" customHeight="1">
      <c r="B58" s="251"/>
      <c r="C58" s="256"/>
      <c r="D58" s="376" t="s">
        <v>641</v>
      </c>
      <c r="E58" s="376"/>
      <c r="F58" s="376"/>
      <c r="G58" s="376"/>
      <c r="H58" s="376"/>
      <c r="I58" s="376"/>
      <c r="J58" s="376"/>
      <c r="K58" s="252"/>
    </row>
    <row r="59" spans="2:11" s="1" customFormat="1" ht="15" customHeight="1">
      <c r="B59" s="251"/>
      <c r="C59" s="256"/>
      <c r="D59" s="376" t="s">
        <v>642</v>
      </c>
      <c r="E59" s="376"/>
      <c r="F59" s="376"/>
      <c r="G59" s="376"/>
      <c r="H59" s="376"/>
      <c r="I59" s="376"/>
      <c r="J59" s="376"/>
      <c r="K59" s="252"/>
    </row>
    <row r="60" spans="2:11" s="1" customFormat="1" ht="15" customHeight="1">
      <c r="B60" s="251"/>
      <c r="C60" s="256"/>
      <c r="D60" s="376" t="s">
        <v>643</v>
      </c>
      <c r="E60" s="376"/>
      <c r="F60" s="376"/>
      <c r="G60" s="376"/>
      <c r="H60" s="376"/>
      <c r="I60" s="376"/>
      <c r="J60" s="376"/>
      <c r="K60" s="252"/>
    </row>
    <row r="61" spans="2:11" s="1" customFormat="1" ht="15" customHeight="1">
      <c r="B61" s="251"/>
      <c r="C61" s="256"/>
      <c r="D61" s="376" t="s">
        <v>644</v>
      </c>
      <c r="E61" s="376"/>
      <c r="F61" s="376"/>
      <c r="G61" s="376"/>
      <c r="H61" s="376"/>
      <c r="I61" s="376"/>
      <c r="J61" s="376"/>
      <c r="K61" s="252"/>
    </row>
    <row r="62" spans="2:11" s="1" customFormat="1" ht="15" customHeight="1">
      <c r="B62" s="251"/>
      <c r="C62" s="256"/>
      <c r="D62" s="380" t="s">
        <v>645</v>
      </c>
      <c r="E62" s="380"/>
      <c r="F62" s="380"/>
      <c r="G62" s="380"/>
      <c r="H62" s="380"/>
      <c r="I62" s="380"/>
      <c r="J62" s="380"/>
      <c r="K62" s="252"/>
    </row>
    <row r="63" spans="2:11" s="1" customFormat="1" ht="15" customHeight="1">
      <c r="B63" s="251"/>
      <c r="C63" s="256"/>
      <c r="D63" s="376" t="s">
        <v>646</v>
      </c>
      <c r="E63" s="376"/>
      <c r="F63" s="376"/>
      <c r="G63" s="376"/>
      <c r="H63" s="376"/>
      <c r="I63" s="376"/>
      <c r="J63" s="376"/>
      <c r="K63" s="252"/>
    </row>
    <row r="64" spans="2:11" s="1" customFormat="1" ht="12.75" customHeight="1">
      <c r="B64" s="251"/>
      <c r="C64" s="256"/>
      <c r="D64" s="256"/>
      <c r="E64" s="259"/>
      <c r="F64" s="256"/>
      <c r="G64" s="256"/>
      <c r="H64" s="256"/>
      <c r="I64" s="256"/>
      <c r="J64" s="256"/>
      <c r="K64" s="252"/>
    </row>
    <row r="65" spans="2:11" s="1" customFormat="1" ht="15" customHeight="1">
      <c r="B65" s="251"/>
      <c r="C65" s="256"/>
      <c r="D65" s="376" t="s">
        <v>647</v>
      </c>
      <c r="E65" s="376"/>
      <c r="F65" s="376"/>
      <c r="G65" s="376"/>
      <c r="H65" s="376"/>
      <c r="I65" s="376"/>
      <c r="J65" s="376"/>
      <c r="K65" s="252"/>
    </row>
    <row r="66" spans="2:11" s="1" customFormat="1" ht="15" customHeight="1">
      <c r="B66" s="251"/>
      <c r="C66" s="256"/>
      <c r="D66" s="380" t="s">
        <v>648</v>
      </c>
      <c r="E66" s="380"/>
      <c r="F66" s="380"/>
      <c r="G66" s="380"/>
      <c r="H66" s="380"/>
      <c r="I66" s="380"/>
      <c r="J66" s="380"/>
      <c r="K66" s="252"/>
    </row>
    <row r="67" spans="2:11" s="1" customFormat="1" ht="15" customHeight="1">
      <c r="B67" s="251"/>
      <c r="C67" s="256"/>
      <c r="D67" s="376" t="s">
        <v>649</v>
      </c>
      <c r="E67" s="376"/>
      <c r="F67" s="376"/>
      <c r="G67" s="376"/>
      <c r="H67" s="376"/>
      <c r="I67" s="376"/>
      <c r="J67" s="376"/>
      <c r="K67" s="252"/>
    </row>
    <row r="68" spans="2:11" s="1" customFormat="1" ht="15" customHeight="1">
      <c r="B68" s="251"/>
      <c r="C68" s="256"/>
      <c r="D68" s="376" t="s">
        <v>650</v>
      </c>
      <c r="E68" s="376"/>
      <c r="F68" s="376"/>
      <c r="G68" s="376"/>
      <c r="H68" s="376"/>
      <c r="I68" s="376"/>
      <c r="J68" s="376"/>
      <c r="K68" s="252"/>
    </row>
    <row r="69" spans="2:11" s="1" customFormat="1" ht="15" customHeight="1">
      <c r="B69" s="251"/>
      <c r="C69" s="256"/>
      <c r="D69" s="376" t="s">
        <v>651</v>
      </c>
      <c r="E69" s="376"/>
      <c r="F69" s="376"/>
      <c r="G69" s="376"/>
      <c r="H69" s="376"/>
      <c r="I69" s="376"/>
      <c r="J69" s="376"/>
      <c r="K69" s="252"/>
    </row>
    <row r="70" spans="2:11" s="1" customFormat="1" ht="15" customHeight="1">
      <c r="B70" s="251"/>
      <c r="C70" s="256"/>
      <c r="D70" s="376" t="s">
        <v>652</v>
      </c>
      <c r="E70" s="376"/>
      <c r="F70" s="376"/>
      <c r="G70" s="376"/>
      <c r="H70" s="376"/>
      <c r="I70" s="376"/>
      <c r="J70" s="376"/>
      <c r="K70" s="252"/>
    </row>
    <row r="71" spans="2:11" s="1" customFormat="1" ht="12.75" customHeight="1">
      <c r="B71" s="260"/>
      <c r="C71" s="261"/>
      <c r="D71" s="261"/>
      <c r="E71" s="261"/>
      <c r="F71" s="261"/>
      <c r="G71" s="261"/>
      <c r="H71" s="261"/>
      <c r="I71" s="261"/>
      <c r="J71" s="261"/>
      <c r="K71" s="262"/>
    </row>
    <row r="72" spans="2:11" s="1" customFormat="1" ht="18.75" customHeight="1">
      <c r="B72" s="263"/>
      <c r="C72" s="263"/>
      <c r="D72" s="263"/>
      <c r="E72" s="263"/>
      <c r="F72" s="263"/>
      <c r="G72" s="263"/>
      <c r="H72" s="263"/>
      <c r="I72" s="263"/>
      <c r="J72" s="263"/>
      <c r="K72" s="264"/>
    </row>
    <row r="73" spans="2:11" s="1" customFormat="1" ht="18.75" customHeight="1">
      <c r="B73" s="264"/>
      <c r="C73" s="264"/>
      <c r="D73" s="264"/>
      <c r="E73" s="264"/>
      <c r="F73" s="264"/>
      <c r="G73" s="264"/>
      <c r="H73" s="264"/>
      <c r="I73" s="264"/>
      <c r="J73" s="264"/>
      <c r="K73" s="264"/>
    </row>
    <row r="74" spans="2:11" s="1" customFormat="1" ht="7.5" customHeight="1">
      <c r="B74" s="265"/>
      <c r="C74" s="266"/>
      <c r="D74" s="266"/>
      <c r="E74" s="266"/>
      <c r="F74" s="266"/>
      <c r="G74" s="266"/>
      <c r="H74" s="266"/>
      <c r="I74" s="266"/>
      <c r="J74" s="266"/>
      <c r="K74" s="267"/>
    </row>
    <row r="75" spans="2:11" s="1" customFormat="1" ht="45" customHeight="1">
      <c r="B75" s="268"/>
      <c r="C75" s="379" t="s">
        <v>653</v>
      </c>
      <c r="D75" s="379"/>
      <c r="E75" s="379"/>
      <c r="F75" s="379"/>
      <c r="G75" s="379"/>
      <c r="H75" s="379"/>
      <c r="I75" s="379"/>
      <c r="J75" s="379"/>
      <c r="K75" s="269"/>
    </row>
    <row r="76" spans="2:11" s="1" customFormat="1" ht="17.25" customHeight="1">
      <c r="B76" s="268"/>
      <c r="C76" s="270" t="s">
        <v>654</v>
      </c>
      <c r="D76" s="270"/>
      <c r="E76" s="270"/>
      <c r="F76" s="270" t="s">
        <v>655</v>
      </c>
      <c r="G76" s="271"/>
      <c r="H76" s="270" t="s">
        <v>54</v>
      </c>
      <c r="I76" s="270" t="s">
        <v>57</v>
      </c>
      <c r="J76" s="270" t="s">
        <v>656</v>
      </c>
      <c r="K76" s="269"/>
    </row>
    <row r="77" spans="2:11" s="1" customFormat="1" ht="17.25" customHeight="1">
      <c r="B77" s="268"/>
      <c r="C77" s="272" t="s">
        <v>657</v>
      </c>
      <c r="D77" s="272"/>
      <c r="E77" s="272"/>
      <c r="F77" s="273" t="s">
        <v>658</v>
      </c>
      <c r="G77" s="274"/>
      <c r="H77" s="272"/>
      <c r="I77" s="272"/>
      <c r="J77" s="272" t="s">
        <v>659</v>
      </c>
      <c r="K77" s="269"/>
    </row>
    <row r="78" spans="2:11" s="1" customFormat="1" ht="5.25" customHeight="1">
      <c r="B78" s="268"/>
      <c r="C78" s="275"/>
      <c r="D78" s="275"/>
      <c r="E78" s="275"/>
      <c r="F78" s="275"/>
      <c r="G78" s="276"/>
      <c r="H78" s="275"/>
      <c r="I78" s="275"/>
      <c r="J78" s="275"/>
      <c r="K78" s="269"/>
    </row>
    <row r="79" spans="2:11" s="1" customFormat="1" ht="15" customHeight="1">
      <c r="B79" s="268"/>
      <c r="C79" s="257" t="s">
        <v>53</v>
      </c>
      <c r="D79" s="277"/>
      <c r="E79" s="277"/>
      <c r="F79" s="278" t="s">
        <v>660</v>
      </c>
      <c r="G79" s="279"/>
      <c r="H79" s="257" t="s">
        <v>661</v>
      </c>
      <c r="I79" s="257" t="s">
        <v>662</v>
      </c>
      <c r="J79" s="257">
        <v>20</v>
      </c>
      <c r="K79" s="269"/>
    </row>
    <row r="80" spans="2:11" s="1" customFormat="1" ht="15" customHeight="1">
      <c r="B80" s="268"/>
      <c r="C80" s="257" t="s">
        <v>663</v>
      </c>
      <c r="D80" s="257"/>
      <c r="E80" s="257"/>
      <c r="F80" s="278" t="s">
        <v>660</v>
      </c>
      <c r="G80" s="279"/>
      <c r="H80" s="257" t="s">
        <v>664</v>
      </c>
      <c r="I80" s="257" t="s">
        <v>662</v>
      </c>
      <c r="J80" s="257">
        <v>120</v>
      </c>
      <c r="K80" s="269"/>
    </row>
    <row r="81" spans="2:11" s="1" customFormat="1" ht="15" customHeight="1">
      <c r="B81" s="280"/>
      <c r="C81" s="257" t="s">
        <v>665</v>
      </c>
      <c r="D81" s="257"/>
      <c r="E81" s="257"/>
      <c r="F81" s="278" t="s">
        <v>666</v>
      </c>
      <c r="G81" s="279"/>
      <c r="H81" s="257" t="s">
        <v>667</v>
      </c>
      <c r="I81" s="257" t="s">
        <v>662</v>
      </c>
      <c r="J81" s="257">
        <v>50</v>
      </c>
      <c r="K81" s="269"/>
    </row>
    <row r="82" spans="2:11" s="1" customFormat="1" ht="15" customHeight="1">
      <c r="B82" s="280"/>
      <c r="C82" s="257" t="s">
        <v>668</v>
      </c>
      <c r="D82" s="257"/>
      <c r="E82" s="257"/>
      <c r="F82" s="278" t="s">
        <v>660</v>
      </c>
      <c r="G82" s="279"/>
      <c r="H82" s="257" t="s">
        <v>669</v>
      </c>
      <c r="I82" s="257" t="s">
        <v>670</v>
      </c>
      <c r="J82" s="257"/>
      <c r="K82" s="269"/>
    </row>
    <row r="83" spans="2:11" s="1" customFormat="1" ht="15" customHeight="1">
      <c r="B83" s="280"/>
      <c r="C83" s="281" t="s">
        <v>671</v>
      </c>
      <c r="D83" s="281"/>
      <c r="E83" s="281"/>
      <c r="F83" s="282" t="s">
        <v>666</v>
      </c>
      <c r="G83" s="281"/>
      <c r="H83" s="281" t="s">
        <v>672</v>
      </c>
      <c r="I83" s="281" t="s">
        <v>662</v>
      </c>
      <c r="J83" s="281">
        <v>15</v>
      </c>
      <c r="K83" s="269"/>
    </row>
    <row r="84" spans="2:11" s="1" customFormat="1" ht="15" customHeight="1">
      <c r="B84" s="280"/>
      <c r="C84" s="281" t="s">
        <v>673</v>
      </c>
      <c r="D84" s="281"/>
      <c r="E84" s="281"/>
      <c r="F84" s="282" t="s">
        <v>666</v>
      </c>
      <c r="G84" s="281"/>
      <c r="H84" s="281" t="s">
        <v>674</v>
      </c>
      <c r="I84" s="281" t="s">
        <v>662</v>
      </c>
      <c r="J84" s="281">
        <v>15</v>
      </c>
      <c r="K84" s="269"/>
    </row>
    <row r="85" spans="2:11" s="1" customFormat="1" ht="15" customHeight="1">
      <c r="B85" s="280"/>
      <c r="C85" s="281" t="s">
        <v>675</v>
      </c>
      <c r="D85" s="281"/>
      <c r="E85" s="281"/>
      <c r="F85" s="282" t="s">
        <v>666</v>
      </c>
      <c r="G85" s="281"/>
      <c r="H85" s="281" t="s">
        <v>676</v>
      </c>
      <c r="I85" s="281" t="s">
        <v>662</v>
      </c>
      <c r="J85" s="281">
        <v>20</v>
      </c>
      <c r="K85" s="269"/>
    </row>
    <row r="86" spans="2:11" s="1" customFormat="1" ht="15" customHeight="1">
      <c r="B86" s="280"/>
      <c r="C86" s="281" t="s">
        <v>677</v>
      </c>
      <c r="D86" s="281"/>
      <c r="E86" s="281"/>
      <c r="F86" s="282" t="s">
        <v>666</v>
      </c>
      <c r="G86" s="281"/>
      <c r="H86" s="281" t="s">
        <v>678</v>
      </c>
      <c r="I86" s="281" t="s">
        <v>662</v>
      </c>
      <c r="J86" s="281">
        <v>20</v>
      </c>
      <c r="K86" s="269"/>
    </row>
    <row r="87" spans="2:11" s="1" customFormat="1" ht="15" customHeight="1">
      <c r="B87" s="280"/>
      <c r="C87" s="257" t="s">
        <v>679</v>
      </c>
      <c r="D87" s="257"/>
      <c r="E87" s="257"/>
      <c r="F87" s="278" t="s">
        <v>666</v>
      </c>
      <c r="G87" s="279"/>
      <c r="H87" s="257" t="s">
        <v>680</v>
      </c>
      <c r="I87" s="257" t="s">
        <v>662</v>
      </c>
      <c r="J87" s="257">
        <v>50</v>
      </c>
      <c r="K87" s="269"/>
    </row>
    <row r="88" spans="2:11" s="1" customFormat="1" ht="15" customHeight="1">
      <c r="B88" s="280"/>
      <c r="C88" s="257" t="s">
        <v>681</v>
      </c>
      <c r="D88" s="257"/>
      <c r="E88" s="257"/>
      <c r="F88" s="278" t="s">
        <v>666</v>
      </c>
      <c r="G88" s="279"/>
      <c r="H88" s="257" t="s">
        <v>682</v>
      </c>
      <c r="I88" s="257" t="s">
        <v>662</v>
      </c>
      <c r="J88" s="257">
        <v>20</v>
      </c>
      <c r="K88" s="269"/>
    </row>
    <row r="89" spans="2:11" s="1" customFormat="1" ht="15" customHeight="1">
      <c r="B89" s="280"/>
      <c r="C89" s="257" t="s">
        <v>683</v>
      </c>
      <c r="D89" s="257"/>
      <c r="E89" s="257"/>
      <c r="F89" s="278" t="s">
        <v>666</v>
      </c>
      <c r="G89" s="279"/>
      <c r="H89" s="257" t="s">
        <v>684</v>
      </c>
      <c r="I89" s="257" t="s">
        <v>662</v>
      </c>
      <c r="J89" s="257">
        <v>20</v>
      </c>
      <c r="K89" s="269"/>
    </row>
    <row r="90" spans="2:11" s="1" customFormat="1" ht="15" customHeight="1">
      <c r="B90" s="280"/>
      <c r="C90" s="257" t="s">
        <v>685</v>
      </c>
      <c r="D90" s="257"/>
      <c r="E90" s="257"/>
      <c r="F90" s="278" t="s">
        <v>666</v>
      </c>
      <c r="G90" s="279"/>
      <c r="H90" s="257" t="s">
        <v>686</v>
      </c>
      <c r="I90" s="257" t="s">
        <v>662</v>
      </c>
      <c r="J90" s="257">
        <v>50</v>
      </c>
      <c r="K90" s="269"/>
    </row>
    <row r="91" spans="2:11" s="1" customFormat="1" ht="15" customHeight="1">
      <c r="B91" s="280"/>
      <c r="C91" s="257" t="s">
        <v>687</v>
      </c>
      <c r="D91" s="257"/>
      <c r="E91" s="257"/>
      <c r="F91" s="278" t="s">
        <v>666</v>
      </c>
      <c r="G91" s="279"/>
      <c r="H91" s="257" t="s">
        <v>687</v>
      </c>
      <c r="I91" s="257" t="s">
        <v>662</v>
      </c>
      <c r="J91" s="257">
        <v>50</v>
      </c>
      <c r="K91" s="269"/>
    </row>
    <row r="92" spans="2:11" s="1" customFormat="1" ht="15" customHeight="1">
      <c r="B92" s="280"/>
      <c r="C92" s="257" t="s">
        <v>688</v>
      </c>
      <c r="D92" s="257"/>
      <c r="E92" s="257"/>
      <c r="F92" s="278" t="s">
        <v>666</v>
      </c>
      <c r="G92" s="279"/>
      <c r="H92" s="257" t="s">
        <v>689</v>
      </c>
      <c r="I92" s="257" t="s">
        <v>662</v>
      </c>
      <c r="J92" s="257">
        <v>255</v>
      </c>
      <c r="K92" s="269"/>
    </row>
    <row r="93" spans="2:11" s="1" customFormat="1" ht="15" customHeight="1">
      <c r="B93" s="280"/>
      <c r="C93" s="257" t="s">
        <v>690</v>
      </c>
      <c r="D93" s="257"/>
      <c r="E93" s="257"/>
      <c r="F93" s="278" t="s">
        <v>660</v>
      </c>
      <c r="G93" s="279"/>
      <c r="H93" s="257" t="s">
        <v>691</v>
      </c>
      <c r="I93" s="257" t="s">
        <v>692</v>
      </c>
      <c r="J93" s="257"/>
      <c r="K93" s="269"/>
    </row>
    <row r="94" spans="2:11" s="1" customFormat="1" ht="15" customHeight="1">
      <c r="B94" s="280"/>
      <c r="C94" s="257" t="s">
        <v>693</v>
      </c>
      <c r="D94" s="257"/>
      <c r="E94" s="257"/>
      <c r="F94" s="278" t="s">
        <v>660</v>
      </c>
      <c r="G94" s="279"/>
      <c r="H94" s="257" t="s">
        <v>694</v>
      </c>
      <c r="I94" s="257" t="s">
        <v>695</v>
      </c>
      <c r="J94" s="257"/>
      <c r="K94" s="269"/>
    </row>
    <row r="95" spans="2:11" s="1" customFormat="1" ht="15" customHeight="1">
      <c r="B95" s="280"/>
      <c r="C95" s="257" t="s">
        <v>696</v>
      </c>
      <c r="D95" s="257"/>
      <c r="E95" s="257"/>
      <c r="F95" s="278" t="s">
        <v>660</v>
      </c>
      <c r="G95" s="279"/>
      <c r="H95" s="257" t="s">
        <v>696</v>
      </c>
      <c r="I95" s="257" t="s">
        <v>695</v>
      </c>
      <c r="J95" s="257"/>
      <c r="K95" s="269"/>
    </row>
    <row r="96" spans="2:11" s="1" customFormat="1" ht="15" customHeight="1">
      <c r="B96" s="280"/>
      <c r="C96" s="257" t="s">
        <v>38</v>
      </c>
      <c r="D96" s="257"/>
      <c r="E96" s="257"/>
      <c r="F96" s="278" t="s">
        <v>660</v>
      </c>
      <c r="G96" s="279"/>
      <c r="H96" s="257" t="s">
        <v>697</v>
      </c>
      <c r="I96" s="257" t="s">
        <v>695</v>
      </c>
      <c r="J96" s="257"/>
      <c r="K96" s="269"/>
    </row>
    <row r="97" spans="2:11" s="1" customFormat="1" ht="15" customHeight="1">
      <c r="B97" s="280"/>
      <c r="C97" s="257" t="s">
        <v>48</v>
      </c>
      <c r="D97" s="257"/>
      <c r="E97" s="257"/>
      <c r="F97" s="278" t="s">
        <v>660</v>
      </c>
      <c r="G97" s="279"/>
      <c r="H97" s="257" t="s">
        <v>698</v>
      </c>
      <c r="I97" s="257" t="s">
        <v>695</v>
      </c>
      <c r="J97" s="257"/>
      <c r="K97" s="269"/>
    </row>
    <row r="98" spans="2:11" s="1" customFormat="1" ht="15" customHeight="1">
      <c r="B98" s="283"/>
      <c r="C98" s="284"/>
      <c r="D98" s="284"/>
      <c r="E98" s="284"/>
      <c r="F98" s="284"/>
      <c r="G98" s="284"/>
      <c r="H98" s="284"/>
      <c r="I98" s="284"/>
      <c r="J98" s="284"/>
      <c r="K98" s="285"/>
    </row>
    <row r="99" spans="2:11" s="1" customFormat="1" ht="18.75" customHeight="1">
      <c r="B99" s="286"/>
      <c r="C99" s="287"/>
      <c r="D99" s="287"/>
      <c r="E99" s="287"/>
      <c r="F99" s="287"/>
      <c r="G99" s="287"/>
      <c r="H99" s="287"/>
      <c r="I99" s="287"/>
      <c r="J99" s="287"/>
      <c r="K99" s="286"/>
    </row>
    <row r="100" spans="2:11" s="1" customFormat="1" ht="18.75" customHeight="1">
      <c r="B100" s="264"/>
      <c r="C100" s="264"/>
      <c r="D100" s="264"/>
      <c r="E100" s="264"/>
      <c r="F100" s="264"/>
      <c r="G100" s="264"/>
      <c r="H100" s="264"/>
      <c r="I100" s="264"/>
      <c r="J100" s="264"/>
      <c r="K100" s="264"/>
    </row>
    <row r="101" spans="2:11" s="1" customFormat="1" ht="7.5" customHeight="1">
      <c r="B101" s="265"/>
      <c r="C101" s="266"/>
      <c r="D101" s="266"/>
      <c r="E101" s="266"/>
      <c r="F101" s="266"/>
      <c r="G101" s="266"/>
      <c r="H101" s="266"/>
      <c r="I101" s="266"/>
      <c r="J101" s="266"/>
      <c r="K101" s="267"/>
    </row>
    <row r="102" spans="2:11" s="1" customFormat="1" ht="45" customHeight="1">
      <c r="B102" s="268"/>
      <c r="C102" s="379" t="s">
        <v>699</v>
      </c>
      <c r="D102" s="379"/>
      <c r="E102" s="379"/>
      <c r="F102" s="379"/>
      <c r="G102" s="379"/>
      <c r="H102" s="379"/>
      <c r="I102" s="379"/>
      <c r="J102" s="379"/>
      <c r="K102" s="269"/>
    </row>
    <row r="103" spans="2:11" s="1" customFormat="1" ht="17.25" customHeight="1">
      <c r="B103" s="268"/>
      <c r="C103" s="270" t="s">
        <v>654</v>
      </c>
      <c r="D103" s="270"/>
      <c r="E103" s="270"/>
      <c r="F103" s="270" t="s">
        <v>655</v>
      </c>
      <c r="G103" s="271"/>
      <c r="H103" s="270" t="s">
        <v>54</v>
      </c>
      <c r="I103" s="270" t="s">
        <v>57</v>
      </c>
      <c r="J103" s="270" t="s">
        <v>656</v>
      </c>
      <c r="K103" s="269"/>
    </row>
    <row r="104" spans="2:11" s="1" customFormat="1" ht="17.25" customHeight="1">
      <c r="B104" s="268"/>
      <c r="C104" s="272" t="s">
        <v>657</v>
      </c>
      <c r="D104" s="272"/>
      <c r="E104" s="272"/>
      <c r="F104" s="273" t="s">
        <v>658</v>
      </c>
      <c r="G104" s="274"/>
      <c r="H104" s="272"/>
      <c r="I104" s="272"/>
      <c r="J104" s="272" t="s">
        <v>659</v>
      </c>
      <c r="K104" s="269"/>
    </row>
    <row r="105" spans="2:11" s="1" customFormat="1" ht="5.25" customHeight="1">
      <c r="B105" s="268"/>
      <c r="C105" s="270"/>
      <c r="D105" s="270"/>
      <c r="E105" s="270"/>
      <c r="F105" s="270"/>
      <c r="G105" s="288"/>
      <c r="H105" s="270"/>
      <c r="I105" s="270"/>
      <c r="J105" s="270"/>
      <c r="K105" s="269"/>
    </row>
    <row r="106" spans="2:11" s="1" customFormat="1" ht="15" customHeight="1">
      <c r="B106" s="268"/>
      <c r="C106" s="257" t="s">
        <v>53</v>
      </c>
      <c r="D106" s="277"/>
      <c r="E106" s="277"/>
      <c r="F106" s="278" t="s">
        <v>660</v>
      </c>
      <c r="G106" s="257"/>
      <c r="H106" s="257" t="s">
        <v>700</v>
      </c>
      <c r="I106" s="257" t="s">
        <v>662</v>
      </c>
      <c r="J106" s="257">
        <v>20</v>
      </c>
      <c r="K106" s="269"/>
    </row>
    <row r="107" spans="2:11" s="1" customFormat="1" ht="15" customHeight="1">
      <c r="B107" s="268"/>
      <c r="C107" s="257" t="s">
        <v>663</v>
      </c>
      <c r="D107" s="257"/>
      <c r="E107" s="257"/>
      <c r="F107" s="278" t="s">
        <v>660</v>
      </c>
      <c r="G107" s="257"/>
      <c r="H107" s="257" t="s">
        <v>700</v>
      </c>
      <c r="I107" s="257" t="s">
        <v>662</v>
      </c>
      <c r="J107" s="257">
        <v>120</v>
      </c>
      <c r="K107" s="269"/>
    </row>
    <row r="108" spans="2:11" s="1" customFormat="1" ht="15" customHeight="1">
      <c r="B108" s="280"/>
      <c r="C108" s="257" t="s">
        <v>665</v>
      </c>
      <c r="D108" s="257"/>
      <c r="E108" s="257"/>
      <c r="F108" s="278" t="s">
        <v>666</v>
      </c>
      <c r="G108" s="257"/>
      <c r="H108" s="257" t="s">
        <v>700</v>
      </c>
      <c r="I108" s="257" t="s">
        <v>662</v>
      </c>
      <c r="J108" s="257">
        <v>50</v>
      </c>
      <c r="K108" s="269"/>
    </row>
    <row r="109" spans="2:11" s="1" customFormat="1" ht="15" customHeight="1">
      <c r="B109" s="280"/>
      <c r="C109" s="257" t="s">
        <v>668</v>
      </c>
      <c r="D109" s="257"/>
      <c r="E109" s="257"/>
      <c r="F109" s="278" t="s">
        <v>660</v>
      </c>
      <c r="G109" s="257"/>
      <c r="H109" s="257" t="s">
        <v>700</v>
      </c>
      <c r="I109" s="257" t="s">
        <v>670</v>
      </c>
      <c r="J109" s="257"/>
      <c r="K109" s="269"/>
    </row>
    <row r="110" spans="2:11" s="1" customFormat="1" ht="15" customHeight="1">
      <c r="B110" s="280"/>
      <c r="C110" s="257" t="s">
        <v>679</v>
      </c>
      <c r="D110" s="257"/>
      <c r="E110" s="257"/>
      <c r="F110" s="278" t="s">
        <v>666</v>
      </c>
      <c r="G110" s="257"/>
      <c r="H110" s="257" t="s">
        <v>700</v>
      </c>
      <c r="I110" s="257" t="s">
        <v>662</v>
      </c>
      <c r="J110" s="257">
        <v>50</v>
      </c>
      <c r="K110" s="269"/>
    </row>
    <row r="111" spans="2:11" s="1" customFormat="1" ht="15" customHeight="1">
      <c r="B111" s="280"/>
      <c r="C111" s="257" t="s">
        <v>687</v>
      </c>
      <c r="D111" s="257"/>
      <c r="E111" s="257"/>
      <c r="F111" s="278" t="s">
        <v>666</v>
      </c>
      <c r="G111" s="257"/>
      <c r="H111" s="257" t="s">
        <v>700</v>
      </c>
      <c r="I111" s="257" t="s">
        <v>662</v>
      </c>
      <c r="J111" s="257">
        <v>50</v>
      </c>
      <c r="K111" s="269"/>
    </row>
    <row r="112" spans="2:11" s="1" customFormat="1" ht="15" customHeight="1">
      <c r="B112" s="280"/>
      <c r="C112" s="257" t="s">
        <v>685</v>
      </c>
      <c r="D112" s="257"/>
      <c r="E112" s="257"/>
      <c r="F112" s="278" t="s">
        <v>666</v>
      </c>
      <c r="G112" s="257"/>
      <c r="H112" s="257" t="s">
        <v>700</v>
      </c>
      <c r="I112" s="257" t="s">
        <v>662</v>
      </c>
      <c r="J112" s="257">
        <v>50</v>
      </c>
      <c r="K112" s="269"/>
    </row>
    <row r="113" spans="2:11" s="1" customFormat="1" ht="15" customHeight="1">
      <c r="B113" s="280"/>
      <c r="C113" s="257" t="s">
        <v>53</v>
      </c>
      <c r="D113" s="257"/>
      <c r="E113" s="257"/>
      <c r="F113" s="278" t="s">
        <v>660</v>
      </c>
      <c r="G113" s="257"/>
      <c r="H113" s="257" t="s">
        <v>701</v>
      </c>
      <c r="I113" s="257" t="s">
        <v>662</v>
      </c>
      <c r="J113" s="257">
        <v>20</v>
      </c>
      <c r="K113" s="269"/>
    </row>
    <row r="114" spans="2:11" s="1" customFormat="1" ht="15" customHeight="1">
      <c r="B114" s="280"/>
      <c r="C114" s="257" t="s">
        <v>702</v>
      </c>
      <c r="D114" s="257"/>
      <c r="E114" s="257"/>
      <c r="F114" s="278" t="s">
        <v>660</v>
      </c>
      <c r="G114" s="257"/>
      <c r="H114" s="257" t="s">
        <v>703</v>
      </c>
      <c r="I114" s="257" t="s">
        <v>662</v>
      </c>
      <c r="J114" s="257">
        <v>120</v>
      </c>
      <c r="K114" s="269"/>
    </row>
    <row r="115" spans="2:11" s="1" customFormat="1" ht="15" customHeight="1">
      <c r="B115" s="280"/>
      <c r="C115" s="257" t="s">
        <v>38</v>
      </c>
      <c r="D115" s="257"/>
      <c r="E115" s="257"/>
      <c r="F115" s="278" t="s">
        <v>660</v>
      </c>
      <c r="G115" s="257"/>
      <c r="H115" s="257" t="s">
        <v>704</v>
      </c>
      <c r="I115" s="257" t="s">
        <v>695</v>
      </c>
      <c r="J115" s="257"/>
      <c r="K115" s="269"/>
    </row>
    <row r="116" spans="2:11" s="1" customFormat="1" ht="15" customHeight="1">
      <c r="B116" s="280"/>
      <c r="C116" s="257" t="s">
        <v>48</v>
      </c>
      <c r="D116" s="257"/>
      <c r="E116" s="257"/>
      <c r="F116" s="278" t="s">
        <v>660</v>
      </c>
      <c r="G116" s="257"/>
      <c r="H116" s="257" t="s">
        <v>705</v>
      </c>
      <c r="I116" s="257" t="s">
        <v>695</v>
      </c>
      <c r="J116" s="257"/>
      <c r="K116" s="269"/>
    </row>
    <row r="117" spans="2:11" s="1" customFormat="1" ht="15" customHeight="1">
      <c r="B117" s="280"/>
      <c r="C117" s="257" t="s">
        <v>57</v>
      </c>
      <c r="D117" s="257"/>
      <c r="E117" s="257"/>
      <c r="F117" s="278" t="s">
        <v>660</v>
      </c>
      <c r="G117" s="257"/>
      <c r="H117" s="257" t="s">
        <v>706</v>
      </c>
      <c r="I117" s="257" t="s">
        <v>707</v>
      </c>
      <c r="J117" s="257"/>
      <c r="K117" s="269"/>
    </row>
    <row r="118" spans="2:11" s="1" customFormat="1" ht="15" customHeight="1">
      <c r="B118" s="283"/>
      <c r="C118" s="289"/>
      <c r="D118" s="289"/>
      <c r="E118" s="289"/>
      <c r="F118" s="289"/>
      <c r="G118" s="289"/>
      <c r="H118" s="289"/>
      <c r="I118" s="289"/>
      <c r="J118" s="289"/>
      <c r="K118" s="285"/>
    </row>
    <row r="119" spans="2:11" s="1" customFormat="1" ht="18.75" customHeight="1">
      <c r="B119" s="290"/>
      <c r="C119" s="291"/>
      <c r="D119" s="291"/>
      <c r="E119" s="291"/>
      <c r="F119" s="292"/>
      <c r="G119" s="291"/>
      <c r="H119" s="291"/>
      <c r="I119" s="291"/>
      <c r="J119" s="291"/>
      <c r="K119" s="290"/>
    </row>
    <row r="120" spans="2:11" s="1" customFormat="1" ht="18.75" customHeight="1">
      <c r="B120" s="264"/>
      <c r="C120" s="264"/>
      <c r="D120" s="264"/>
      <c r="E120" s="264"/>
      <c r="F120" s="264"/>
      <c r="G120" s="264"/>
      <c r="H120" s="264"/>
      <c r="I120" s="264"/>
      <c r="J120" s="264"/>
      <c r="K120" s="264"/>
    </row>
    <row r="121" spans="2:11" s="1" customFormat="1" ht="7.5" customHeight="1">
      <c r="B121" s="293"/>
      <c r="C121" s="294"/>
      <c r="D121" s="294"/>
      <c r="E121" s="294"/>
      <c r="F121" s="294"/>
      <c r="G121" s="294"/>
      <c r="H121" s="294"/>
      <c r="I121" s="294"/>
      <c r="J121" s="294"/>
      <c r="K121" s="295"/>
    </row>
    <row r="122" spans="2:11" s="1" customFormat="1" ht="45" customHeight="1">
      <c r="B122" s="296"/>
      <c r="C122" s="377" t="s">
        <v>708</v>
      </c>
      <c r="D122" s="377"/>
      <c r="E122" s="377"/>
      <c r="F122" s="377"/>
      <c r="G122" s="377"/>
      <c r="H122" s="377"/>
      <c r="I122" s="377"/>
      <c r="J122" s="377"/>
      <c r="K122" s="297"/>
    </row>
    <row r="123" spans="2:11" s="1" customFormat="1" ht="17.25" customHeight="1">
      <c r="B123" s="298"/>
      <c r="C123" s="270" t="s">
        <v>654</v>
      </c>
      <c r="D123" s="270"/>
      <c r="E123" s="270"/>
      <c r="F123" s="270" t="s">
        <v>655</v>
      </c>
      <c r="G123" s="271"/>
      <c r="H123" s="270" t="s">
        <v>54</v>
      </c>
      <c r="I123" s="270" t="s">
        <v>57</v>
      </c>
      <c r="J123" s="270" t="s">
        <v>656</v>
      </c>
      <c r="K123" s="299"/>
    </row>
    <row r="124" spans="2:11" s="1" customFormat="1" ht="17.25" customHeight="1">
      <c r="B124" s="298"/>
      <c r="C124" s="272" t="s">
        <v>657</v>
      </c>
      <c r="D124" s="272"/>
      <c r="E124" s="272"/>
      <c r="F124" s="273" t="s">
        <v>658</v>
      </c>
      <c r="G124" s="274"/>
      <c r="H124" s="272"/>
      <c r="I124" s="272"/>
      <c r="J124" s="272" t="s">
        <v>659</v>
      </c>
      <c r="K124" s="299"/>
    </row>
    <row r="125" spans="2:11" s="1" customFormat="1" ht="5.25" customHeight="1">
      <c r="B125" s="300"/>
      <c r="C125" s="275"/>
      <c r="D125" s="275"/>
      <c r="E125" s="275"/>
      <c r="F125" s="275"/>
      <c r="G125" s="301"/>
      <c r="H125" s="275"/>
      <c r="I125" s="275"/>
      <c r="J125" s="275"/>
      <c r="K125" s="302"/>
    </row>
    <row r="126" spans="2:11" s="1" customFormat="1" ht="15" customHeight="1">
      <c r="B126" s="300"/>
      <c r="C126" s="257" t="s">
        <v>663</v>
      </c>
      <c r="D126" s="277"/>
      <c r="E126" s="277"/>
      <c r="F126" s="278" t="s">
        <v>660</v>
      </c>
      <c r="G126" s="257"/>
      <c r="H126" s="257" t="s">
        <v>700</v>
      </c>
      <c r="I126" s="257" t="s">
        <v>662</v>
      </c>
      <c r="J126" s="257">
        <v>120</v>
      </c>
      <c r="K126" s="303"/>
    </row>
    <row r="127" spans="2:11" s="1" customFormat="1" ht="15" customHeight="1">
      <c r="B127" s="300"/>
      <c r="C127" s="257" t="s">
        <v>709</v>
      </c>
      <c r="D127" s="257"/>
      <c r="E127" s="257"/>
      <c r="F127" s="278" t="s">
        <v>660</v>
      </c>
      <c r="G127" s="257"/>
      <c r="H127" s="257" t="s">
        <v>710</v>
      </c>
      <c r="I127" s="257" t="s">
        <v>662</v>
      </c>
      <c r="J127" s="257" t="s">
        <v>711</v>
      </c>
      <c r="K127" s="303"/>
    </row>
    <row r="128" spans="2:11" s="1" customFormat="1" ht="15" customHeight="1">
      <c r="B128" s="300"/>
      <c r="C128" s="257" t="s">
        <v>608</v>
      </c>
      <c r="D128" s="257"/>
      <c r="E128" s="257"/>
      <c r="F128" s="278" t="s">
        <v>660</v>
      </c>
      <c r="G128" s="257"/>
      <c r="H128" s="257" t="s">
        <v>712</v>
      </c>
      <c r="I128" s="257" t="s">
        <v>662</v>
      </c>
      <c r="J128" s="257" t="s">
        <v>711</v>
      </c>
      <c r="K128" s="303"/>
    </row>
    <row r="129" spans="2:11" s="1" customFormat="1" ht="15" customHeight="1">
      <c r="B129" s="300"/>
      <c r="C129" s="257" t="s">
        <v>671</v>
      </c>
      <c r="D129" s="257"/>
      <c r="E129" s="257"/>
      <c r="F129" s="278" t="s">
        <v>666</v>
      </c>
      <c r="G129" s="257"/>
      <c r="H129" s="257" t="s">
        <v>672</v>
      </c>
      <c r="I129" s="257" t="s">
        <v>662</v>
      </c>
      <c r="J129" s="257">
        <v>15</v>
      </c>
      <c r="K129" s="303"/>
    </row>
    <row r="130" spans="2:11" s="1" customFormat="1" ht="15" customHeight="1">
      <c r="B130" s="300"/>
      <c r="C130" s="281" t="s">
        <v>673</v>
      </c>
      <c r="D130" s="281"/>
      <c r="E130" s="281"/>
      <c r="F130" s="282" t="s">
        <v>666</v>
      </c>
      <c r="G130" s="281"/>
      <c r="H130" s="281" t="s">
        <v>674</v>
      </c>
      <c r="I130" s="281" t="s">
        <v>662</v>
      </c>
      <c r="J130" s="281">
        <v>15</v>
      </c>
      <c r="K130" s="303"/>
    </row>
    <row r="131" spans="2:11" s="1" customFormat="1" ht="15" customHeight="1">
      <c r="B131" s="300"/>
      <c r="C131" s="281" t="s">
        <v>675</v>
      </c>
      <c r="D131" s="281"/>
      <c r="E131" s="281"/>
      <c r="F131" s="282" t="s">
        <v>666</v>
      </c>
      <c r="G131" s="281"/>
      <c r="H131" s="281" t="s">
        <v>676</v>
      </c>
      <c r="I131" s="281" t="s">
        <v>662</v>
      </c>
      <c r="J131" s="281">
        <v>20</v>
      </c>
      <c r="K131" s="303"/>
    </row>
    <row r="132" spans="2:11" s="1" customFormat="1" ht="15" customHeight="1">
      <c r="B132" s="300"/>
      <c r="C132" s="281" t="s">
        <v>677</v>
      </c>
      <c r="D132" s="281"/>
      <c r="E132" s="281"/>
      <c r="F132" s="282" t="s">
        <v>666</v>
      </c>
      <c r="G132" s="281"/>
      <c r="H132" s="281" t="s">
        <v>678</v>
      </c>
      <c r="I132" s="281" t="s">
        <v>662</v>
      </c>
      <c r="J132" s="281">
        <v>20</v>
      </c>
      <c r="K132" s="303"/>
    </row>
    <row r="133" spans="2:11" s="1" customFormat="1" ht="15" customHeight="1">
      <c r="B133" s="300"/>
      <c r="C133" s="257" t="s">
        <v>665</v>
      </c>
      <c r="D133" s="257"/>
      <c r="E133" s="257"/>
      <c r="F133" s="278" t="s">
        <v>666</v>
      </c>
      <c r="G133" s="257"/>
      <c r="H133" s="257" t="s">
        <v>700</v>
      </c>
      <c r="I133" s="257" t="s">
        <v>662</v>
      </c>
      <c r="J133" s="257">
        <v>50</v>
      </c>
      <c r="K133" s="303"/>
    </row>
    <row r="134" spans="2:11" s="1" customFormat="1" ht="15" customHeight="1">
      <c r="B134" s="300"/>
      <c r="C134" s="257" t="s">
        <v>679</v>
      </c>
      <c r="D134" s="257"/>
      <c r="E134" s="257"/>
      <c r="F134" s="278" t="s">
        <v>666</v>
      </c>
      <c r="G134" s="257"/>
      <c r="H134" s="257" t="s">
        <v>700</v>
      </c>
      <c r="I134" s="257" t="s">
        <v>662</v>
      </c>
      <c r="J134" s="257">
        <v>50</v>
      </c>
      <c r="K134" s="303"/>
    </row>
    <row r="135" spans="2:11" s="1" customFormat="1" ht="15" customHeight="1">
      <c r="B135" s="300"/>
      <c r="C135" s="257" t="s">
        <v>685</v>
      </c>
      <c r="D135" s="257"/>
      <c r="E135" s="257"/>
      <c r="F135" s="278" t="s">
        <v>666</v>
      </c>
      <c r="G135" s="257"/>
      <c r="H135" s="257" t="s">
        <v>700</v>
      </c>
      <c r="I135" s="257" t="s">
        <v>662</v>
      </c>
      <c r="J135" s="257">
        <v>50</v>
      </c>
      <c r="K135" s="303"/>
    </row>
    <row r="136" spans="2:11" s="1" customFormat="1" ht="15" customHeight="1">
      <c r="B136" s="300"/>
      <c r="C136" s="257" t="s">
        <v>687</v>
      </c>
      <c r="D136" s="257"/>
      <c r="E136" s="257"/>
      <c r="F136" s="278" t="s">
        <v>666</v>
      </c>
      <c r="G136" s="257"/>
      <c r="H136" s="257" t="s">
        <v>700</v>
      </c>
      <c r="I136" s="257" t="s">
        <v>662</v>
      </c>
      <c r="J136" s="257">
        <v>50</v>
      </c>
      <c r="K136" s="303"/>
    </row>
    <row r="137" spans="2:11" s="1" customFormat="1" ht="15" customHeight="1">
      <c r="B137" s="300"/>
      <c r="C137" s="257" t="s">
        <v>688</v>
      </c>
      <c r="D137" s="257"/>
      <c r="E137" s="257"/>
      <c r="F137" s="278" t="s">
        <v>666</v>
      </c>
      <c r="G137" s="257"/>
      <c r="H137" s="257" t="s">
        <v>713</v>
      </c>
      <c r="I137" s="257" t="s">
        <v>662</v>
      </c>
      <c r="J137" s="257">
        <v>255</v>
      </c>
      <c r="K137" s="303"/>
    </row>
    <row r="138" spans="2:11" s="1" customFormat="1" ht="15" customHeight="1">
      <c r="B138" s="300"/>
      <c r="C138" s="257" t="s">
        <v>690</v>
      </c>
      <c r="D138" s="257"/>
      <c r="E138" s="257"/>
      <c r="F138" s="278" t="s">
        <v>660</v>
      </c>
      <c r="G138" s="257"/>
      <c r="H138" s="257" t="s">
        <v>714</v>
      </c>
      <c r="I138" s="257" t="s">
        <v>692</v>
      </c>
      <c r="J138" s="257"/>
      <c r="K138" s="303"/>
    </row>
    <row r="139" spans="2:11" s="1" customFormat="1" ht="15" customHeight="1">
      <c r="B139" s="300"/>
      <c r="C139" s="257" t="s">
        <v>693</v>
      </c>
      <c r="D139" s="257"/>
      <c r="E139" s="257"/>
      <c r="F139" s="278" t="s">
        <v>660</v>
      </c>
      <c r="G139" s="257"/>
      <c r="H139" s="257" t="s">
        <v>715</v>
      </c>
      <c r="I139" s="257" t="s">
        <v>695</v>
      </c>
      <c r="J139" s="257"/>
      <c r="K139" s="303"/>
    </row>
    <row r="140" spans="2:11" s="1" customFormat="1" ht="15" customHeight="1">
      <c r="B140" s="300"/>
      <c r="C140" s="257" t="s">
        <v>696</v>
      </c>
      <c r="D140" s="257"/>
      <c r="E140" s="257"/>
      <c r="F140" s="278" t="s">
        <v>660</v>
      </c>
      <c r="G140" s="257"/>
      <c r="H140" s="257" t="s">
        <v>696</v>
      </c>
      <c r="I140" s="257" t="s">
        <v>695</v>
      </c>
      <c r="J140" s="257"/>
      <c r="K140" s="303"/>
    </row>
    <row r="141" spans="2:11" s="1" customFormat="1" ht="15" customHeight="1">
      <c r="B141" s="300"/>
      <c r="C141" s="257" t="s">
        <v>38</v>
      </c>
      <c r="D141" s="257"/>
      <c r="E141" s="257"/>
      <c r="F141" s="278" t="s">
        <v>660</v>
      </c>
      <c r="G141" s="257"/>
      <c r="H141" s="257" t="s">
        <v>716</v>
      </c>
      <c r="I141" s="257" t="s">
        <v>695</v>
      </c>
      <c r="J141" s="257"/>
      <c r="K141" s="303"/>
    </row>
    <row r="142" spans="2:11" s="1" customFormat="1" ht="15" customHeight="1">
      <c r="B142" s="300"/>
      <c r="C142" s="257" t="s">
        <v>717</v>
      </c>
      <c r="D142" s="257"/>
      <c r="E142" s="257"/>
      <c r="F142" s="278" t="s">
        <v>660</v>
      </c>
      <c r="G142" s="257"/>
      <c r="H142" s="257" t="s">
        <v>718</v>
      </c>
      <c r="I142" s="257" t="s">
        <v>695</v>
      </c>
      <c r="J142" s="257"/>
      <c r="K142" s="303"/>
    </row>
    <row r="143" spans="2:11" s="1" customFormat="1" ht="15" customHeight="1">
      <c r="B143" s="304"/>
      <c r="C143" s="305"/>
      <c r="D143" s="305"/>
      <c r="E143" s="305"/>
      <c r="F143" s="305"/>
      <c r="G143" s="305"/>
      <c r="H143" s="305"/>
      <c r="I143" s="305"/>
      <c r="J143" s="305"/>
      <c r="K143" s="306"/>
    </row>
    <row r="144" spans="2:11" s="1" customFormat="1" ht="18.75" customHeight="1">
      <c r="B144" s="291"/>
      <c r="C144" s="291"/>
      <c r="D144" s="291"/>
      <c r="E144" s="291"/>
      <c r="F144" s="292"/>
      <c r="G144" s="291"/>
      <c r="H144" s="291"/>
      <c r="I144" s="291"/>
      <c r="J144" s="291"/>
      <c r="K144" s="291"/>
    </row>
    <row r="145" spans="2:11" s="1" customFormat="1" ht="18.75" customHeight="1">
      <c r="B145" s="264"/>
      <c r="C145" s="264"/>
      <c r="D145" s="264"/>
      <c r="E145" s="264"/>
      <c r="F145" s="264"/>
      <c r="G145" s="264"/>
      <c r="H145" s="264"/>
      <c r="I145" s="264"/>
      <c r="J145" s="264"/>
      <c r="K145" s="264"/>
    </row>
    <row r="146" spans="2:11" s="1" customFormat="1" ht="7.5" customHeight="1">
      <c r="B146" s="265"/>
      <c r="C146" s="266"/>
      <c r="D146" s="266"/>
      <c r="E146" s="266"/>
      <c r="F146" s="266"/>
      <c r="G146" s="266"/>
      <c r="H146" s="266"/>
      <c r="I146" s="266"/>
      <c r="J146" s="266"/>
      <c r="K146" s="267"/>
    </row>
    <row r="147" spans="2:11" s="1" customFormat="1" ht="45" customHeight="1">
      <c r="B147" s="268"/>
      <c r="C147" s="379" t="s">
        <v>719</v>
      </c>
      <c r="D147" s="379"/>
      <c r="E147" s="379"/>
      <c r="F147" s="379"/>
      <c r="G147" s="379"/>
      <c r="H147" s="379"/>
      <c r="I147" s="379"/>
      <c r="J147" s="379"/>
      <c r="K147" s="269"/>
    </row>
    <row r="148" spans="2:11" s="1" customFormat="1" ht="17.25" customHeight="1">
      <c r="B148" s="268"/>
      <c r="C148" s="270" t="s">
        <v>654</v>
      </c>
      <c r="D148" s="270"/>
      <c r="E148" s="270"/>
      <c r="F148" s="270" t="s">
        <v>655</v>
      </c>
      <c r="G148" s="271"/>
      <c r="H148" s="270" t="s">
        <v>54</v>
      </c>
      <c r="I148" s="270" t="s">
        <v>57</v>
      </c>
      <c r="J148" s="270" t="s">
        <v>656</v>
      </c>
      <c r="K148" s="269"/>
    </row>
    <row r="149" spans="2:11" s="1" customFormat="1" ht="17.25" customHeight="1">
      <c r="B149" s="268"/>
      <c r="C149" s="272" t="s">
        <v>657</v>
      </c>
      <c r="D149" s="272"/>
      <c r="E149" s="272"/>
      <c r="F149" s="273" t="s">
        <v>658</v>
      </c>
      <c r="G149" s="274"/>
      <c r="H149" s="272"/>
      <c r="I149" s="272"/>
      <c r="J149" s="272" t="s">
        <v>659</v>
      </c>
      <c r="K149" s="269"/>
    </row>
    <row r="150" spans="2:11" s="1" customFormat="1" ht="5.25" customHeight="1">
      <c r="B150" s="280"/>
      <c r="C150" s="275"/>
      <c r="D150" s="275"/>
      <c r="E150" s="275"/>
      <c r="F150" s="275"/>
      <c r="G150" s="276"/>
      <c r="H150" s="275"/>
      <c r="I150" s="275"/>
      <c r="J150" s="275"/>
      <c r="K150" s="303"/>
    </row>
    <row r="151" spans="2:11" s="1" customFormat="1" ht="15" customHeight="1">
      <c r="B151" s="280"/>
      <c r="C151" s="307" t="s">
        <v>663</v>
      </c>
      <c r="D151" s="257"/>
      <c r="E151" s="257"/>
      <c r="F151" s="308" t="s">
        <v>660</v>
      </c>
      <c r="G151" s="257"/>
      <c r="H151" s="307" t="s">
        <v>700</v>
      </c>
      <c r="I151" s="307" t="s">
        <v>662</v>
      </c>
      <c r="J151" s="307">
        <v>120</v>
      </c>
      <c r="K151" s="303"/>
    </row>
    <row r="152" spans="2:11" s="1" customFormat="1" ht="15" customHeight="1">
      <c r="B152" s="280"/>
      <c r="C152" s="307" t="s">
        <v>709</v>
      </c>
      <c r="D152" s="257"/>
      <c r="E152" s="257"/>
      <c r="F152" s="308" t="s">
        <v>660</v>
      </c>
      <c r="G152" s="257"/>
      <c r="H152" s="307" t="s">
        <v>720</v>
      </c>
      <c r="I152" s="307" t="s">
        <v>662</v>
      </c>
      <c r="J152" s="307" t="s">
        <v>711</v>
      </c>
      <c r="K152" s="303"/>
    </row>
    <row r="153" spans="2:11" s="1" customFormat="1" ht="15" customHeight="1">
      <c r="B153" s="280"/>
      <c r="C153" s="307" t="s">
        <v>608</v>
      </c>
      <c r="D153" s="257"/>
      <c r="E153" s="257"/>
      <c r="F153" s="308" t="s">
        <v>660</v>
      </c>
      <c r="G153" s="257"/>
      <c r="H153" s="307" t="s">
        <v>721</v>
      </c>
      <c r="I153" s="307" t="s">
        <v>662</v>
      </c>
      <c r="J153" s="307" t="s">
        <v>711</v>
      </c>
      <c r="K153" s="303"/>
    </row>
    <row r="154" spans="2:11" s="1" customFormat="1" ht="15" customHeight="1">
      <c r="B154" s="280"/>
      <c r="C154" s="307" t="s">
        <v>665</v>
      </c>
      <c r="D154" s="257"/>
      <c r="E154" s="257"/>
      <c r="F154" s="308" t="s">
        <v>666</v>
      </c>
      <c r="G154" s="257"/>
      <c r="H154" s="307" t="s">
        <v>700</v>
      </c>
      <c r="I154" s="307" t="s">
        <v>662</v>
      </c>
      <c r="J154" s="307">
        <v>50</v>
      </c>
      <c r="K154" s="303"/>
    </row>
    <row r="155" spans="2:11" s="1" customFormat="1" ht="15" customHeight="1">
      <c r="B155" s="280"/>
      <c r="C155" s="307" t="s">
        <v>668</v>
      </c>
      <c r="D155" s="257"/>
      <c r="E155" s="257"/>
      <c r="F155" s="308" t="s">
        <v>660</v>
      </c>
      <c r="G155" s="257"/>
      <c r="H155" s="307" t="s">
        <v>700</v>
      </c>
      <c r="I155" s="307" t="s">
        <v>670</v>
      </c>
      <c r="J155" s="307"/>
      <c r="K155" s="303"/>
    </row>
    <row r="156" spans="2:11" s="1" customFormat="1" ht="15" customHeight="1">
      <c r="B156" s="280"/>
      <c r="C156" s="307" t="s">
        <v>679</v>
      </c>
      <c r="D156" s="257"/>
      <c r="E156" s="257"/>
      <c r="F156" s="308" t="s">
        <v>666</v>
      </c>
      <c r="G156" s="257"/>
      <c r="H156" s="307" t="s">
        <v>700</v>
      </c>
      <c r="I156" s="307" t="s">
        <v>662</v>
      </c>
      <c r="J156" s="307">
        <v>50</v>
      </c>
      <c r="K156" s="303"/>
    </row>
    <row r="157" spans="2:11" s="1" customFormat="1" ht="15" customHeight="1">
      <c r="B157" s="280"/>
      <c r="C157" s="307" t="s">
        <v>687</v>
      </c>
      <c r="D157" s="257"/>
      <c r="E157" s="257"/>
      <c r="F157" s="308" t="s">
        <v>666</v>
      </c>
      <c r="G157" s="257"/>
      <c r="H157" s="307" t="s">
        <v>700</v>
      </c>
      <c r="I157" s="307" t="s">
        <v>662</v>
      </c>
      <c r="J157" s="307">
        <v>50</v>
      </c>
      <c r="K157" s="303"/>
    </row>
    <row r="158" spans="2:11" s="1" customFormat="1" ht="15" customHeight="1">
      <c r="B158" s="280"/>
      <c r="C158" s="307" t="s">
        <v>685</v>
      </c>
      <c r="D158" s="257"/>
      <c r="E158" s="257"/>
      <c r="F158" s="308" t="s">
        <v>666</v>
      </c>
      <c r="G158" s="257"/>
      <c r="H158" s="307" t="s">
        <v>700</v>
      </c>
      <c r="I158" s="307" t="s">
        <v>662</v>
      </c>
      <c r="J158" s="307">
        <v>50</v>
      </c>
      <c r="K158" s="303"/>
    </row>
    <row r="159" spans="2:11" s="1" customFormat="1" ht="15" customHeight="1">
      <c r="B159" s="280"/>
      <c r="C159" s="307" t="s">
        <v>91</v>
      </c>
      <c r="D159" s="257"/>
      <c r="E159" s="257"/>
      <c r="F159" s="308" t="s">
        <v>660</v>
      </c>
      <c r="G159" s="257"/>
      <c r="H159" s="307" t="s">
        <v>722</v>
      </c>
      <c r="I159" s="307" t="s">
        <v>662</v>
      </c>
      <c r="J159" s="307" t="s">
        <v>723</v>
      </c>
      <c r="K159" s="303"/>
    </row>
    <row r="160" spans="2:11" s="1" customFormat="1" ht="15" customHeight="1">
      <c r="B160" s="280"/>
      <c r="C160" s="307" t="s">
        <v>724</v>
      </c>
      <c r="D160" s="257"/>
      <c r="E160" s="257"/>
      <c r="F160" s="308" t="s">
        <v>660</v>
      </c>
      <c r="G160" s="257"/>
      <c r="H160" s="307" t="s">
        <v>725</v>
      </c>
      <c r="I160" s="307" t="s">
        <v>695</v>
      </c>
      <c r="J160" s="307"/>
      <c r="K160" s="303"/>
    </row>
    <row r="161" spans="2:11" s="1" customFormat="1" ht="15" customHeight="1">
      <c r="B161" s="309"/>
      <c r="C161" s="289"/>
      <c r="D161" s="289"/>
      <c r="E161" s="289"/>
      <c r="F161" s="289"/>
      <c r="G161" s="289"/>
      <c r="H161" s="289"/>
      <c r="I161" s="289"/>
      <c r="J161" s="289"/>
      <c r="K161" s="310"/>
    </row>
    <row r="162" spans="2:11" s="1" customFormat="1" ht="18.75" customHeight="1">
      <c r="B162" s="291"/>
      <c r="C162" s="301"/>
      <c r="D162" s="301"/>
      <c r="E162" s="301"/>
      <c r="F162" s="311"/>
      <c r="G162" s="301"/>
      <c r="H162" s="301"/>
      <c r="I162" s="301"/>
      <c r="J162" s="301"/>
      <c r="K162" s="291"/>
    </row>
    <row r="163" spans="2:11" s="1" customFormat="1" ht="18.75" customHeight="1">
      <c r="B163" s="264"/>
      <c r="C163" s="264"/>
      <c r="D163" s="264"/>
      <c r="E163" s="264"/>
      <c r="F163" s="264"/>
      <c r="G163" s="264"/>
      <c r="H163" s="264"/>
      <c r="I163" s="264"/>
      <c r="J163" s="264"/>
      <c r="K163" s="264"/>
    </row>
    <row r="164" spans="2:11" s="1" customFormat="1" ht="7.5" customHeight="1">
      <c r="B164" s="246"/>
      <c r="C164" s="247"/>
      <c r="D164" s="247"/>
      <c r="E164" s="247"/>
      <c r="F164" s="247"/>
      <c r="G164" s="247"/>
      <c r="H164" s="247"/>
      <c r="I164" s="247"/>
      <c r="J164" s="247"/>
      <c r="K164" s="248"/>
    </row>
    <row r="165" spans="2:11" s="1" customFormat="1" ht="45" customHeight="1">
      <c r="B165" s="249"/>
      <c r="C165" s="377" t="s">
        <v>726</v>
      </c>
      <c r="D165" s="377"/>
      <c r="E165" s="377"/>
      <c r="F165" s="377"/>
      <c r="G165" s="377"/>
      <c r="H165" s="377"/>
      <c r="I165" s="377"/>
      <c r="J165" s="377"/>
      <c r="K165" s="250"/>
    </row>
    <row r="166" spans="2:11" s="1" customFormat="1" ht="17.25" customHeight="1">
      <c r="B166" s="249"/>
      <c r="C166" s="270" t="s">
        <v>654</v>
      </c>
      <c r="D166" s="270"/>
      <c r="E166" s="270"/>
      <c r="F166" s="270" t="s">
        <v>655</v>
      </c>
      <c r="G166" s="312"/>
      <c r="H166" s="313" t="s">
        <v>54</v>
      </c>
      <c r="I166" s="313" t="s">
        <v>57</v>
      </c>
      <c r="J166" s="270" t="s">
        <v>656</v>
      </c>
      <c r="K166" s="250"/>
    </row>
    <row r="167" spans="2:11" s="1" customFormat="1" ht="17.25" customHeight="1">
      <c r="B167" s="251"/>
      <c r="C167" s="272" t="s">
        <v>657</v>
      </c>
      <c r="D167" s="272"/>
      <c r="E167" s="272"/>
      <c r="F167" s="273" t="s">
        <v>658</v>
      </c>
      <c r="G167" s="314"/>
      <c r="H167" s="315"/>
      <c r="I167" s="315"/>
      <c r="J167" s="272" t="s">
        <v>659</v>
      </c>
      <c r="K167" s="252"/>
    </row>
    <row r="168" spans="2:11" s="1" customFormat="1" ht="5.25" customHeight="1">
      <c r="B168" s="280"/>
      <c r="C168" s="275"/>
      <c r="D168" s="275"/>
      <c r="E168" s="275"/>
      <c r="F168" s="275"/>
      <c r="G168" s="276"/>
      <c r="H168" s="275"/>
      <c r="I168" s="275"/>
      <c r="J168" s="275"/>
      <c r="K168" s="303"/>
    </row>
    <row r="169" spans="2:11" s="1" customFormat="1" ht="15" customHeight="1">
      <c r="B169" s="280"/>
      <c r="C169" s="257" t="s">
        <v>663</v>
      </c>
      <c r="D169" s="257"/>
      <c r="E169" s="257"/>
      <c r="F169" s="278" t="s">
        <v>660</v>
      </c>
      <c r="G169" s="257"/>
      <c r="H169" s="257" t="s">
        <v>700</v>
      </c>
      <c r="I169" s="257" t="s">
        <v>662</v>
      </c>
      <c r="J169" s="257">
        <v>120</v>
      </c>
      <c r="K169" s="303"/>
    </row>
    <row r="170" spans="2:11" s="1" customFormat="1" ht="15" customHeight="1">
      <c r="B170" s="280"/>
      <c r="C170" s="257" t="s">
        <v>709</v>
      </c>
      <c r="D170" s="257"/>
      <c r="E170" s="257"/>
      <c r="F170" s="278" t="s">
        <v>660</v>
      </c>
      <c r="G170" s="257"/>
      <c r="H170" s="257" t="s">
        <v>710</v>
      </c>
      <c r="I170" s="257" t="s">
        <v>662</v>
      </c>
      <c r="J170" s="257" t="s">
        <v>711</v>
      </c>
      <c r="K170" s="303"/>
    </row>
    <row r="171" spans="2:11" s="1" customFormat="1" ht="15" customHeight="1">
      <c r="B171" s="280"/>
      <c r="C171" s="257" t="s">
        <v>608</v>
      </c>
      <c r="D171" s="257"/>
      <c r="E171" s="257"/>
      <c r="F171" s="278" t="s">
        <v>660</v>
      </c>
      <c r="G171" s="257"/>
      <c r="H171" s="257" t="s">
        <v>727</v>
      </c>
      <c r="I171" s="257" t="s">
        <v>662</v>
      </c>
      <c r="J171" s="257" t="s">
        <v>711</v>
      </c>
      <c r="K171" s="303"/>
    </row>
    <row r="172" spans="2:11" s="1" customFormat="1" ht="15" customHeight="1">
      <c r="B172" s="280"/>
      <c r="C172" s="257" t="s">
        <v>665</v>
      </c>
      <c r="D172" s="257"/>
      <c r="E172" s="257"/>
      <c r="F172" s="278" t="s">
        <v>666</v>
      </c>
      <c r="G172" s="257"/>
      <c r="H172" s="257" t="s">
        <v>727</v>
      </c>
      <c r="I172" s="257" t="s">
        <v>662</v>
      </c>
      <c r="J172" s="257">
        <v>50</v>
      </c>
      <c r="K172" s="303"/>
    </row>
    <row r="173" spans="2:11" s="1" customFormat="1" ht="15" customHeight="1">
      <c r="B173" s="280"/>
      <c r="C173" s="257" t="s">
        <v>668</v>
      </c>
      <c r="D173" s="257"/>
      <c r="E173" s="257"/>
      <c r="F173" s="278" t="s">
        <v>660</v>
      </c>
      <c r="G173" s="257"/>
      <c r="H173" s="257" t="s">
        <v>727</v>
      </c>
      <c r="I173" s="257" t="s">
        <v>670</v>
      </c>
      <c r="J173" s="257"/>
      <c r="K173" s="303"/>
    </row>
    <row r="174" spans="2:11" s="1" customFormat="1" ht="15" customHeight="1">
      <c r="B174" s="280"/>
      <c r="C174" s="257" t="s">
        <v>679</v>
      </c>
      <c r="D174" s="257"/>
      <c r="E174" s="257"/>
      <c r="F174" s="278" t="s">
        <v>666</v>
      </c>
      <c r="G174" s="257"/>
      <c r="H174" s="257" t="s">
        <v>727</v>
      </c>
      <c r="I174" s="257" t="s">
        <v>662</v>
      </c>
      <c r="J174" s="257">
        <v>50</v>
      </c>
      <c r="K174" s="303"/>
    </row>
    <row r="175" spans="2:11" s="1" customFormat="1" ht="15" customHeight="1">
      <c r="B175" s="280"/>
      <c r="C175" s="257" t="s">
        <v>687</v>
      </c>
      <c r="D175" s="257"/>
      <c r="E175" s="257"/>
      <c r="F175" s="278" t="s">
        <v>666</v>
      </c>
      <c r="G175" s="257"/>
      <c r="H175" s="257" t="s">
        <v>727</v>
      </c>
      <c r="I175" s="257" t="s">
        <v>662</v>
      </c>
      <c r="J175" s="257">
        <v>50</v>
      </c>
      <c r="K175" s="303"/>
    </row>
    <row r="176" spans="2:11" s="1" customFormat="1" ht="15" customHeight="1">
      <c r="B176" s="280"/>
      <c r="C176" s="257" t="s">
        <v>685</v>
      </c>
      <c r="D176" s="257"/>
      <c r="E176" s="257"/>
      <c r="F176" s="278" t="s">
        <v>666</v>
      </c>
      <c r="G176" s="257"/>
      <c r="H176" s="257" t="s">
        <v>727</v>
      </c>
      <c r="I176" s="257" t="s">
        <v>662</v>
      </c>
      <c r="J176" s="257">
        <v>50</v>
      </c>
      <c r="K176" s="303"/>
    </row>
    <row r="177" spans="2:11" s="1" customFormat="1" ht="15" customHeight="1">
      <c r="B177" s="280"/>
      <c r="C177" s="257" t="s">
        <v>106</v>
      </c>
      <c r="D177" s="257"/>
      <c r="E177" s="257"/>
      <c r="F177" s="278" t="s">
        <v>660</v>
      </c>
      <c r="G177" s="257"/>
      <c r="H177" s="257" t="s">
        <v>728</v>
      </c>
      <c r="I177" s="257" t="s">
        <v>729</v>
      </c>
      <c r="J177" s="257"/>
      <c r="K177" s="303"/>
    </row>
    <row r="178" spans="2:11" s="1" customFormat="1" ht="15" customHeight="1">
      <c r="B178" s="280"/>
      <c r="C178" s="257" t="s">
        <v>57</v>
      </c>
      <c r="D178" s="257"/>
      <c r="E178" s="257"/>
      <c r="F178" s="278" t="s">
        <v>660</v>
      </c>
      <c r="G178" s="257"/>
      <c r="H178" s="257" t="s">
        <v>730</v>
      </c>
      <c r="I178" s="257" t="s">
        <v>731</v>
      </c>
      <c r="J178" s="257">
        <v>1</v>
      </c>
      <c r="K178" s="303"/>
    </row>
    <row r="179" spans="2:11" s="1" customFormat="1" ht="15" customHeight="1">
      <c r="B179" s="280"/>
      <c r="C179" s="257" t="s">
        <v>53</v>
      </c>
      <c r="D179" s="257"/>
      <c r="E179" s="257"/>
      <c r="F179" s="278" t="s">
        <v>660</v>
      </c>
      <c r="G179" s="257"/>
      <c r="H179" s="257" t="s">
        <v>732</v>
      </c>
      <c r="I179" s="257" t="s">
        <v>662</v>
      </c>
      <c r="J179" s="257">
        <v>20</v>
      </c>
      <c r="K179" s="303"/>
    </row>
    <row r="180" spans="2:11" s="1" customFormat="1" ht="15" customHeight="1">
      <c r="B180" s="280"/>
      <c r="C180" s="257" t="s">
        <v>54</v>
      </c>
      <c r="D180" s="257"/>
      <c r="E180" s="257"/>
      <c r="F180" s="278" t="s">
        <v>660</v>
      </c>
      <c r="G180" s="257"/>
      <c r="H180" s="257" t="s">
        <v>733</v>
      </c>
      <c r="I180" s="257" t="s">
        <v>662</v>
      </c>
      <c r="J180" s="257">
        <v>255</v>
      </c>
      <c r="K180" s="303"/>
    </row>
    <row r="181" spans="2:11" s="1" customFormat="1" ht="15" customHeight="1">
      <c r="B181" s="280"/>
      <c r="C181" s="257" t="s">
        <v>107</v>
      </c>
      <c r="D181" s="257"/>
      <c r="E181" s="257"/>
      <c r="F181" s="278" t="s">
        <v>660</v>
      </c>
      <c r="G181" s="257"/>
      <c r="H181" s="257" t="s">
        <v>624</v>
      </c>
      <c r="I181" s="257" t="s">
        <v>662</v>
      </c>
      <c r="J181" s="257">
        <v>10</v>
      </c>
      <c r="K181" s="303"/>
    </row>
    <row r="182" spans="2:11" s="1" customFormat="1" ht="15" customHeight="1">
      <c r="B182" s="280"/>
      <c r="C182" s="257" t="s">
        <v>108</v>
      </c>
      <c r="D182" s="257"/>
      <c r="E182" s="257"/>
      <c r="F182" s="278" t="s">
        <v>660</v>
      </c>
      <c r="G182" s="257"/>
      <c r="H182" s="257" t="s">
        <v>734</v>
      </c>
      <c r="I182" s="257" t="s">
        <v>695</v>
      </c>
      <c r="J182" s="257"/>
      <c r="K182" s="303"/>
    </row>
    <row r="183" spans="2:11" s="1" customFormat="1" ht="15" customHeight="1">
      <c r="B183" s="280"/>
      <c r="C183" s="257" t="s">
        <v>735</v>
      </c>
      <c r="D183" s="257"/>
      <c r="E183" s="257"/>
      <c r="F183" s="278" t="s">
        <v>660</v>
      </c>
      <c r="G183" s="257"/>
      <c r="H183" s="257" t="s">
        <v>736</v>
      </c>
      <c r="I183" s="257" t="s">
        <v>695</v>
      </c>
      <c r="J183" s="257"/>
      <c r="K183" s="303"/>
    </row>
    <row r="184" spans="2:11" s="1" customFormat="1" ht="15" customHeight="1">
      <c r="B184" s="280"/>
      <c r="C184" s="257" t="s">
        <v>724</v>
      </c>
      <c r="D184" s="257"/>
      <c r="E184" s="257"/>
      <c r="F184" s="278" t="s">
        <v>660</v>
      </c>
      <c r="G184" s="257"/>
      <c r="H184" s="257" t="s">
        <v>737</v>
      </c>
      <c r="I184" s="257" t="s">
        <v>695</v>
      </c>
      <c r="J184" s="257"/>
      <c r="K184" s="303"/>
    </row>
    <row r="185" spans="2:11" s="1" customFormat="1" ht="15" customHeight="1">
      <c r="B185" s="280"/>
      <c r="C185" s="257" t="s">
        <v>110</v>
      </c>
      <c r="D185" s="257"/>
      <c r="E185" s="257"/>
      <c r="F185" s="278" t="s">
        <v>666</v>
      </c>
      <c r="G185" s="257"/>
      <c r="H185" s="257" t="s">
        <v>738</v>
      </c>
      <c r="I185" s="257" t="s">
        <v>662</v>
      </c>
      <c r="J185" s="257">
        <v>50</v>
      </c>
      <c r="K185" s="303"/>
    </row>
    <row r="186" spans="2:11" s="1" customFormat="1" ht="15" customHeight="1">
      <c r="B186" s="280"/>
      <c r="C186" s="257" t="s">
        <v>739</v>
      </c>
      <c r="D186" s="257"/>
      <c r="E186" s="257"/>
      <c r="F186" s="278" t="s">
        <v>666</v>
      </c>
      <c r="G186" s="257"/>
      <c r="H186" s="257" t="s">
        <v>740</v>
      </c>
      <c r="I186" s="257" t="s">
        <v>741</v>
      </c>
      <c r="J186" s="257"/>
      <c r="K186" s="303"/>
    </row>
    <row r="187" spans="2:11" s="1" customFormat="1" ht="15" customHeight="1">
      <c r="B187" s="280"/>
      <c r="C187" s="257" t="s">
        <v>742</v>
      </c>
      <c r="D187" s="257"/>
      <c r="E187" s="257"/>
      <c r="F187" s="278" t="s">
        <v>666</v>
      </c>
      <c r="G187" s="257"/>
      <c r="H187" s="257" t="s">
        <v>743</v>
      </c>
      <c r="I187" s="257" t="s">
        <v>741</v>
      </c>
      <c r="J187" s="257"/>
      <c r="K187" s="303"/>
    </row>
    <row r="188" spans="2:11" s="1" customFormat="1" ht="15" customHeight="1">
      <c r="B188" s="280"/>
      <c r="C188" s="257" t="s">
        <v>744</v>
      </c>
      <c r="D188" s="257"/>
      <c r="E188" s="257"/>
      <c r="F188" s="278" t="s">
        <v>666</v>
      </c>
      <c r="G188" s="257"/>
      <c r="H188" s="257" t="s">
        <v>745</v>
      </c>
      <c r="I188" s="257" t="s">
        <v>741</v>
      </c>
      <c r="J188" s="257"/>
      <c r="K188" s="303"/>
    </row>
    <row r="189" spans="2:11" s="1" customFormat="1" ht="15" customHeight="1">
      <c r="B189" s="280"/>
      <c r="C189" s="316" t="s">
        <v>746</v>
      </c>
      <c r="D189" s="257"/>
      <c r="E189" s="257"/>
      <c r="F189" s="278" t="s">
        <v>666</v>
      </c>
      <c r="G189" s="257"/>
      <c r="H189" s="257" t="s">
        <v>747</v>
      </c>
      <c r="I189" s="257" t="s">
        <v>748</v>
      </c>
      <c r="J189" s="317" t="s">
        <v>749</v>
      </c>
      <c r="K189" s="303"/>
    </row>
    <row r="190" spans="2:11" s="1" customFormat="1" ht="15" customHeight="1">
      <c r="B190" s="280"/>
      <c r="C190" s="316" t="s">
        <v>42</v>
      </c>
      <c r="D190" s="257"/>
      <c r="E190" s="257"/>
      <c r="F190" s="278" t="s">
        <v>660</v>
      </c>
      <c r="G190" s="257"/>
      <c r="H190" s="254" t="s">
        <v>750</v>
      </c>
      <c r="I190" s="257" t="s">
        <v>751</v>
      </c>
      <c r="J190" s="257"/>
      <c r="K190" s="303"/>
    </row>
    <row r="191" spans="2:11" s="1" customFormat="1" ht="15" customHeight="1">
      <c r="B191" s="280"/>
      <c r="C191" s="316" t="s">
        <v>752</v>
      </c>
      <c r="D191" s="257"/>
      <c r="E191" s="257"/>
      <c r="F191" s="278" t="s">
        <v>660</v>
      </c>
      <c r="G191" s="257"/>
      <c r="H191" s="257" t="s">
        <v>753</v>
      </c>
      <c r="I191" s="257" t="s">
        <v>695</v>
      </c>
      <c r="J191" s="257"/>
      <c r="K191" s="303"/>
    </row>
    <row r="192" spans="2:11" s="1" customFormat="1" ht="15" customHeight="1">
      <c r="B192" s="280"/>
      <c r="C192" s="316" t="s">
        <v>754</v>
      </c>
      <c r="D192" s="257"/>
      <c r="E192" s="257"/>
      <c r="F192" s="278" t="s">
        <v>660</v>
      </c>
      <c r="G192" s="257"/>
      <c r="H192" s="257" t="s">
        <v>755</v>
      </c>
      <c r="I192" s="257" t="s">
        <v>695</v>
      </c>
      <c r="J192" s="257"/>
      <c r="K192" s="303"/>
    </row>
    <row r="193" spans="2:11" s="1" customFormat="1" ht="15" customHeight="1">
      <c r="B193" s="280"/>
      <c r="C193" s="316" t="s">
        <v>756</v>
      </c>
      <c r="D193" s="257"/>
      <c r="E193" s="257"/>
      <c r="F193" s="278" t="s">
        <v>666</v>
      </c>
      <c r="G193" s="257"/>
      <c r="H193" s="257" t="s">
        <v>757</v>
      </c>
      <c r="I193" s="257" t="s">
        <v>695</v>
      </c>
      <c r="J193" s="257"/>
      <c r="K193" s="303"/>
    </row>
    <row r="194" spans="2:11" s="1" customFormat="1" ht="15" customHeight="1">
      <c r="B194" s="309"/>
      <c r="C194" s="318"/>
      <c r="D194" s="289"/>
      <c r="E194" s="289"/>
      <c r="F194" s="289"/>
      <c r="G194" s="289"/>
      <c r="H194" s="289"/>
      <c r="I194" s="289"/>
      <c r="J194" s="289"/>
      <c r="K194" s="310"/>
    </row>
    <row r="195" spans="2:11" s="1" customFormat="1" ht="18.75" customHeight="1">
      <c r="B195" s="291"/>
      <c r="C195" s="301"/>
      <c r="D195" s="301"/>
      <c r="E195" s="301"/>
      <c r="F195" s="311"/>
      <c r="G195" s="301"/>
      <c r="H195" s="301"/>
      <c r="I195" s="301"/>
      <c r="J195" s="301"/>
      <c r="K195" s="291"/>
    </row>
    <row r="196" spans="2:11" s="1" customFormat="1" ht="18.75" customHeight="1">
      <c r="B196" s="291"/>
      <c r="C196" s="301"/>
      <c r="D196" s="301"/>
      <c r="E196" s="301"/>
      <c r="F196" s="311"/>
      <c r="G196" s="301"/>
      <c r="H196" s="301"/>
      <c r="I196" s="301"/>
      <c r="J196" s="301"/>
      <c r="K196" s="291"/>
    </row>
    <row r="197" spans="2:11" s="1" customFormat="1" ht="18.75" customHeight="1">
      <c r="B197" s="264"/>
      <c r="C197" s="264"/>
      <c r="D197" s="264"/>
      <c r="E197" s="264"/>
      <c r="F197" s="264"/>
      <c r="G197" s="264"/>
      <c r="H197" s="264"/>
      <c r="I197" s="264"/>
      <c r="J197" s="264"/>
      <c r="K197" s="264"/>
    </row>
    <row r="198" spans="2:11" s="1" customFormat="1" ht="13.5">
      <c r="B198" s="246"/>
      <c r="C198" s="247"/>
      <c r="D198" s="247"/>
      <c r="E198" s="247"/>
      <c r="F198" s="247"/>
      <c r="G198" s="247"/>
      <c r="H198" s="247"/>
      <c r="I198" s="247"/>
      <c r="J198" s="247"/>
      <c r="K198" s="248"/>
    </row>
    <row r="199" spans="2:11" s="1" customFormat="1" ht="21">
      <c r="B199" s="249"/>
      <c r="C199" s="377" t="s">
        <v>758</v>
      </c>
      <c r="D199" s="377"/>
      <c r="E199" s="377"/>
      <c r="F199" s="377"/>
      <c r="G199" s="377"/>
      <c r="H199" s="377"/>
      <c r="I199" s="377"/>
      <c r="J199" s="377"/>
      <c r="K199" s="250"/>
    </row>
    <row r="200" spans="2:11" s="1" customFormat="1" ht="25.5" customHeight="1">
      <c r="B200" s="249"/>
      <c r="C200" s="319" t="s">
        <v>759</v>
      </c>
      <c r="D200" s="319"/>
      <c r="E200" s="319"/>
      <c r="F200" s="319" t="s">
        <v>760</v>
      </c>
      <c r="G200" s="320"/>
      <c r="H200" s="383" t="s">
        <v>761</v>
      </c>
      <c r="I200" s="383"/>
      <c r="J200" s="383"/>
      <c r="K200" s="250"/>
    </row>
    <row r="201" spans="2:11" s="1" customFormat="1" ht="5.25" customHeight="1">
      <c r="B201" s="280"/>
      <c r="C201" s="275"/>
      <c r="D201" s="275"/>
      <c r="E201" s="275"/>
      <c r="F201" s="275"/>
      <c r="G201" s="301"/>
      <c r="H201" s="275"/>
      <c r="I201" s="275"/>
      <c r="J201" s="275"/>
      <c r="K201" s="303"/>
    </row>
    <row r="202" spans="2:11" s="1" customFormat="1" ht="15" customHeight="1">
      <c r="B202" s="280"/>
      <c r="C202" s="257" t="s">
        <v>751</v>
      </c>
      <c r="D202" s="257"/>
      <c r="E202" s="257"/>
      <c r="F202" s="278" t="s">
        <v>43</v>
      </c>
      <c r="G202" s="257"/>
      <c r="H202" s="382" t="s">
        <v>762</v>
      </c>
      <c r="I202" s="382"/>
      <c r="J202" s="382"/>
      <c r="K202" s="303"/>
    </row>
    <row r="203" spans="2:11" s="1" customFormat="1" ht="15" customHeight="1">
      <c r="B203" s="280"/>
      <c r="C203" s="257"/>
      <c r="D203" s="257"/>
      <c r="E203" s="257"/>
      <c r="F203" s="278" t="s">
        <v>44</v>
      </c>
      <c r="G203" s="257"/>
      <c r="H203" s="382" t="s">
        <v>763</v>
      </c>
      <c r="I203" s="382"/>
      <c r="J203" s="382"/>
      <c r="K203" s="303"/>
    </row>
    <row r="204" spans="2:11" s="1" customFormat="1" ht="15" customHeight="1">
      <c r="B204" s="280"/>
      <c r="C204" s="257"/>
      <c r="D204" s="257"/>
      <c r="E204" s="257"/>
      <c r="F204" s="278" t="s">
        <v>47</v>
      </c>
      <c r="G204" s="257"/>
      <c r="H204" s="382" t="s">
        <v>764</v>
      </c>
      <c r="I204" s="382"/>
      <c r="J204" s="382"/>
      <c r="K204" s="303"/>
    </row>
    <row r="205" spans="2:11" s="1" customFormat="1" ht="15" customHeight="1">
      <c r="B205" s="280"/>
      <c r="C205" s="257"/>
      <c r="D205" s="257"/>
      <c r="E205" s="257"/>
      <c r="F205" s="278" t="s">
        <v>45</v>
      </c>
      <c r="G205" s="257"/>
      <c r="H205" s="382" t="s">
        <v>765</v>
      </c>
      <c r="I205" s="382"/>
      <c r="J205" s="382"/>
      <c r="K205" s="303"/>
    </row>
    <row r="206" spans="2:11" s="1" customFormat="1" ht="15" customHeight="1">
      <c r="B206" s="280"/>
      <c r="C206" s="257"/>
      <c r="D206" s="257"/>
      <c r="E206" s="257"/>
      <c r="F206" s="278" t="s">
        <v>46</v>
      </c>
      <c r="G206" s="257"/>
      <c r="H206" s="382" t="s">
        <v>766</v>
      </c>
      <c r="I206" s="382"/>
      <c r="J206" s="382"/>
      <c r="K206" s="303"/>
    </row>
    <row r="207" spans="2:11" s="1" customFormat="1" ht="15" customHeight="1">
      <c r="B207" s="280"/>
      <c r="C207" s="257"/>
      <c r="D207" s="257"/>
      <c r="E207" s="257"/>
      <c r="F207" s="278"/>
      <c r="G207" s="257"/>
      <c r="H207" s="257"/>
      <c r="I207" s="257"/>
      <c r="J207" s="257"/>
      <c r="K207" s="303"/>
    </row>
    <row r="208" spans="2:11" s="1" customFormat="1" ht="15" customHeight="1">
      <c r="B208" s="280"/>
      <c r="C208" s="257" t="s">
        <v>707</v>
      </c>
      <c r="D208" s="257"/>
      <c r="E208" s="257"/>
      <c r="F208" s="278" t="s">
        <v>79</v>
      </c>
      <c r="G208" s="257"/>
      <c r="H208" s="382" t="s">
        <v>767</v>
      </c>
      <c r="I208" s="382"/>
      <c r="J208" s="382"/>
      <c r="K208" s="303"/>
    </row>
    <row r="209" spans="2:11" s="1" customFormat="1" ht="15" customHeight="1">
      <c r="B209" s="280"/>
      <c r="C209" s="257"/>
      <c r="D209" s="257"/>
      <c r="E209" s="257"/>
      <c r="F209" s="278" t="s">
        <v>602</v>
      </c>
      <c r="G209" s="257"/>
      <c r="H209" s="382" t="s">
        <v>603</v>
      </c>
      <c r="I209" s="382"/>
      <c r="J209" s="382"/>
      <c r="K209" s="303"/>
    </row>
    <row r="210" spans="2:11" s="1" customFormat="1" ht="15" customHeight="1">
      <c r="B210" s="280"/>
      <c r="C210" s="257"/>
      <c r="D210" s="257"/>
      <c r="E210" s="257"/>
      <c r="F210" s="278" t="s">
        <v>600</v>
      </c>
      <c r="G210" s="257"/>
      <c r="H210" s="382" t="s">
        <v>768</v>
      </c>
      <c r="I210" s="382"/>
      <c r="J210" s="382"/>
      <c r="K210" s="303"/>
    </row>
    <row r="211" spans="2:11" s="1" customFormat="1" ht="15" customHeight="1">
      <c r="B211" s="321"/>
      <c r="C211" s="257"/>
      <c r="D211" s="257"/>
      <c r="E211" s="257"/>
      <c r="F211" s="278" t="s">
        <v>604</v>
      </c>
      <c r="G211" s="316"/>
      <c r="H211" s="381" t="s">
        <v>605</v>
      </c>
      <c r="I211" s="381"/>
      <c r="J211" s="381"/>
      <c r="K211" s="322"/>
    </row>
    <row r="212" spans="2:11" s="1" customFormat="1" ht="15" customHeight="1">
      <c r="B212" s="321"/>
      <c r="C212" s="257"/>
      <c r="D212" s="257"/>
      <c r="E212" s="257"/>
      <c r="F212" s="278" t="s">
        <v>606</v>
      </c>
      <c r="G212" s="316"/>
      <c r="H212" s="381" t="s">
        <v>769</v>
      </c>
      <c r="I212" s="381"/>
      <c r="J212" s="381"/>
      <c r="K212" s="322"/>
    </row>
    <row r="213" spans="2:11" s="1" customFormat="1" ht="15" customHeight="1">
      <c r="B213" s="321"/>
      <c r="C213" s="257"/>
      <c r="D213" s="257"/>
      <c r="E213" s="257"/>
      <c r="F213" s="278"/>
      <c r="G213" s="316"/>
      <c r="H213" s="307"/>
      <c r="I213" s="307"/>
      <c r="J213" s="307"/>
      <c r="K213" s="322"/>
    </row>
    <row r="214" spans="2:11" s="1" customFormat="1" ht="15" customHeight="1">
      <c r="B214" s="321"/>
      <c r="C214" s="257" t="s">
        <v>731</v>
      </c>
      <c r="D214" s="257"/>
      <c r="E214" s="257"/>
      <c r="F214" s="278">
        <v>1</v>
      </c>
      <c r="G214" s="316"/>
      <c r="H214" s="381" t="s">
        <v>770</v>
      </c>
      <c r="I214" s="381"/>
      <c r="J214" s="381"/>
      <c r="K214" s="322"/>
    </row>
    <row r="215" spans="2:11" s="1" customFormat="1" ht="15" customHeight="1">
      <c r="B215" s="321"/>
      <c r="C215" s="257"/>
      <c r="D215" s="257"/>
      <c r="E215" s="257"/>
      <c r="F215" s="278">
        <v>2</v>
      </c>
      <c r="G215" s="316"/>
      <c r="H215" s="381" t="s">
        <v>771</v>
      </c>
      <c r="I215" s="381"/>
      <c r="J215" s="381"/>
      <c r="K215" s="322"/>
    </row>
    <row r="216" spans="2:11" s="1" customFormat="1" ht="15" customHeight="1">
      <c r="B216" s="321"/>
      <c r="C216" s="257"/>
      <c r="D216" s="257"/>
      <c r="E216" s="257"/>
      <c r="F216" s="278">
        <v>3</v>
      </c>
      <c r="G216" s="316"/>
      <c r="H216" s="381" t="s">
        <v>772</v>
      </c>
      <c r="I216" s="381"/>
      <c r="J216" s="381"/>
      <c r="K216" s="322"/>
    </row>
    <row r="217" spans="2:11" s="1" customFormat="1" ht="15" customHeight="1">
      <c r="B217" s="321"/>
      <c r="C217" s="257"/>
      <c r="D217" s="257"/>
      <c r="E217" s="257"/>
      <c r="F217" s="278">
        <v>4</v>
      </c>
      <c r="G217" s="316"/>
      <c r="H217" s="381" t="s">
        <v>773</v>
      </c>
      <c r="I217" s="381"/>
      <c r="J217" s="381"/>
      <c r="K217" s="322"/>
    </row>
    <row r="218" spans="2:11" s="1" customFormat="1" ht="12.75" customHeight="1">
      <c r="B218" s="323"/>
      <c r="C218" s="324"/>
      <c r="D218" s="324"/>
      <c r="E218" s="324"/>
      <c r="F218" s="324"/>
      <c r="G218" s="324"/>
      <c r="H218" s="324"/>
      <c r="I218" s="324"/>
      <c r="J218" s="324"/>
      <c r="K218" s="325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PETR\Petr</dc:creator>
  <cp:keywords/>
  <dc:description/>
  <cp:lastModifiedBy>Dočkalová Zuzana</cp:lastModifiedBy>
  <dcterms:created xsi:type="dcterms:W3CDTF">2021-11-19T09:44:50Z</dcterms:created>
  <dcterms:modified xsi:type="dcterms:W3CDTF">2021-12-08T09:21:06Z</dcterms:modified>
  <cp:category/>
  <cp:version/>
  <cp:contentType/>
  <cp:contentStatus/>
</cp:coreProperties>
</file>