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01 - Demolice stávaj..." sheetId="2" r:id="rId2"/>
    <sheet name="02 -  02 - Stavební úprav..." sheetId="3" r:id="rId3"/>
    <sheet name="03 - 03 - Zpevněné plochy" sheetId="4" r:id="rId4"/>
    <sheet name="04 - 04 - Přípojky inžený..." sheetId="5" r:id="rId5"/>
    <sheet name="05 - 05 - Vedlejší a osta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'01 - 01 - Demolice stávaj...'!$C$83:$K$135</definedName>
    <definedName name="_xlnm.Print_Area" localSheetId="1">'01 - 01 - Demolice stávaj...'!$C$4:$J$39,'01 - 01 - Demolice stávaj...'!$C$45:$J$65,'01 - 01 - Demolice stávaj...'!$C$71:$J$135</definedName>
    <definedName name="_xlnm._FilterDatabase" localSheetId="2" hidden="1">'02 -  02 - Stavební úprav...'!$C$109:$K$957</definedName>
    <definedName name="_xlnm.Print_Area" localSheetId="2">'02 -  02 - Stavební úprav...'!$C$4:$J$39,'02 -  02 - Stavební úprav...'!$C$45:$J$91,'02 -  02 - Stavební úprav...'!$C$97:$J$957</definedName>
    <definedName name="_xlnm._FilterDatabase" localSheetId="3" hidden="1">'03 - 03 - Zpevněné plochy'!$C$85:$K$187</definedName>
    <definedName name="_xlnm.Print_Area" localSheetId="3">'03 - 03 - Zpevněné plochy'!$C$4:$J$39,'03 - 03 - Zpevněné plochy'!$C$45:$J$67,'03 - 03 - Zpevněné plochy'!$C$73:$J$187</definedName>
    <definedName name="_xlnm._FilterDatabase" localSheetId="4" hidden="1">'04 - 04 - Přípojky inžený...'!$C$80:$K$84</definedName>
    <definedName name="_xlnm.Print_Area" localSheetId="4">'04 - 04 - Přípojky inžený...'!$C$4:$J$39,'04 - 04 - Přípojky inžený...'!$C$45:$J$62,'04 - 04 - Přípojky inžený...'!$C$68:$J$84</definedName>
    <definedName name="_xlnm._FilterDatabase" localSheetId="5" hidden="1">'05 - 05 - Vedlejší a osta...'!$C$79:$K$89</definedName>
    <definedName name="_xlnm.Print_Area" localSheetId="5">'05 - 05 - Vedlejší a osta...'!$C$4:$J$39,'05 - 05 - Vedlejší a osta...'!$C$45:$J$61,'05 - 05 - Vedlejší a osta...'!$C$67:$J$89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'01 - 01 - Demolice stávaj...'!$83:$83</definedName>
    <definedName name="_xlnm.Print_Titles" localSheetId="2">'02 -  02 - Stavební úprav...'!$109:$109</definedName>
    <definedName name="_xlnm.Print_Titles" localSheetId="3">'03 - 03 - Zpevněné plochy'!$85:$85</definedName>
    <definedName name="_xlnm.Print_Titles" localSheetId="4">'04 - 04 - Přípojky inžený...'!$80:$80</definedName>
    <definedName name="_xlnm.Print_Titles" localSheetId="5">'05 - 05 - Vedlejší a osta...'!$79:$79</definedName>
  </definedNames>
  <calcPr fullCalcOnLoad="1"/>
</workbook>
</file>

<file path=xl/sharedStrings.xml><?xml version="1.0" encoding="utf-8"?>
<sst xmlns="http://schemas.openxmlformats.org/spreadsheetml/2006/main" count="10860" uniqueCount="1944">
  <si>
    <t>Export Komplet</t>
  </si>
  <si>
    <t>VZ</t>
  </si>
  <si>
    <t>2.0</t>
  </si>
  <si>
    <t>ZAMOK</t>
  </si>
  <si>
    <t>False</t>
  </si>
  <si>
    <t>{56a1e729-ab42-4464-9867-95630f421bde}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</si>
  <si>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</si>
  <si>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</si>
  <si>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</si>
  <si>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</si>
  <si>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</si>
  <si>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</si>
  <si>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</si>
  <si>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</si>
  <si>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22-Hostice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</si>
  <si>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</si>
  <si>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</si>
  <si>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ÚPRAVY,PŘÍSTAVBA A NÁSTAVBA GARÁŽE JSH MALÉ HOŠTICE</t>
  </si>
  <si>
    <t>KSO:</t>
  </si>
  <si>
    <t/>
  </si>
  <si>
    <t>CC-CZ:</t>
  </si>
  <si>
    <t>Místo:</t>
  </si>
  <si>
    <t>Malé Hoštice, parcela č. 310/25, ...</t>
  </si>
  <si>
    <t>Datum:</t>
  </si>
  <si>
    <t>3. 5. 2021</t>
  </si>
  <si>
    <t>Zadavatel:</t>
  </si>
  <si>
    <t>IČ:</t>
  </si>
  <si>
    <t>Statutární město Opava, MČ Malé Hoštice</t>
  </si>
  <si>
    <t>DIČ:</t>
  </si>
  <si>
    <t>Uchazeč:</t>
  </si>
  <si>
    <t>Vyplň údaj</t>
  </si>
  <si>
    <t>Projektant:</t>
  </si>
  <si>
    <t>Ing.Petr pfleger</t>
  </si>
  <si>
    <t>True</t>
  </si>
  <si>
    <t>Zpracovatel:</t>
  </si>
  <si>
    <t>Katerinec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</si>
  <si>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</si>
  <si>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</si>
  <si>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</si>
  <si>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</si>
  <si>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</si>
  <si>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</si>
  <si>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</si>
  <si>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</si>
  <si>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</si>
  <si>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</si>
  <si>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</si>
  <si>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</si>
  <si>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</si>
  <si>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</si>
  <si>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</si>
  <si>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</si>
  <si>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</si>
  <si>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</si>
  <si>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</si>
  <si>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</si>
  <si>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</si>
  <si>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</si>
  <si>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</si>
  <si>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</si>
  <si>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</si>
  <si>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</si>
  <si>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</si>
  <si>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</si>
  <si>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</si>
  <si>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</si>
  <si>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</si>
  <si>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</si>
  <si>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</si>
  <si>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</si>
  <si>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</si>
  <si>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</si>
  <si>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</si>
  <si>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</si>
  <si>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</si>
  <si>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</si>
  <si>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</si>
  <si>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</si>
  <si>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01 - Demolice stávající garáže a rozvodny postupným rozebíráním</t>
  </si>
  <si>
    <t>STA</t>
  </si>
  <si>
    <t>1</t>
  </si>
  <si>
    <t>{c3c7b5fc-d710-43b9-b88e-1192f74cfd93}</t>
  </si>
  <si>
    <t>2</t>
  </si>
  <si>
    <t>02</t>
  </si>
  <si>
    <t xml:space="preserve"> 02 - Stavební úpravy, přístavba a nástavba garáže</t>
  </si>
  <si>
    <t>{55712aa2-342e-41ac-b4c6-35553efb2383}</t>
  </si>
  <si>
    <t>03</t>
  </si>
  <si>
    <t>03 - Zpevněné plochy</t>
  </si>
  <si>
    <t>{3e58304b-3eee-4dac-bb89-06bf03f4ba95}</t>
  </si>
  <si>
    <t>04</t>
  </si>
  <si>
    <t>04 - Přípojky inženýrských sítí</t>
  </si>
  <si>
    <t>{db7fd519-baf0-437d-8e4f-f42dcaa37778}</t>
  </si>
  <si>
    <t>05</t>
  </si>
  <si>
    <t>05 - Vedlejší a ostatní rozpočtové náklady</t>
  </si>
  <si>
    <t>{ea06cc8b-ea40-48ae-89ab-c6375f447fb3}</t>
  </si>
  <si>
    <t>KRYCÍ LIST SOUPISU PRACÍ</t>
  </si>
  <si>
    <t>Objekt:</t>
  </si>
  <si>
    <t>01 - 01 - Demolice stávající garáže a rozvodny postupným rozebíráním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</si>
  <si>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</si>
  <si>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</si>
  <si>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</si>
  <si>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</si>
  <si>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</si>
  <si>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</si>
  <si>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</si>
  <si>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</si>
  <si>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</si>
  <si>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</si>
  <si>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</si>
  <si>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</si>
  <si>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</si>
  <si>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</si>
  <si>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</si>
  <si>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</si>
  <si>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</si>
  <si>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</si>
  <si>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</si>
  <si>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</si>
  <si>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</si>
  <si>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</si>
  <si>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</si>
  <si>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</si>
  <si>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</si>
  <si>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</si>
  <si>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</si>
  <si>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139951121</t>
  </si>
  <si>
    <t>Bourání konstrukcí v hloubených vykopávkách strojně s přemístěním suti na hromady na vzdálenost do 20 m nebo s naložením na dopravní prostředek z betonu prostého neprokládaného</t>
  </si>
  <si>
    <t>m3</t>
  </si>
  <si>
    <t>4</t>
  </si>
  <si>
    <t>738148545</t>
  </si>
  <si>
    <t>Online PSC</t>
  </si>
  <si>
    <t>https://podminky.urs.cz/item/CS_URS_2021_01/139951121</t>
  </si>
  <si>
    <t>VV</t>
  </si>
  <si>
    <t>"základové pásy</t>
  </si>
  <si>
    <t>"garáž"  0,60*0,84*(5,89+3,54)</t>
  </si>
  <si>
    <t>"rozvodna"  0,60*0,84*(1,78+1,17+1,17)</t>
  </si>
  <si>
    <t>Součet</t>
  </si>
  <si>
    <t>174151101</t>
  </si>
  <si>
    <t>Zásyp sypaninou z jakékoliv horniny strojně s uložením výkopku ve vrstvách se zhutněním jam, šachet, rýh nebo kolem objektů v těchto vykopávkách</t>
  </si>
  <si>
    <t>826002815</t>
  </si>
  <si>
    <t>https://podminky.urs.cz/item/CS_URS_2021_01/174151101</t>
  </si>
  <si>
    <t>"rýhy po vybouraných základových pásech , zemina z nových základů</t>
  </si>
  <si>
    <t>6,829</t>
  </si>
  <si>
    <t>9</t>
  </si>
  <si>
    <t>Ostatní konstrukce a práce, bourání</t>
  </si>
  <si>
    <t>3</t>
  </si>
  <si>
    <t>981011415</t>
  </si>
  <si>
    <t>Demolice budov postupným rozebíráním z cihel, kamene, tvárnic na maltu cementovou nebo z betonu prostého s podílem konstrukcí přes 25 do 30 %</t>
  </si>
  <si>
    <t>619194804</t>
  </si>
  <si>
    <t>https://podminky.urs.cz/item/CS_URS_2021_01/981011415</t>
  </si>
  <si>
    <t>"obestavěný prostor</t>
  </si>
  <si>
    <t>1,78*1,77*3,0</t>
  </si>
  <si>
    <t>5,89*4,25*(3,4+0,46+0,10)</t>
  </si>
  <si>
    <t>Mezisoučet</t>
  </si>
  <si>
    <t>"množství konstrukcí</t>
  </si>
  <si>
    <t>(1,78+1,17*2)*2,50*0,25</t>
  </si>
  <si>
    <t>1,78*1,77*(0,20+0,15)</t>
  </si>
  <si>
    <t>5,89*0,40*2,80+(5,89+3,54)*0,30*2,80</t>
  </si>
  <si>
    <t>-(1,47*1,47*0,40+2,02*1,96*0,30+0,8*2,10*0,30)</t>
  </si>
  <si>
    <t>5,89*4,25*(0,34+0,36)</t>
  </si>
  <si>
    <t>"podíl konstrukcí</t>
  </si>
  <si>
    <t>33,163/111,084*100</t>
  </si>
  <si>
    <t>997</t>
  </si>
  <si>
    <t>Přesun sutě</t>
  </si>
  <si>
    <t>997013501</t>
  </si>
  <si>
    <t>Odvoz suti a vybouraných hmot na skládku nebo meziskládku se složením, na vzdálenost do 1 km</t>
  </si>
  <si>
    <t>t</t>
  </si>
  <si>
    <t>46</t>
  </si>
  <si>
    <t>https://podminky.urs.cz/item/CS_URS_2021_01/997013501</t>
  </si>
  <si>
    <t>5</t>
  </si>
  <si>
    <t>997013509</t>
  </si>
  <si>
    <t>Odvoz suti a vybouraných hmot na skládku nebo meziskládku se složením, na vzdálenost Příplatek k ceně za každý další i započatý 1 km přes 1 km</t>
  </si>
  <si>
    <t>48</t>
  </si>
  <si>
    <t>https://podminky.urs.cz/item/CS_URS_2021_01/997013509</t>
  </si>
  <si>
    <t>76,94*14 "Přepočtené koeficientem množství</t>
  </si>
  <si>
    <t>6</t>
  </si>
  <si>
    <t>997013601</t>
  </si>
  <si>
    <t>Poplatek za uložení stavebního odpadu na skládce (skládkovné) z prostého betonu zatříděného do Katalogu odpadů pod kódem 17 01 01</t>
  </si>
  <si>
    <t>-2063623452</t>
  </si>
  <si>
    <t>https://podminky.urs.cz/item/CS_URS_2021_01/997013601</t>
  </si>
  <si>
    <t>40%</t>
  </si>
  <si>
    <t>(61,891-0,035-0,782)*0,40</t>
  </si>
  <si>
    <t>7</t>
  </si>
  <si>
    <t>997013603</t>
  </si>
  <si>
    <t>Poplatek za uložení stavebního odpadu na skládce (skládkovné) cihelného zatříděného do Katalogu odpadů pod kódem 17 01 02</t>
  </si>
  <si>
    <t>-971195255</t>
  </si>
  <si>
    <t>https://podminky.urs.cz/item/CS_URS_2021_01/997013603</t>
  </si>
  <si>
    <t>60%</t>
  </si>
  <si>
    <t>(61,891-0,035-0,782)*0,60</t>
  </si>
  <si>
    <t>8</t>
  </si>
  <si>
    <t>997013645</t>
  </si>
  <si>
    <t>Poplatek za uložení stavebního odpadu na skládce (skládkovné) asfaltového bez obsahu dehtu zatříděného do Katalogu odpadů pod kódem 17 03 02</t>
  </si>
  <si>
    <t>52</t>
  </si>
  <si>
    <t>https://podminky.urs.cz/item/CS_URS_2021_01/997013645</t>
  </si>
  <si>
    <t>0,105+0,677</t>
  </si>
  <si>
    <t>997013814</t>
  </si>
  <si>
    <t>Poplatek za uložení stavebního odpadu na skládce (skládkovné) z izolačních materiálů zatříděného do Katalogu odpadů pod kódem 17 06 04</t>
  </si>
  <si>
    <t>54</t>
  </si>
  <si>
    <t>https://podminky.urs.cz/item/CS_URS_2021_01/997013814</t>
  </si>
  <si>
    <t>OST</t>
  </si>
  <si>
    <t>Ostatní</t>
  </si>
  <si>
    <t>10</t>
  </si>
  <si>
    <t>020001001</t>
  </si>
  <si>
    <t>Odpojení a zabezpečení přípojek inženýrských sítí</t>
  </si>
  <si>
    <t>kpl</t>
  </si>
  <si>
    <t>262144</t>
  </si>
  <si>
    <t>84</t>
  </si>
  <si>
    <t>02 -  02 - Stavební úpravy, přístavba a nástavba garáže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</si>
  <si>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</si>
  <si>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</si>
  <si>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</si>
  <si>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</si>
  <si>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</si>
  <si>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</si>
  <si>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</si>
  <si>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94 - Lešení a stavební výtahy</t>
  </si>
  <si>
    <t xml:space="preserve">    95 - Různé dokončovací konstrukce a práce pozemních staveb</t>
  </si>
  <si>
    <t xml:space="preserve">    97 - Prorážení otvorů a ostatní bourací práce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</si>
  <si>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</si>
  <si>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</si>
  <si>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</si>
  <si>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</si>
  <si>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</si>
  <si>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72 - Zdravotechnika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</si>
  <si>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</si>
  <si>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</si>
  <si>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</si>
  <si>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</si>
  <si>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</si>
  <si>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</si>
  <si>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</si>
  <si>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</si>
  <si>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</si>
  <si>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</si>
  <si>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</si>
  <si>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</si>
  <si>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</si>
  <si>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</si>
  <si>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m2</t>
  </si>
  <si>
    <t>-1054046112</t>
  </si>
  <si>
    <t>https://podminky.urs.cz/item/CS_URS_2021_01/113107182</t>
  </si>
  <si>
    <t>9,0*4,50</t>
  </si>
  <si>
    <t>113107336</t>
  </si>
  <si>
    <t>Odstranění podkladů nebo krytů strojně plochy jednotlivě do 50 m2 s přemístěním hmot na skládku na vzdálenost do 3 m nebo s naložením na dopravní prostředek z betonu vyztuženého sítěmi, o tl. vrstvy přes 100 do 150 mm</t>
  </si>
  <si>
    <t>-2044655544</t>
  </si>
  <si>
    <t>https://podminky.urs.cz/item/CS_URS_2021_01/113107336</t>
  </si>
  <si>
    <t>40,5</t>
  </si>
  <si>
    <t>122251101</t>
  </si>
  <si>
    <t>Odkopávky a prokopávky nezapažené strojně v hornině třídy těžitelnosti I skupiny 3 do 20 m3</t>
  </si>
  <si>
    <t>-1255428695</t>
  </si>
  <si>
    <t>https://podminky.urs.cz/item/CS_URS_2021_01/122251101</t>
  </si>
  <si>
    <t>"z kóty +0,15 na-0,41</t>
  </si>
  <si>
    <t>(0,60*2+6,05)*(2,25+0,60)*0,56</t>
  </si>
  <si>
    <t>132251102</t>
  </si>
  <si>
    <t>Hloubení nezapažených rýh šířky do 800 mm strojně s urovnáním dna do předepsaného profilu a spádu v hornině třídy těžitelnosti I skupiny 3 přes 20 do 50 m3</t>
  </si>
  <si>
    <t>https://podminky.urs.cz/item/CS_URS_2021_01/132251102</t>
  </si>
  <si>
    <t>"od úrovně -0,410 na úroveň -1,29</t>
  </si>
  <si>
    <t>0,60*0,88*(6,05+4,25+1,65+7,50)*2</t>
  </si>
  <si>
    <t>0,50*0,88*(4,85+0,90)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</si>
  <si>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</si>
  <si>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</si>
  <si>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https://podminky.urs.cz/item/CS_URS_2021_01/162751117</t>
  </si>
  <si>
    <t>9,0*4,50*0,15</t>
  </si>
  <si>
    <t>"zásyp</t>
  </si>
  <si>
    <t>-(2,55+2,58+0,60*2+6,05)*0,60*0,56</t>
  </si>
  <si>
    <t>171201231</t>
  </si>
  <si>
    <t>Poplatek za uložení stavebního odpadu na recyklační skládce (skládkovné) zeminy a kamení zatříděného do Katalogu odpadů pod kódem 17 05 04</t>
  </si>
  <si>
    <t>https://podminky.urs.cz/item/CS_URS_2021_01/171201231</t>
  </si>
  <si>
    <t>24,984*1,75</t>
  </si>
  <si>
    <t>174111101</t>
  </si>
  <si>
    <t>Zásyp sypaninou z jakékoliv horniny ručně s uložením výkopku ve vrstvách se zhutněním jam, šachet, rýh nebo kolem objektů v těchto vykopávkách</t>
  </si>
  <si>
    <t>1434742582</t>
  </si>
  <si>
    <t>"z kóty -0,41 na 0,15</t>
  </si>
  <si>
    <t>(2,55+2,58+0,60*2+6,05)*0,60*0,56</t>
  </si>
  <si>
    <t>181951112</t>
  </si>
  <si>
    <t>Úprava pláně vyrovnáním výškových rozdílů strojně v hornině třídy těžitelnosti I, skupiny 1 až 3 se zhutněním</t>
  </si>
  <si>
    <t>https://podminky.urs.cz/item/CS_URS_2021_01/181951112</t>
  </si>
  <si>
    <t>"pod podkladní beton a základy</t>
  </si>
  <si>
    <t>(0,60*2+6,05)*(2,25+0,60)</t>
  </si>
  <si>
    <t>(0,60+4,25+6,05)*(0,60+8,7+0,60)</t>
  </si>
  <si>
    <t>Zakládání</t>
  </si>
  <si>
    <t>271532212</t>
  </si>
  <si>
    <t>Podsyp pod základové konstrukce se zhutněním a urovnáním povrchu z kameniva hrubého, frakce 16 - 32 mm</t>
  </si>
  <si>
    <t>12</t>
  </si>
  <si>
    <t>https://podminky.urs.cz/item/CS_URS_2021_01/271532212</t>
  </si>
  <si>
    <t>"násyp pod podkladní beton</t>
  </si>
  <si>
    <t>"skl. A, B, C - tl. 120 mm</t>
  </si>
  <si>
    <t>(5,73+0,5+2,87)*7,50*0,12</t>
  </si>
  <si>
    <t>1,58*0,32*0,12</t>
  </si>
  <si>
    <t>-3,27*0,58*0,12</t>
  </si>
  <si>
    <t>(0,20*0,13)*(9,10+7,50)*2</t>
  </si>
  <si>
    <t>(4,85*1,43+2,77*0,90)*0,37</t>
  </si>
  <si>
    <t>(2,275*1,90+1,20*1,90+0,925*1,70)*0,37</t>
  </si>
  <si>
    <t>273321311</t>
  </si>
  <si>
    <t>Základy z betonu železového (bez výztuže) desky z betonu bez zvláštních nároků na prostředí tř. C 16/20</t>
  </si>
  <si>
    <t>14</t>
  </si>
  <si>
    <t>https://podminky.urs.cz/item/CS_URS_2021_01/273321311</t>
  </si>
  <si>
    <t>"skl. A, B, C - tl. 150 mm</t>
  </si>
  <si>
    <t>(0,6+5,73+0,50+2,87+0,60)*8,70*0,15</t>
  </si>
  <si>
    <t>6,05*2,25*0,15</t>
  </si>
  <si>
    <t>11</t>
  </si>
  <si>
    <t>273351121</t>
  </si>
  <si>
    <t>Bednění základů desek zřízení</t>
  </si>
  <si>
    <t>16</t>
  </si>
  <si>
    <t>https://podminky.urs.cz/item/CS_URS_2021_01/273351121</t>
  </si>
  <si>
    <t>"podkladní beton tl. 150 mm</t>
  </si>
  <si>
    <t>(10,30+8,70+2,25)*2*0,15</t>
  </si>
  <si>
    <t>273351122</t>
  </si>
  <si>
    <t>Bednění základů desek odstranění</t>
  </si>
  <si>
    <t>18</t>
  </si>
  <si>
    <t>https://podminky.urs.cz/item/CS_URS_2021_01/273351122</t>
  </si>
  <si>
    <t>13</t>
  </si>
  <si>
    <t>273362021</t>
  </si>
  <si>
    <t>Výztuž základů desek ze svařovaných sítí z drátů typu KARI</t>
  </si>
  <si>
    <t>20</t>
  </si>
  <si>
    <t>https://podminky.urs.cz/item/CS_URS_2021_01/273362021</t>
  </si>
  <si>
    <t>"základová deska</t>
  </si>
  <si>
    <t>"skl. A, B, C - 100x100/6 mm</t>
  </si>
  <si>
    <t>(0,6+5,73+0,50+2,87+0,60)*8,70</t>
  </si>
  <si>
    <t>6,05*2,25</t>
  </si>
  <si>
    <t>(103,223-4,00)*4,44*0,001*1,18</t>
  </si>
  <si>
    <t>2,0*2,0*2*5,40*0,001*1,18</t>
  </si>
  <si>
    <t>274321311</t>
  </si>
  <si>
    <t>Základy z betonu železového (bez výztuže) pasy z betonu bez zvláštních nároků na prostředí tř. C 16/20</t>
  </si>
  <si>
    <t>22</t>
  </si>
  <si>
    <t>https://podminky.urs.cz/item/CS_URS_2021_01/274321311</t>
  </si>
  <si>
    <t>"spodní monolitická část základových pásů v. 750 mm</t>
  </si>
  <si>
    <t>0,60*0,75*(10,30+7,50+2,25)*2</t>
  </si>
  <si>
    <t>0,50*0,75*(4,85+0,90)</t>
  </si>
  <si>
    <t>0,50*0,75*0,40</t>
  </si>
  <si>
    <t>"přípočet za betonáž do výkopu 3,5%</t>
  </si>
  <si>
    <t>20,351*0,035</t>
  </si>
  <si>
    <t>274362021</t>
  </si>
  <si>
    <t>Výztuž základů pasů ze svařovaných sítí z drátů typu KARI</t>
  </si>
  <si>
    <t>24</t>
  </si>
  <si>
    <t>https://podminky.urs.cz/item/CS_URS_2021_01/274362021</t>
  </si>
  <si>
    <t>"spodní monolitická část základových pásů - 150/150/8 při spodním okraji</t>
  </si>
  <si>
    <t>0,60*(10,30+7,50+2,25)*2*5,40*0,001*1,2</t>
  </si>
  <si>
    <t>0,50*(4,85+0,90)*5,4*0,001*1,2</t>
  </si>
  <si>
    <t>0,50*0,40*5,40*0,001*1,2</t>
  </si>
  <si>
    <t>279113131</t>
  </si>
  <si>
    <t>Základové zdi z tvárnic ztraceného bednění včetně výplně z betonu bez zvláštních nároků na vliv prostředí třídy C 16/20, tloušťky zdiva 150 mm</t>
  </si>
  <si>
    <t>26</t>
  </si>
  <si>
    <t>https://podminky.urs.cz/item/CS_URS_2021_01/279113131</t>
  </si>
  <si>
    <t>"podezdívka pod příčky v sociálním zázemí - v. 2x250 mm</t>
  </si>
  <si>
    <t>(1,83+3,02)*0,50</t>
  </si>
  <si>
    <t>17</t>
  </si>
  <si>
    <t>279113134</t>
  </si>
  <si>
    <t>Základové zdi z tvárnic ztraceného bednění včetně výplně z betonu bez zvláštních nároků na vliv prostředí třídy C 16/20, tloušťky zdiva přes 250 do 300 mm</t>
  </si>
  <si>
    <t>28</t>
  </si>
  <si>
    <t>https://podminky.urs.cz/item/CS_URS_2021_01/279113134</t>
  </si>
  <si>
    <t>"podezídvka vestavby sociálního zázemí - v. 2x250 mm</t>
  </si>
  <si>
    <t>(5,45+0,25+1,00+1,05)*0,50</t>
  </si>
  <si>
    <t>(2,25+6,05+2,58+0,45)*0,50</t>
  </si>
  <si>
    <t>279113135</t>
  </si>
  <si>
    <t>Základové zdi z tvárnic ztraceného bednění včetně výplně z betonu bez zvláštních nároků na vliv prostředí třídy C 16/20, tloušťky zdiva přes 300 do 400 mm</t>
  </si>
  <si>
    <t>30</t>
  </si>
  <si>
    <t>https://podminky.urs.cz/item/CS_URS_2021_01/279113135</t>
  </si>
  <si>
    <t>"horní část základových pásů v. 250 mm</t>
  </si>
  <si>
    <t>(10,30+8,10+2,37)*2*0,25</t>
  </si>
  <si>
    <t>0,5*0,25</t>
  </si>
  <si>
    <t>19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</si>
  <si>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</si>
  <si>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</si>
  <si>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32</t>
  </si>
  <si>
    <t>https://podminky.urs.cz/item/CS_URS_2021_01/279361821</t>
  </si>
  <si>
    <t>"podezdívka pod příčky v sociálním zázemí ze ztraceného bednění š. 150 mm</t>
  </si>
  <si>
    <t>"svislá výztuž R10 mm po 250 mm</t>
  </si>
  <si>
    <t>(1,70+1,98*2)/0,25*0,75*0,617/1000*1,1</t>
  </si>
  <si>
    <t>"v ložné spáře 1xR10 mm</t>
  </si>
  <si>
    <t>(1,70+1,98*2)*0,617/1000*1,1</t>
  </si>
  <si>
    <t>"podezídvka vestavby sociálního zázemí ze ztraceného bednění š. 300 mm</t>
  </si>
  <si>
    <t>(5,45+1,0*3+0,45)*2/0,25*0,75*0,617/1000*1,1</t>
  </si>
  <si>
    <t>"v ložné spáře 2xR10 mm</t>
  </si>
  <si>
    <t>((5,45+1,0*3+0,45)*2*0,617/1000*1,1)*2</t>
  </si>
  <si>
    <t>27R01</t>
  </si>
  <si>
    <t>Prostupy a drážky v základových pásech pro vedení sítí elektro, vody, plynu a kanalizace (vč. dodávky chrániček)</t>
  </si>
  <si>
    <t>34</t>
  </si>
  <si>
    <t>Svislé a kompletní konstrukce</t>
  </si>
  <si>
    <t>310239211</t>
  </si>
  <si>
    <t>Zazdívka otvorů ve zdivu nadzákladovém cihlami pálenými plochy přes 1 m2 do 4 m2 na maltu vápenocementovou</t>
  </si>
  <si>
    <t>36</t>
  </si>
  <si>
    <t>https://podminky.urs.cz/item/CS_URS_2021_01/310239211</t>
  </si>
  <si>
    <t>"stávající dveřní otvor</t>
  </si>
  <si>
    <t>1,00*2,00*0,30</t>
  </si>
  <si>
    <t>311235161</t>
  </si>
  <si>
    <t>Zdivo jednovrstvé z cihel děrovaných broušených na celoplošnou tenkovrstvou maltu, pevnost cihel přes P10 do P15, tl. zdiva 300 mm</t>
  </si>
  <si>
    <t>38</t>
  </si>
  <si>
    <t>https://podminky.urs.cz/item/CS_URS_2021_01/311235161</t>
  </si>
  <si>
    <t>"1.NP</t>
  </si>
  <si>
    <t>(10,30+8,10+2,37)*2*3,50</t>
  </si>
  <si>
    <t>"nad věncem</t>
  </si>
  <si>
    <t>(10,59+6,05-0,30)*0,50</t>
  </si>
  <si>
    <t>(6,58+0,15)*2*0,25</t>
  </si>
  <si>
    <t>-(3,65*3,61+2,80*3,61+0,85*2,30+0,85*2,05)</t>
  </si>
  <si>
    <t>-(1,75*0,75+1,25*0,60+0,50*0,60)</t>
  </si>
  <si>
    <t>-1,0*2,36</t>
  </si>
  <si>
    <t>-(2,18+0,30+3,27+0,30)*3,50</t>
  </si>
  <si>
    <t>-(2,25+6,05+2,58+0,45)*0,50</t>
  </si>
  <si>
    <t>23</t>
  </si>
  <si>
    <t>311236331.WNR</t>
  </si>
  <si>
    <t>Zdivo jednovrstvé zvukově izolační z cihel Porotherm 30 AKU Z Profi P15 na tenkovrstvou maltu tloušťky 300 mm</t>
  </si>
  <si>
    <t>1553201316</t>
  </si>
  <si>
    <t>"1.NP."</t>
  </si>
  <si>
    <t>"101"  (0,50+1,00+2,18+0,30+3,27+0,30)*3,50</t>
  </si>
  <si>
    <t>317168051</t>
  </si>
  <si>
    <t>Překlady keramické vysoké osazené do maltového lože, šířky překladu 70 mm výšky 238 mm, délky 1000 mm</t>
  </si>
  <si>
    <t>kus</t>
  </si>
  <si>
    <t>40</t>
  </si>
  <si>
    <t>https://podminky.urs.cz/item/CS_URS_2021_01/317168051</t>
  </si>
  <si>
    <t>25</t>
  </si>
  <si>
    <t>317168052</t>
  </si>
  <si>
    <t>Překlady keramické vysoké osazené do maltového lože, šířky překladu 70 mm výšky 238 mm, délky 1250 mm</t>
  </si>
  <si>
    <t>42</t>
  </si>
  <si>
    <t>https://podminky.urs.cz/item/CS_URS_2021_01/317168052</t>
  </si>
  <si>
    <t>317168053</t>
  </si>
  <si>
    <t>Překlady keramické vysoké osazené do maltového lože, šířky překladu 70 mm výšky 238 mm, délky 1500 mm</t>
  </si>
  <si>
    <t>44</t>
  </si>
  <si>
    <t>https://podminky.urs.cz/item/CS_URS_2021_01/317168053</t>
  </si>
  <si>
    <t>27</t>
  </si>
  <si>
    <t>317168056</t>
  </si>
  <si>
    <t>Překlady keramické vysoké osazené do maltového lože, šířky překladu 70 mm výšky 238 mm, délky 2250 mm</t>
  </si>
  <si>
    <t>-2098410767</t>
  </si>
  <si>
    <t>https://podminky.urs.cz/item/CS_URS_2021_01/317168056</t>
  </si>
  <si>
    <t>317234410</t>
  </si>
  <si>
    <t>Vyzdívka mezi nosníky cihlami pálenými na maltu cementovou</t>
  </si>
  <si>
    <t>50</t>
  </si>
  <si>
    <t>https://podminky.urs.cz/item/CS_URS_2021_01/317234410</t>
  </si>
  <si>
    <t>"překlad z U č.140</t>
  </si>
  <si>
    <t>2,25*0,30*0,25</t>
  </si>
  <si>
    <t>"překlad z U č.160</t>
  </si>
  <si>
    <t>0,30*0,25*(3,90+3,30)</t>
  </si>
  <si>
    <t>29</t>
  </si>
  <si>
    <t>317941123</t>
  </si>
  <si>
    <t>Osazování ocelových válcovaných nosníků na zdivu I nebo IE nebo U nebo UE nebo L č. 14 až 22 nebo výšky do 220 mm</t>
  </si>
  <si>
    <t>https://podminky.urs.cz/item/CS_URS_2021_01/317941123</t>
  </si>
  <si>
    <t>"překlad U č.140</t>
  </si>
  <si>
    <t>2,25*2*16*0,001</t>
  </si>
  <si>
    <t>"překlad U č.16</t>
  </si>
  <si>
    <t>(3,90+3,30)*2*18,80*0,001</t>
  </si>
  <si>
    <t>M</t>
  </si>
  <si>
    <t>13010822</t>
  </si>
  <si>
    <t>ocel profilová UPN 160 jakost 11 375</t>
  </si>
  <si>
    <t>(3,90+3,30)*2*18,80*0,001*1,08</t>
  </si>
  <si>
    <t>31</t>
  </si>
  <si>
    <t>13010820</t>
  </si>
  <si>
    <t>ocel profilová UPN 140 jakost 11 375</t>
  </si>
  <si>
    <t>-1537075033</t>
  </si>
  <si>
    <t>2,25*2*16*0,001*1,08</t>
  </si>
  <si>
    <t>342241162</t>
  </si>
  <si>
    <t>Příčky nebo přizdívky jednoduché z cihel nebo příčkovek pálených na maltu MVC nebo MC plných P7,5 až P15 dl. 290 mm (290x140x65 mm), tl. o tl. 140 mm</t>
  </si>
  <si>
    <t>1024003049</t>
  </si>
  <si>
    <t>https://podminky.urs.cz/item/CS_URS_2021_01/342241162</t>
  </si>
  <si>
    <t>"obezdění WC</t>
  </si>
  <si>
    <t>"104"  0,94*1,20*2</t>
  </si>
  <si>
    <t>33</t>
  </si>
  <si>
    <t>342244201</t>
  </si>
  <si>
    <t>Příčky jednoduché z cihel děrovaných broušených, na tenkovrstvou maltu, pevnost cihel do P15, tl. příčky 80 mm</t>
  </si>
  <si>
    <t>56</t>
  </si>
  <si>
    <t>https://podminky.urs.cz/item/CS_URS_2021_01/342244201</t>
  </si>
  <si>
    <t>"102-106" (1,70*2+0,20+1,20+0,95+0,12+1,00)*3,25</t>
  </si>
  <si>
    <t xml:space="preserve">                     1,00*0,65</t>
  </si>
  <si>
    <t xml:space="preserve">                     (1,98*2+1,00+1,10+1,00)*3,25   </t>
  </si>
  <si>
    <t xml:space="preserve">                    1,10*0,65</t>
  </si>
  <si>
    <t xml:space="preserve">"odpočet otvorů" </t>
  </si>
  <si>
    <t>-(0,8*3+0,7*2)*1,97</t>
  </si>
  <si>
    <t>"odpočet překladů</t>
  </si>
  <si>
    <t>-1,25*0,25*5</t>
  </si>
  <si>
    <t>342244221</t>
  </si>
  <si>
    <t>Příčky jednoduché z cihel děrovaných broušených, na tenkovrstvou maltu, pevnost cihel do P15, tl. příčky 140 mm</t>
  </si>
  <si>
    <t>60</t>
  </si>
  <si>
    <t>https://podminky.urs.cz/item/CS_URS_2021_01/342244221</t>
  </si>
  <si>
    <t>"106"  1,0*2,36</t>
  </si>
  <si>
    <t>"atika"</t>
  </si>
  <si>
    <t>(3,27+8,10)*0,50</t>
  </si>
  <si>
    <t>Vodorovné konstrukce</t>
  </si>
  <si>
    <t>35</t>
  </si>
  <si>
    <t>417238213R01</t>
  </si>
  <si>
    <t>Obezdívka ztužujícího věnce keramickými věncovkami včetně tepelné izolace z pěnového polystyrenu tl. 40 mm jednostranná, výška věnce přes 210 do 250 mm</t>
  </si>
  <si>
    <t>m</t>
  </si>
  <si>
    <t>-1466986944</t>
  </si>
  <si>
    <t>"na +0,36</t>
  </si>
  <si>
    <t>(1,00+4,43+0,30+8,70+4,25+0,10)</t>
  </si>
  <si>
    <t>417238233</t>
  </si>
  <si>
    <t>Obezdívka ztužujícího věnce keramickými věncovkami bez tepelné izolace jednostranná, výška věnce přes 210 do 250 mm</t>
  </si>
  <si>
    <t>64</t>
  </si>
  <si>
    <t>https://podminky.urs.cz/item/CS_URS_2021_01/417238233</t>
  </si>
  <si>
    <t>"na +3,36</t>
  </si>
  <si>
    <t>(4,57+10,95+6,05+2,25)</t>
  </si>
  <si>
    <t>37</t>
  </si>
  <si>
    <t>417321414</t>
  </si>
  <si>
    <t>Ztužující pásy a věnce z betonu železového (bez výztuže) tř. C 20/25</t>
  </si>
  <si>
    <t>66</t>
  </si>
  <si>
    <t>https://podminky.urs.cz/item/CS_URS_2021_01/417321414</t>
  </si>
  <si>
    <t>"180/250"  0,18*0,25*(4,43+8,10+4,25+0,18*2)</t>
  </si>
  <si>
    <t>"220/500"  0,22*0,50*(1,00+1,00+0,50+1,00)</t>
  </si>
  <si>
    <t>"220/250" 0,22*0,25*(3,27+10,35+0,22*2+4,67+0,22+1,95)</t>
  </si>
  <si>
    <t>417351115</t>
  </si>
  <si>
    <t>Bednění bočnic ztužujících pásů a věnců včetně vzpěr zřízení</t>
  </si>
  <si>
    <t>68</t>
  </si>
  <si>
    <t>https://podminky.urs.cz/item/CS_URS_2021_01/417351115</t>
  </si>
  <si>
    <t>"180/250"  2*0,25*(4,43+8,10+4,25+0,18*2)</t>
  </si>
  <si>
    <t>"220/500"  2*0,50*(1,00+1,00+0,50+1,00)</t>
  </si>
  <si>
    <t>"220/250" 2*0,25*(3,27+10,35+0,22*2+4,67+0,22+1,95)</t>
  </si>
  <si>
    <t>39</t>
  </si>
  <si>
    <t>417351116</t>
  </si>
  <si>
    <t>Bednění bočnic ztužujících pásů a věnců včetně vzpěr odstranění</t>
  </si>
  <si>
    <t>70</t>
  </si>
  <si>
    <t>https://podminky.urs.cz/item/CS_URS_2021_01/417351116</t>
  </si>
  <si>
    <t>417361821</t>
  </si>
  <si>
    <t>Výztuž ztužujících pásů a věnců z betonářské oceli 10 505 (R) nebo BSt 500</t>
  </si>
  <si>
    <t>72</t>
  </si>
  <si>
    <t>https://podminky.urs.cz/item/CS_URS_2021_01/417361821</t>
  </si>
  <si>
    <t>"podélná výztuž 4xR12</t>
  </si>
  <si>
    <t>"třmínky R 6 po 250 mm</t>
  </si>
  <si>
    <t>"180/250"  (4,43+8,10+4,25+0,18*2)</t>
  </si>
  <si>
    <t>"220/500"  2*(1,00+1,00+0,50+1,00)</t>
  </si>
  <si>
    <t>"220/250" (3,27+10,35+0,22*2+4,67+0,22+1,95)</t>
  </si>
  <si>
    <t>45,04*4*0,89*0,001*1,08</t>
  </si>
  <si>
    <t>45,04/0,25*1,00*0,222*0,001*1,08</t>
  </si>
  <si>
    <t>41</t>
  </si>
  <si>
    <t>430321515</t>
  </si>
  <si>
    <t>Schodišťové konstrukce a rampy z betonu železového (bez výztuže) stupně, schodnice, ramena, podesty s nosníky tř. C 20/25</t>
  </si>
  <si>
    <t>74</t>
  </si>
  <si>
    <t>https://podminky.urs.cz/item/CS_URS_2021_01/430321515</t>
  </si>
  <si>
    <t>1,32*0,26*0,166/2*3</t>
  </si>
  <si>
    <t>1,32*0,78*0,498/2</t>
  </si>
  <si>
    <t>430361821</t>
  </si>
  <si>
    <t>Výztuž schodišťových konstrukcí a ramp stupňů, schodnic, ramen, podest s nosníky z betonářské oceli 10 505 (R) nebo BSt 500</t>
  </si>
  <si>
    <t>76</t>
  </si>
  <si>
    <t>https://podminky.urs.cz/item/CS_URS_2021_01/430361821</t>
  </si>
  <si>
    <t>"vnitřní ŽB schodiště - m.č. 101</t>
  </si>
  <si>
    <t>0,341*75,00/1000</t>
  </si>
  <si>
    <t>43</t>
  </si>
  <si>
    <t>434351141</t>
  </si>
  <si>
    <t>Bednění stupňů betonovaných na podstupňové desce nebo na terénu půdorysně přímočarých zřízení</t>
  </si>
  <si>
    <t>82</t>
  </si>
  <si>
    <t>https://podminky.urs.cz/item/CS_URS_2021_01/434351141</t>
  </si>
  <si>
    <t>(0,26+0,166)*1,32*3</t>
  </si>
  <si>
    <t>(0,52+0,78)*0,50*2</t>
  </si>
  <si>
    <t>434351142</t>
  </si>
  <si>
    <t>Bednění stupňů betonovaných na podstupňové desce nebo na terénu půdorysně přímočarých odstranění</t>
  </si>
  <si>
    <t>https://podminky.urs.cz/item/CS_URS_2021_01/434351142</t>
  </si>
  <si>
    <t>61</t>
  </si>
  <si>
    <t>Úprava povrchů vnitřních</t>
  </si>
  <si>
    <t>45</t>
  </si>
  <si>
    <t>622221021</t>
  </si>
  <si>
    <t>Montáž kontaktního zateplení lepením a mechanickým kotvením z desek z minerální vlny s podélnou orientací vláken na vnější stěny, tloušťky desek přes 80 do 120 mm</t>
  </si>
  <si>
    <t>-995033421</t>
  </si>
  <si>
    <t>https://podminky.urs.cz/item/CS_URS_2021_01/622221021</t>
  </si>
  <si>
    <t>63151529</t>
  </si>
  <si>
    <t>deska tepelně izolační minerální kontaktních fasád podélné vlákno λ=0,036 tl 120mm</t>
  </si>
  <si>
    <t>1397535593</t>
  </si>
  <si>
    <t>47</t>
  </si>
  <si>
    <t>612131121</t>
  </si>
  <si>
    <t>Podkladní a spojovací vrstva vnitřních omítaných ploch penetrace akrylát-silikonová nanášená ručně stěn</t>
  </si>
  <si>
    <t>1004653144</t>
  </si>
  <si>
    <t>https://podminky.urs.cz/item/CS_URS_2021_01/612131121</t>
  </si>
  <si>
    <t>612142001</t>
  </si>
  <si>
    <t>Potažení vnitřních ploch pletivem v ploše nebo pruzích, na plném podkladu sklovláknitým vtlačením do tmelu stěn</t>
  </si>
  <si>
    <t>92</t>
  </si>
  <si>
    <t>https://podminky.urs.cz/item/CS_URS_2021_01/612142001</t>
  </si>
  <si>
    <t>49</t>
  </si>
  <si>
    <t>612143004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</si>
  <si>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</si>
  <si>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94</t>
  </si>
  <si>
    <t>https://podminky.urs.cz/item/CS_URS_2021_01/612143004</t>
  </si>
  <si>
    <t>59051476</t>
  </si>
  <si>
    <t>profil začišťovací PVC 9mm s výztužnou tkaninou pro ostění ETICS</t>
  </si>
  <si>
    <t>96</t>
  </si>
  <si>
    <t>51</t>
  </si>
  <si>
    <t>622143003</t>
  </si>
  <si>
    <t>Montáž omítkových profilů plastových, pozinkovaných nebo dřevěných upevněných vtlačením do podkladní vrstvy nebo přibitím rohových s tkaninou</t>
  </si>
  <si>
    <t>895850922</t>
  </si>
  <si>
    <t>https://podminky.urs.cz/item/CS_URS_2021_01/622143003</t>
  </si>
  <si>
    <t>55343023</t>
  </si>
  <si>
    <t>profil rohový Pz s kulatou hlavou pro vnitřní omítky tl 15mm</t>
  </si>
  <si>
    <t>-1437320679</t>
  </si>
  <si>
    <t>0*1,05 'Přepočtené koeficientem množství</t>
  </si>
  <si>
    <t>53</t>
  </si>
  <si>
    <t>612321121</t>
  </si>
  <si>
    <t>Omítka vápenocementová vnitřních ploch nanášená ručně jednovrstvá, tloušťky do 10 mm hladká svislých konstrukcí stěn</t>
  </si>
  <si>
    <t>98</t>
  </si>
  <si>
    <t>https://podminky.urs.cz/item/CS_URS_2021_01/612321121</t>
  </si>
  <si>
    <t>612321141</t>
  </si>
  <si>
    <t>Omítka vápenocementová vnitřních ploch nanášená ručně dvouvrstvá, tloušťky jádrové omítky do 10 mm a tloušťky štuku do 3 mm štuková svislých konstrukcí stěn</t>
  </si>
  <si>
    <t>100</t>
  </si>
  <si>
    <t>https://podminky.urs.cz/item/CS_URS_2021_01/612321141</t>
  </si>
  <si>
    <t>55</t>
  </si>
  <si>
    <t>612321191</t>
  </si>
  <si>
    <t>Omítka vápenocementová vnitřních ploch nanášená ručně Příplatek k cenám za každých dalších i započatých 5 mm tloušťky omítky přes 10 mm stěn</t>
  </si>
  <si>
    <t>2083256566</t>
  </si>
  <si>
    <t>https://podminky.urs.cz/item/CS_URS_2021_01/612321191</t>
  </si>
  <si>
    <t>612311131</t>
  </si>
  <si>
    <t>Potažení vnitřních ploch štukem tloušťky do 3 mm svislých konstrukcí stěn</t>
  </si>
  <si>
    <t>102</t>
  </si>
  <si>
    <t>https://podminky.urs.cz/item/CS_URS_2021_01/612311131</t>
  </si>
  <si>
    <t>57</t>
  </si>
  <si>
    <t>619991011</t>
  </si>
  <si>
    <t>Zakrytí vnitřních ploch před znečištěním včetně pozdějšího odkrytí konstrukcí a prvků obalením fólií a přelepením páskou</t>
  </si>
  <si>
    <t>106</t>
  </si>
  <si>
    <t>https://podminky.urs.cz/item/CS_URS_2021_01/619991011</t>
  </si>
  <si>
    <t>62</t>
  </si>
  <si>
    <t>Úprava povrchů vnějších</t>
  </si>
  <si>
    <t>58</t>
  </si>
  <si>
    <t>622131121</t>
  </si>
  <si>
    <t>Podkladní a spojovací vrstva vnějších omítaných ploch penetrace nanášená ručně stěn</t>
  </si>
  <si>
    <t>114</t>
  </si>
  <si>
    <t>https://podminky.urs.cz/item/CS_URS_2021_01/622131121</t>
  </si>
  <si>
    <t>"fasáda</t>
  </si>
  <si>
    <t>"sokl  pod zemí " (2,58+6,35+2,25)*0,60</t>
  </si>
  <si>
    <t>59</t>
  </si>
  <si>
    <t>622143004</t>
  </si>
  <si>
    <t>116</t>
  </si>
  <si>
    <t>https://podminky.urs.cz/item/CS_URS_2021_01/622143004</t>
  </si>
  <si>
    <t>28342205</t>
  </si>
  <si>
    <t>profil začišťovací PVC 6mm s výztužnou tkaninou pro ostění ETICS</t>
  </si>
  <si>
    <t>118</t>
  </si>
  <si>
    <t>301272327</t>
  </si>
  <si>
    <t>63127464</t>
  </si>
  <si>
    <t>profil rohový Al 15x15mm s výztužnou tkaninou š 100mm pro ETICS</t>
  </si>
  <si>
    <t>-408172355</t>
  </si>
  <si>
    <t>63</t>
  </si>
  <si>
    <t>59051510</t>
  </si>
  <si>
    <t>profil začišťovací s okapnicí PVC s výztužnou tkaninou pro nadpraží ETICS</t>
  </si>
  <si>
    <t>134</t>
  </si>
  <si>
    <t>622143002</t>
  </si>
  <si>
    <t>Montáž omítkových profilů plastových, pozinkovaných nebo dřevěných upevněných vtlačením do podkladní vrstvy nebo přibitím dilatačních s tkaninou</t>
  </si>
  <si>
    <t>-424081061</t>
  </si>
  <si>
    <t>https://podminky.urs.cz/item/CS_URS_2021_01/622143002</t>
  </si>
  <si>
    <t>65</t>
  </si>
  <si>
    <t>55343014</t>
  </si>
  <si>
    <t>profil dilatační Pz+PVC pro vnitřní a vnější omítky tl 12mm</t>
  </si>
  <si>
    <t>1572097050</t>
  </si>
  <si>
    <t>622211021</t>
  </si>
  <si>
    <t>Montáž kontaktního zateplení lepením a mechanickým kotvením z polystyrenových desek nebo z kombinovaných desek na vnější stěny, tloušťky desek přes 80 do 120 mm</t>
  </si>
  <si>
    <t>120</t>
  </si>
  <si>
    <t>https://podminky.urs.cz/item/CS_URS_2021_01/622211021</t>
  </si>
  <si>
    <t>67</t>
  </si>
  <si>
    <t>28375939</t>
  </si>
  <si>
    <t>deska EPS 70 fasádní λ=0,039 tl 120mm</t>
  </si>
  <si>
    <t>122</t>
  </si>
  <si>
    <t>"sokl" (2,58+6,35+2,25)*0,60*1,02</t>
  </si>
  <si>
    <t>622321121</t>
  </si>
  <si>
    <t>Omítka vápenocementová vnějších ploch nanášená ručně jednovrstvá, tloušťky do 15 mm hladká stěn</t>
  </si>
  <si>
    <t>144</t>
  </si>
  <si>
    <t>https://podminky.urs.cz/item/CS_URS_2021_01/622321121</t>
  </si>
  <si>
    <t>"pohled SV</t>
  </si>
  <si>
    <t>4,10*4,65+(6,58-4,10)*0,90</t>
  </si>
  <si>
    <t>(1,0+2,36*2+1,75+0,75*2)*0,10</t>
  </si>
  <si>
    <t>-(1,00*2,36+1,75*0,75)</t>
  </si>
  <si>
    <t>"pohled SZ</t>
  </si>
  <si>
    <t>8,70*4,65</t>
  </si>
  <si>
    <t>(3,65+3,61*2)*0,30</t>
  </si>
  <si>
    <t>(2,80+3,61*2)*0,30</t>
  </si>
  <si>
    <t>-(3,65*3,61+2,80*3,61)</t>
  </si>
  <si>
    <t xml:space="preserve">"pohled JZ </t>
  </si>
  <si>
    <t>4,41*4,65</t>
  </si>
  <si>
    <t>69</t>
  </si>
  <si>
    <t>622142001</t>
  </si>
  <si>
    <t>Potažení vnějších ploch pletivem v ploše nebo pruzích, na plném podkladu sklovláknitým vtlačením do tmelu stěn</t>
  </si>
  <si>
    <t>146</t>
  </si>
  <si>
    <t>https://podminky.urs.cz/item/CS_URS_2021_01/622142001</t>
  </si>
  <si>
    <t>622531021</t>
  </si>
  <si>
    <t>Omítka tenkovrstvá silikonová vnějších ploch probarvená, včetně penetrace podkladu zrnitá, tloušťky 2,0 mm stěn</t>
  </si>
  <si>
    <t>148</t>
  </si>
  <si>
    <t>https://podminky.urs.cz/item/CS_URS_2021_01/622531021</t>
  </si>
  <si>
    <t>71</t>
  </si>
  <si>
    <t>629991011</t>
  </si>
  <si>
    <t>Zakrytí vnějších ploch před znečištěním včetně pozdějšího odkrytí výplní otvorů a svislých ploch fólií přilepenou lepící páskou</t>
  </si>
  <si>
    <t>150</t>
  </si>
  <si>
    <t>https://podminky.urs.cz/item/CS_URS_2021_01/629991011</t>
  </si>
  <si>
    <t>(1,00*2,36+1,75*0,75)</t>
  </si>
  <si>
    <t>(3,65*3,61+2,80*3,61)</t>
  </si>
  <si>
    <t>"parapety</t>
  </si>
  <si>
    <t>0,25*(1,75+1,25+0,50)</t>
  </si>
  <si>
    <t>622232051</t>
  </si>
  <si>
    <t>Montáž kontaktního zateplení vnějšího ostění, nadpraží nebo parapetu lepením z desek z fenolické pěny hloubky špalet přes 200 do 400 mm, tloušťky desek do 40 mm</t>
  </si>
  <si>
    <t>1545104005</t>
  </si>
  <si>
    <t>https://podminky.urs.cz/item/CS_URS_2021_01/622232051</t>
  </si>
  <si>
    <t>"ocelové překlady</t>
  </si>
  <si>
    <t>(3,90+2,80+2,25)*(0,25*2+0,30)</t>
  </si>
  <si>
    <t>73</t>
  </si>
  <si>
    <t>28376802</t>
  </si>
  <si>
    <t>deska fenolická tepelně izolační fasádní λ=0,021 tl 40mm</t>
  </si>
  <si>
    <t>-70857040</t>
  </si>
  <si>
    <t>(3,90+2,80+2,25)*(0,25*2+0,30)*1,05</t>
  </si>
  <si>
    <t>7,518*1,1 'Přepočtené koeficientem množství</t>
  </si>
  <si>
    <t>Podlahy a podlahové konstrukce</t>
  </si>
  <si>
    <t>631311114</t>
  </si>
  <si>
    <t>Mazanina z betonu prostého bez zvýšených nároků na prostředí tl. přes 50 do 80 mm tř. C 16/20</t>
  </si>
  <si>
    <t>152</t>
  </si>
  <si>
    <t>https://podminky.urs.cz/item/CS_URS_2021_01/631311114</t>
  </si>
  <si>
    <t>"ochranná vrstva vodorovné hydroizolace - mazanina tl. 60 mm</t>
  </si>
  <si>
    <t>"skl. B, C, D</t>
  </si>
  <si>
    <t>(2,28+0,15+3,02)*1,80*0,06</t>
  </si>
  <si>
    <t>(0,25+1,82)*1,05*0,06</t>
  </si>
  <si>
    <t>75</t>
  </si>
  <si>
    <t>631311126</t>
  </si>
  <si>
    <t>Mazanina z betonu prostého bez zvýšených nároků na prostředí tl. přes 80 do 120 mm tř. C 25/30</t>
  </si>
  <si>
    <t>154</t>
  </si>
  <si>
    <t>https://podminky.urs.cz/item/CS_URS_2021_01/631311126</t>
  </si>
  <si>
    <t>"skl. A</t>
  </si>
  <si>
    <t>"m.č. 101"  74,86*0,10</t>
  </si>
  <si>
    <t>"skl. B</t>
  </si>
  <si>
    <t>"m.č. 102"  4,55*0,10</t>
  </si>
  <si>
    <t>"skl. C</t>
  </si>
  <si>
    <t>"m.č. 103"  2,70*0,09</t>
  </si>
  <si>
    <t>"m.č. 104"  1,46*0,09</t>
  </si>
  <si>
    <t>"skl. D</t>
  </si>
  <si>
    <t>"m.č. 105"  2,46*0,09</t>
  </si>
  <si>
    <t>"skl. E</t>
  </si>
  <si>
    <t>"m.č. 106"  2,04*0,10</t>
  </si>
  <si>
    <t>631362021</t>
  </si>
  <si>
    <t>Výztuž mazanin ze svařovaných sítí z drátů typu KARI</t>
  </si>
  <si>
    <t>160</t>
  </si>
  <si>
    <t>https://podminky.urs.cz/item/CS_URS_2021_01/631362021</t>
  </si>
  <si>
    <t>"skl. A - 100/100/6 mm</t>
  </si>
  <si>
    <t>"m.č. 101"  74,86*4,44/1000*1,2</t>
  </si>
  <si>
    <t>"skl. B - 100/100/6 mm</t>
  </si>
  <si>
    <t>"m.č. 102"  4,55*4,44/1000*1,2</t>
  </si>
  <si>
    <t xml:space="preserve">"skl. C - 100/100/6 mm </t>
  </si>
  <si>
    <t>"m.č. 103"  2,70*4,44/1000*1,2</t>
  </si>
  <si>
    <t>"m.č. 104"  1,46*4,44/1000*1,2</t>
  </si>
  <si>
    <t>"skl. D - 100/100/6 mm</t>
  </si>
  <si>
    <t>"m.č. 105"  2,46*4,44/1000*1,2</t>
  </si>
  <si>
    <t>"skl. E - 100/100/6 mm</t>
  </si>
  <si>
    <t>"m.č. 106"  2,04*4,44/1000*1,2</t>
  </si>
  <si>
    <t>77</t>
  </si>
  <si>
    <t>632450124</t>
  </si>
  <si>
    <t>Potěr cementový vyrovnávací ze suchých směsí v pásu o průměrné (střední) tl. přes 40 do 50 mm</t>
  </si>
  <si>
    <t>162</t>
  </si>
  <si>
    <t>https://podminky.urs.cz/item/CS_URS_2021_01/632450124</t>
  </si>
  <si>
    <t>"vyrovnání podkladu pod vnitřní parapetní desky</t>
  </si>
  <si>
    <t>(1,75+1,25+0,50)*0,30</t>
  </si>
  <si>
    <t>78</t>
  </si>
  <si>
    <t>634113115</t>
  </si>
  <si>
    <t>Výplň dilatačních spár mazanin plastovým profilem výšky 80 mm</t>
  </si>
  <si>
    <t>164</t>
  </si>
  <si>
    <t>https://podminky.urs.cz/item/CS_URS_2021_01/634113115</t>
  </si>
  <si>
    <t>"m.č. 101"  9,70+6,72</t>
  </si>
  <si>
    <t>79</t>
  </si>
  <si>
    <t>634911114</t>
  </si>
  <si>
    <t>Řezání dilatačních nebo smršťovacích spár v čerstvé betonové mazanině nebo potěru šířky do 5 mm, hloubky přes 50 do 80 mm</t>
  </si>
  <si>
    <t>166</t>
  </si>
  <si>
    <t>https://podminky.urs.cz/item/CS_URS_2021_01/634911114</t>
  </si>
  <si>
    <t>Osazování výplní otvorů</t>
  </si>
  <si>
    <t>80</t>
  </si>
  <si>
    <t>642942111</t>
  </si>
  <si>
    <t>Osazování zárubní nebo rámů kovových dveřních lisovaných nebo z úhelníků bez dveřních křídel na cementovou maltu, plochy otvoru do 2,5 m2</t>
  </si>
  <si>
    <t>170</t>
  </si>
  <si>
    <t>https://podminky.urs.cz/item/CS_URS_2021_01/642942111</t>
  </si>
  <si>
    <t>"1/T"  1</t>
  </si>
  <si>
    <t>"2/T"  2</t>
  </si>
  <si>
    <t>"4/T"  1</t>
  </si>
  <si>
    <t>81</t>
  </si>
  <si>
    <t>55331350</t>
  </si>
  <si>
    <t>zárubeň jednokřídlá ocelová pro zdění tl stěny 75-100mm rozměru 800/1970, 2100mm</t>
  </si>
  <si>
    <t>172</t>
  </si>
  <si>
    <t>55331348</t>
  </si>
  <si>
    <t>zárubeň jednokřídlá ocelová pro zdění tl stěny 75-100mm rozměru 700/1970, 2100mm</t>
  </si>
  <si>
    <t>174</t>
  </si>
  <si>
    <t>83</t>
  </si>
  <si>
    <t>55331384</t>
  </si>
  <si>
    <t>zárubeň jednokřídlá ocelová pro zdění tl stěny 110-150mm rozměru 800/1970, 2100mm</t>
  </si>
  <si>
    <t>176</t>
  </si>
  <si>
    <t>642945111</t>
  </si>
  <si>
    <t>Osazování ocelových zárubní protipožárních nebo protiplynových dveří do vynechaného otvoru, s obetonováním, dveří jednokřídlových do 2,5 m2</t>
  </si>
  <si>
    <t>178</t>
  </si>
  <si>
    <t>https://podminky.urs.cz/item/CS_URS_2021_01/642945111</t>
  </si>
  <si>
    <t>"3/T"  1</t>
  </si>
  <si>
    <t>85</t>
  </si>
  <si>
    <t>55331384.1</t>
  </si>
  <si>
    <t>zárubeň protipožární ocelová pro běžné zdění a pórobeton 150 levá/pravá 800, požární odolnost 30 min.</t>
  </si>
  <si>
    <t>180</t>
  </si>
  <si>
    <t>86</t>
  </si>
  <si>
    <t>644941120</t>
  </si>
  <si>
    <t>Dodávka a montáž průchodky k větrací mřížce se zhotovením otvoru v tepelné izolaci a zdivu tl. do 300 mm</t>
  </si>
  <si>
    <t>88</t>
  </si>
  <si>
    <t>"pro provětrávací mřížky ve fasádě k odvětrání střešního pláště</t>
  </si>
  <si>
    <t>Lešení a stavební výtahy</t>
  </si>
  <si>
    <t>87</t>
  </si>
  <si>
    <t>941211111</t>
  </si>
  <si>
    <t>Montáž lešení řadového rámového lehkého pracovního s podlahami s provozním zatížením tř. 3 do 200 kg/m2 šířky tř. SW06 přes 0,6 do 0,9 m, výšky do 10 m</t>
  </si>
  <si>
    <t>182</t>
  </si>
  <si>
    <t>https://podminky.urs.cz/item/CS_URS_2021_01/941211111</t>
  </si>
  <si>
    <t>(4,41+8,70+2,37+10,45+2,58+0,60*4)*4,00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</si>
  <si>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</si>
  <si>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</si>
  <si>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184</t>
  </si>
  <si>
    <t>https://podminky.urs.cz/item/CS_URS_2021_01/941211211</t>
  </si>
  <si>
    <t>123,64*75</t>
  </si>
  <si>
    <t>89</t>
  </si>
  <si>
    <t>941211811</t>
  </si>
  <si>
    <t>Demontáž lešení řadového rámového lehkého pracovního s provozním zatížením tř. 3 do 200 kg/m2 šířky tř. SW06 přes 0,6 do 0,9 m, výšky do 10 m</t>
  </si>
  <si>
    <t>186</t>
  </si>
  <si>
    <t>https://podminky.urs.cz/item/CS_URS_2021_01/941211811</t>
  </si>
  <si>
    <t>90</t>
  </si>
  <si>
    <t>944511111</t>
  </si>
  <si>
    <t>Montáž ochranné sítě zavěšené na konstrukci lešení z textilie z umělých vláken</t>
  </si>
  <si>
    <t>188</t>
  </si>
  <si>
    <t>https://podminky.urs.cz/item/CS_URS_2021_01/944511111</t>
  </si>
  <si>
    <t>91</t>
  </si>
  <si>
    <t>944511211</t>
  </si>
  <si>
    <t>Montáž ochranné sítě Příplatek za první a každý další den použití sítě k ceně -1111</t>
  </si>
  <si>
    <t>190</t>
  </si>
  <si>
    <t>https://podminky.urs.cz/item/CS_URS_2021_01/944511211</t>
  </si>
  <si>
    <t>944511811</t>
  </si>
  <si>
    <t>Demontáž ochranné sítě zavěšené na konstrukci lešení z textilie z umělých vláken</t>
  </si>
  <si>
    <t>192</t>
  </si>
  <si>
    <t>https://podminky.urs.cz/item/CS_URS_2021_01/944511811</t>
  </si>
  <si>
    <t>93</t>
  </si>
  <si>
    <t>949101111</t>
  </si>
  <si>
    <t>Lešení pomocné pracovní pro objekty pozemních staveb pro zatížení do 150 kg/m2, o výšce lešeňové podlahy do 1,9 m</t>
  </si>
  <si>
    <t>194</t>
  </si>
  <si>
    <t>https://podminky.urs.cz/item/CS_URS_2021_01/949101111</t>
  </si>
  <si>
    <t>"m.č. 102"  4,55</t>
  </si>
  <si>
    <t>"m.č. 103"  ,270</t>
  </si>
  <si>
    <t>"m.č. 104"  1,46</t>
  </si>
  <si>
    <t>"m.č. 105"  2,46</t>
  </si>
  <si>
    <t>"m.č. 106"  2,04</t>
  </si>
  <si>
    <t>949101112</t>
  </si>
  <si>
    <t>Lešení pomocné pracovní pro objekty pozemních staveb pro zatížení do 150 kg/m2, o výšce lešeňové podlahy přes 1,9 do 3,5 m</t>
  </si>
  <si>
    <t>196</t>
  </si>
  <si>
    <t>https://podminky.urs.cz/item/CS_URS_2021_01/949101112</t>
  </si>
  <si>
    <t>"m.č. 101"  74,86</t>
  </si>
  <si>
    <t>95</t>
  </si>
  <si>
    <t>Různé dokončovací konstrukce a práce pozemních staveb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</si>
  <si>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</si>
  <si>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</si>
  <si>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198</t>
  </si>
  <si>
    <t>https://podminky.urs.cz/item/CS_URS_2021_01/952901221</t>
  </si>
  <si>
    <t>10,30*8,70+6,35*2,37</t>
  </si>
  <si>
    <t>953312115</t>
  </si>
  <si>
    <t>Vložky svislé do dilatačních spár z polystyrenových desek fasádních včetně dodání a osazení, v jakémkoliv zdivu přes 30 do 50 mm</t>
  </si>
  <si>
    <t>200</t>
  </si>
  <si>
    <t>https://podminky.urs.cz/item/CS_URS_2021_01/953312115</t>
  </si>
  <si>
    <t>(5,20+8,37)*4,16+1,29</t>
  </si>
  <si>
    <t>97</t>
  </si>
  <si>
    <t>953943122</t>
  </si>
  <si>
    <t>Osazování drobných kovových předmětů výrobků ostatních jinde neuvedených do betonu se zajištěním polohy k bednění či k výztuži před zabetonováním hmotnosti přes 1 do 5 kg/kus</t>
  </si>
  <si>
    <t>202</t>
  </si>
  <si>
    <t>https://podminky.urs.cz/item/CS_URS_2021_01/953943122</t>
  </si>
  <si>
    <t>"kotevní roznášecí deska 250/250/8 mm s pracnami"  5</t>
  </si>
  <si>
    <t>135151391</t>
  </si>
  <si>
    <t>kotevní deska ocelová jakost S235JR 250x250x8mm s pracnami</t>
  </si>
  <si>
    <t>kg</t>
  </si>
  <si>
    <t>204</t>
  </si>
  <si>
    <t>(0,25*0,25*0,008*7850*1,2)*5</t>
  </si>
  <si>
    <t>99</t>
  </si>
  <si>
    <t>95R01</t>
  </si>
  <si>
    <t>Dodávka a osazení přenosného hasicího přístroje - typ specifikován v PBŘ</t>
  </si>
  <si>
    <t>206</t>
  </si>
  <si>
    <t>Prorážení otvorů a ostatní bourací práce</t>
  </si>
  <si>
    <t>973031151</t>
  </si>
  <si>
    <t>Vysekání výklenků nebo kapes ve zdivu z cihel na maltu vápennou nebo vápenocementovou výklenků, pohledové plochy přes 0,25 m2</t>
  </si>
  <si>
    <t>208</t>
  </si>
  <si>
    <t>https://podminky.urs.cz/item/CS_URS_2021_01/973031151</t>
  </si>
  <si>
    <t>"nika pro usazení ELM</t>
  </si>
  <si>
    <t>0,60*0,92*0,20</t>
  </si>
  <si>
    <t>"nika pro vodoměr</t>
  </si>
  <si>
    <t>0,70*0,50*0,20</t>
  </si>
  <si>
    <t>101</t>
  </si>
  <si>
    <t>973031345</t>
  </si>
  <si>
    <t>Vysekání výklenků nebo kapes ve zdivu z cihel na maltu vápennou nebo vápenocementovou kapes, plochy do 0,25 m2, hl. do 300 mm</t>
  </si>
  <si>
    <t>210</t>
  </si>
  <si>
    <t>https://podminky.urs.cz/item/CS_URS_2021_01/973031345</t>
  </si>
  <si>
    <t>"nika pro usazení HDS (320x600x200 mm)</t>
  </si>
  <si>
    <t>1332459404</t>
  </si>
  <si>
    <t>103</t>
  </si>
  <si>
    <t>1729499929</t>
  </si>
  <si>
    <t>998</t>
  </si>
  <si>
    <t>Přesun hmot</t>
  </si>
  <si>
    <t>104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</si>
  <si>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</si>
  <si>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</si>
  <si>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212</t>
  </si>
  <si>
    <t>https://podminky.urs.cz/item/CS_URS_2021_01/998011001</t>
  </si>
  <si>
    <t>PSV</t>
  </si>
  <si>
    <t>Práce a dodávky PSV</t>
  </si>
  <si>
    <t>711</t>
  </si>
  <si>
    <t>Izolace proti vodě, vlhkosti a plynům</t>
  </si>
  <si>
    <t>105</t>
  </si>
  <si>
    <t>711111001</t>
  </si>
  <si>
    <t>Provedení izolace proti zemní vlhkosti natěradly a tmely za studena na ploše vodorovné V nátěrem penetračním</t>
  </si>
  <si>
    <t>214</t>
  </si>
  <si>
    <t>https://podminky.urs.cz/item/CS_URS_2021_01/711111001</t>
  </si>
  <si>
    <t>"skl. A, B, C, D, E</t>
  </si>
  <si>
    <t>10,30*8,70+6,05*2,25</t>
  </si>
  <si>
    <t>711112001</t>
  </si>
  <si>
    <t>Provedení izolace proti zemní vlhkosti natěradly a tmely za studena na ploše svislé S nátěrem penetračním</t>
  </si>
  <si>
    <t>218</t>
  </si>
  <si>
    <t>https://podminky.urs.cz/item/CS_URS_2021_01/711112001</t>
  </si>
  <si>
    <t>(10,30+10,95)*2*0,50</t>
  </si>
  <si>
    <t>(2,58+6,05+2,25)*0,25</t>
  </si>
  <si>
    <t>107</t>
  </si>
  <si>
    <t>11163150</t>
  </si>
  <si>
    <t>lak penetrační asfaltový</t>
  </si>
  <si>
    <t>220</t>
  </si>
  <si>
    <t>103,223*0,0003</t>
  </si>
  <si>
    <t>23,97*0,00035</t>
  </si>
  <si>
    <t>108</t>
  </si>
  <si>
    <t>711131111</t>
  </si>
  <si>
    <t>Provedení izolace proti zemní vlhkosti pásy na sucho samolepícího asfaltového pásu na ploše vodovné V</t>
  </si>
  <si>
    <t>222</t>
  </si>
  <si>
    <t>https://podminky.urs.cz/item/CS_URS_2021_01/711131111</t>
  </si>
  <si>
    <t>"podložení pozednic</t>
  </si>
  <si>
    <t>(8,10+3,27+1,95)*0,25</t>
  </si>
  <si>
    <t>109</t>
  </si>
  <si>
    <t>62821109</t>
  </si>
  <si>
    <t>asfaltový pás separační s krycí vrstvou tl do 1,0mm, typu R</t>
  </si>
  <si>
    <t>224</t>
  </si>
  <si>
    <t xml:space="preserve">3,33*1,25 </t>
  </si>
  <si>
    <t>110</t>
  </si>
  <si>
    <t>711141559</t>
  </si>
  <si>
    <t>Provedení izolace proti zemní vlhkosti pásy přitavením NAIP na ploše vodorovné V</t>
  </si>
  <si>
    <t>226</t>
  </si>
  <si>
    <t>https://podminky.urs.cz/item/CS_URS_2021_01/711141559</t>
  </si>
  <si>
    <t>111</t>
  </si>
  <si>
    <t>711142559</t>
  </si>
  <si>
    <t>Provedení izolace proti zemní vlhkosti pásy přitavením NAIP na ploše svislé S</t>
  </si>
  <si>
    <t>230</t>
  </si>
  <si>
    <t>https://podminky.urs.cz/item/CS_URS_2021_01/711142559</t>
  </si>
  <si>
    <t>112</t>
  </si>
  <si>
    <t>62832134</t>
  </si>
  <si>
    <t>pás asfaltový natavitelný oxidovaný tl 4,0mm typu V60 S40 s vložkou ze skleněné rohože, s jemnozrnným minerálním posypem</t>
  </si>
  <si>
    <t>232</t>
  </si>
  <si>
    <t>103,223*1,20</t>
  </si>
  <si>
    <t>23,97*1,25</t>
  </si>
  <si>
    <t>113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</si>
  <si>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</si>
  <si>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</si>
  <si>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</si>
  <si>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234</t>
  </si>
  <si>
    <t>https://podminky.urs.cz/item/CS_URS_2021_01/998711201</t>
  </si>
  <si>
    <t>712</t>
  </si>
  <si>
    <t>Povlakové krytiny</t>
  </si>
  <si>
    <t>712331111</t>
  </si>
  <si>
    <t>Provedení povlakové krytiny střech plochých do 10° pásy na sucho podkladní samolepící asfaltový pás</t>
  </si>
  <si>
    <t>236</t>
  </si>
  <si>
    <t>https://podminky.urs.cz/item/CS_URS_2021_01/712331111</t>
  </si>
  <si>
    <t>"skl. F, G</t>
  </si>
  <si>
    <t>"plocha bez atik</t>
  </si>
  <si>
    <t>6,58*8,10+3,27*10,50+2,68*1,95</t>
  </si>
  <si>
    <t>"atiky (horní líc a boční plochy)</t>
  </si>
  <si>
    <t>(0,30+0,28)*(6,58*2+8,42)</t>
  </si>
  <si>
    <t>(0,25+0,45)*(2,73+5,90)</t>
  </si>
  <si>
    <t>(0,15+0,25)*(8,70+3,27)</t>
  </si>
  <si>
    <t>0,60*(2,68+0,30+8,10+0,15)</t>
  </si>
  <si>
    <t>115</t>
  </si>
  <si>
    <t>62853001</t>
  </si>
  <si>
    <t>pás asfaltový samolepicí modifikovaný SBS tl 4,0mm s vložkou ze skleněné tkaniny se spalitelnou fólií nebo jemnozrnným minerálním posypem nebo textilií na horním povrchu</t>
  </si>
  <si>
    <t>238</t>
  </si>
  <si>
    <t>122,942*1,15</t>
  </si>
  <si>
    <t>712341559</t>
  </si>
  <si>
    <t>Provedení povlakové krytiny střech plochých do 10° pásy přitavením NAIP v plné ploše</t>
  </si>
  <si>
    <t>240</t>
  </si>
  <si>
    <t>"odpočet Požárně odolný pás</t>
  </si>
  <si>
    <t>-9,744</t>
  </si>
  <si>
    <t>117</t>
  </si>
  <si>
    <t>712341559R01</t>
  </si>
  <si>
    <t>-704444752</t>
  </si>
  <si>
    <t>"skl. -požárně nebezpečná prostor</t>
  </si>
  <si>
    <t>3,27*2,00</t>
  </si>
  <si>
    <t>"horní líc atik</t>
  </si>
  <si>
    <t>4,88*(0,15+0,30)</t>
  </si>
  <si>
    <t>"boční strana atik ze strany střešních rovin</t>
  </si>
  <si>
    <t>4,58*0,22</t>
  </si>
  <si>
    <t>62855007</t>
  </si>
  <si>
    <t>pás asfaltový natavitelný modifikovaný SBS tl 4,5mm s vložkou z polyesterové vyztužené rohože a hrubozrnným břidličným posypem na horním povrchu</t>
  </si>
  <si>
    <t>242</t>
  </si>
  <si>
    <t>136,219*1,15 "Přepočtené koeficientem množství</t>
  </si>
  <si>
    <t>119</t>
  </si>
  <si>
    <t>62855017</t>
  </si>
  <si>
    <t>pás asfaltový natavitelný modifikovaný SBS tl 4,5mm s retardéry hoření, BROOF(t3) s vložkou ze polyesterové vyztužené rohože a hrubozrnným břidličným posypem na horním povrchu</t>
  </si>
  <si>
    <t>244</t>
  </si>
  <si>
    <t xml:space="preserve">9,744*1,15 </t>
  </si>
  <si>
    <t>998712201</t>
  </si>
  <si>
    <t>Přesun hmot pro povlakové krytiny stanovený procentní sazbou (%) z ceny vodorovná dopravní vzdálenost do 50 m v objektech výšky do 6 m</t>
  </si>
  <si>
    <t>246</t>
  </si>
  <si>
    <t>https://podminky.urs.cz/item/CS_URS_2021_01/998712201</t>
  </si>
  <si>
    <t>713</t>
  </si>
  <si>
    <t>Izolace tepelné</t>
  </si>
  <si>
    <t>121</t>
  </si>
  <si>
    <t>713111121</t>
  </si>
  <si>
    <t>Montáž tepelné izolace stropů rohožemi, pásy, dílci, deskami, bloky (izolační materiál ve specifikaci) rovných spodem s uchycením (drátem, páskou apod.)</t>
  </si>
  <si>
    <t>248</t>
  </si>
  <si>
    <t>https://podminky.urs.cz/item/CS_URS_2021_01/713111121</t>
  </si>
  <si>
    <t>63150852</t>
  </si>
  <si>
    <t>pás tepelně izolační pro všechny druhy nezatížených izolací λ=0,038-0,039 tl 160mm</t>
  </si>
  <si>
    <t>250</t>
  </si>
  <si>
    <t>123</t>
  </si>
  <si>
    <t>63150821</t>
  </si>
  <si>
    <t>pás tepelně izolační pro všechny druhy nezatížených izolací λ=0,038-0,039 tl 80mm</t>
  </si>
  <si>
    <t>1402651341</t>
  </si>
  <si>
    <t>124</t>
  </si>
  <si>
    <t>713121111</t>
  </si>
  <si>
    <t>Montáž tepelné izolace podlah rohožemi, pásy, deskami, dílci, bloky (izolační materiál ve specifikaci) kladenými volně jednovrstvá</t>
  </si>
  <si>
    <t>252</t>
  </si>
  <si>
    <t>https://podminky.urs.cz/item/CS_URS_2021_01/713121111</t>
  </si>
  <si>
    <t>"EPS 150 tl. 100 mm</t>
  </si>
  <si>
    <t>5,45*1,98+0,85*0,90</t>
  </si>
  <si>
    <t>125</t>
  </si>
  <si>
    <t>28372309</t>
  </si>
  <si>
    <t>deska EPS 100 do plochých střech a podlah λ=0,037 tl 100mm</t>
  </si>
  <si>
    <t>1222610514</t>
  </si>
  <si>
    <t>11,556*1,02</t>
  </si>
  <si>
    <t>11,787*1,05 'Přepočtené koeficientem množství</t>
  </si>
  <si>
    <t>126</t>
  </si>
  <si>
    <t>713131121</t>
  </si>
  <si>
    <t>Montáž tepelné izolace stěn rohožemi, pásy, deskami, dílci, bloky (izolační materiál ve specifikaci) přichycením úchytnými dráty a závlačkami</t>
  </si>
  <si>
    <t>-1416388369</t>
  </si>
  <si>
    <t>https://podminky.urs.cz/item/CS_URS_2021_01/713131121</t>
  </si>
  <si>
    <t>127</t>
  </si>
  <si>
    <t>63150983</t>
  </si>
  <si>
    <t>rohož izolační z minerální vlny lamelová s Al fólií 25kg/m3 tl 50mm</t>
  </si>
  <si>
    <t>1534726744</t>
  </si>
  <si>
    <t>128</t>
  </si>
  <si>
    <t>713131143</t>
  </si>
  <si>
    <t>Montáž tepelné izolace stěn rohožemi, pásy, deskami, dílci, bloky (izolační materiál ve specifikaci) lepením celoplošně s mechanickým kotvením</t>
  </si>
  <si>
    <t>256</t>
  </si>
  <si>
    <t>https://podminky.urs.cz/item/CS_URS_2021_01/713131143</t>
  </si>
  <si>
    <t xml:space="preserve">"zateplení základových pásů do hloubky -0,500 </t>
  </si>
  <si>
    <t>(5,12+2,05)*0,95</t>
  </si>
  <si>
    <t>129</t>
  </si>
  <si>
    <t>28376444</t>
  </si>
  <si>
    <t>deska z polystyrénu XPS, hrana rovná a strukturovaný povrch 300kPa tl 120mm</t>
  </si>
  <si>
    <t>258</t>
  </si>
  <si>
    <t>6,812*1,05 "Přepočtené koeficientem množství</t>
  </si>
  <si>
    <t>130</t>
  </si>
  <si>
    <t>713191133</t>
  </si>
  <si>
    <t>Montáž tepelné izolace stavebních konstrukcí - doplňky a konstrukční součásti podlah, stropů vrchem nebo střech překrytím fólií položenou volně s přelepením spojů</t>
  </si>
  <si>
    <t>1324345945</t>
  </si>
  <si>
    <t>https://podminky.urs.cz/item/CS_URS_2021_01/713191133</t>
  </si>
  <si>
    <t>131</t>
  </si>
  <si>
    <t>28329042</t>
  </si>
  <si>
    <t>fólie PE separační či ochranná tl 0,2mm</t>
  </si>
  <si>
    <t>266</t>
  </si>
  <si>
    <t>11,556*1,10</t>
  </si>
  <si>
    <t>132</t>
  </si>
  <si>
    <t>998713201</t>
  </si>
  <si>
    <t>Přesun hmot pro izolace tepelné stanovený procentní sazbou (%) z ceny vodorovná dopravní vzdálenost do 50 m v objektech výšky do 6 m</t>
  </si>
  <si>
    <t>268</t>
  </si>
  <si>
    <t>https://podminky.urs.cz/item/CS_URS_2021_01/998713201</t>
  </si>
  <si>
    <t>Zdravotechnika</t>
  </si>
  <si>
    <t>133</t>
  </si>
  <si>
    <t>72R01</t>
  </si>
  <si>
    <t>Dodávka a montáž zdravotechniky - viz. samostatný rozpočet</t>
  </si>
  <si>
    <t>270</t>
  </si>
  <si>
    <t>741</t>
  </si>
  <si>
    <t>Elektroinstalace - silnoproud</t>
  </si>
  <si>
    <t>741R01</t>
  </si>
  <si>
    <t>Dodávka a montáž silnoproudé elektrotechniky včetně ochrany před bleskem - viz. samostatný rozpočet</t>
  </si>
  <si>
    <t>272</t>
  </si>
  <si>
    <t>751</t>
  </si>
  <si>
    <t>Vzduchotechnika</t>
  </si>
  <si>
    <t>135</t>
  </si>
  <si>
    <t>75R01</t>
  </si>
  <si>
    <t>Dodávka a montáž odvětrání sociálního zařízení a garáže - kompletní provedení vč. pomocných stavebních prací</t>
  </si>
  <si>
    <t>274</t>
  </si>
  <si>
    <t>762</t>
  </si>
  <si>
    <t>Konstrukce tesařské</t>
  </si>
  <si>
    <t>136</t>
  </si>
  <si>
    <t>762083122</t>
  </si>
  <si>
    <t>Práce společné pro tesařské konstrukce impregnace řeziva máčením proti dřevokaznému hmyzu, houbám a plísním, třída ohrožení 3 a 4 (dřevo v exteriéru)</t>
  </si>
  <si>
    <t>276</t>
  </si>
  <si>
    <t>https://podminky.urs.cz/item/CS_URS_2021_01/762083122</t>
  </si>
  <si>
    <t>1,845+2,724+2,451</t>
  </si>
  <si>
    <t>137</t>
  </si>
  <si>
    <t>762085110</t>
  </si>
  <si>
    <t>Dodávka a montáž svorníků nebo šroubů délky do 150 mm - kompletní provedení vč. dodávky spojovacího materiálu</t>
  </si>
  <si>
    <t>280</t>
  </si>
  <si>
    <t>"kotvení krokví k ocelovému průvlaku HEB"  30</t>
  </si>
  <si>
    <t>138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</si>
  <si>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</si>
  <si>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</si>
  <si>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284</t>
  </si>
  <si>
    <t>https://podminky.urs.cz/item/CS_URS_2021_01/762332132</t>
  </si>
  <si>
    <t>"krokev 120x180"  (3,50+3,85*10+6,0*3)</t>
  </si>
  <si>
    <t>"pozednice 120x120"  (2,0+3,30+5,0*2)</t>
  </si>
  <si>
    <t>"pozednice 140x140"  4,10*2</t>
  </si>
  <si>
    <t>139</t>
  </si>
  <si>
    <t>60512130</t>
  </si>
  <si>
    <t>hranol stavební řezivo průřezu do 224cm2 do dl 6m</t>
  </si>
  <si>
    <t>286</t>
  </si>
  <si>
    <t>"krokev 120x180"  (3,50+3,85*10+6,0*3)*0,12*0,18*1,10</t>
  </si>
  <si>
    <t>"pozednice 120x120"  (2,0+3,30+5,0*2)*0,12*0,12*1,10</t>
  </si>
  <si>
    <t>"pozednice 140x140"  4,10*2*0,14*0,14*1,10</t>
  </si>
  <si>
    <t>140</t>
  </si>
  <si>
    <t>762332534</t>
  </si>
  <si>
    <t>Montáž vázaných konstrukcí krovů střech pultových, sedlových, valbových, stanových čtvercového nebo obdélníkového půdorysu z řeziva hoblovaného průřezové plochy přes 288 do 450 cm2</t>
  </si>
  <si>
    <t>288</t>
  </si>
  <si>
    <t>https://podminky.urs.cz/item/CS_URS_2021_01/762332534</t>
  </si>
  <si>
    <t>"krokev 140x240"  6,70*11</t>
  </si>
  <si>
    <t>141</t>
  </si>
  <si>
    <t>60512141</t>
  </si>
  <si>
    <t>hranol stavební řezivo průřezu do 450cm2 dl 6-8m</t>
  </si>
  <si>
    <t>-178397884</t>
  </si>
  <si>
    <t>"krokev 140x240"  6,70*11*0,14*0,24*1,10</t>
  </si>
  <si>
    <t>142</t>
  </si>
  <si>
    <t>762341210</t>
  </si>
  <si>
    <t>Bednění a laťování montáž bednění střech rovných a šikmých sklonu do 60° s vyřezáním otvorů z prken hrubých na sraz tl. do 32 mm</t>
  </si>
  <si>
    <t>292</t>
  </si>
  <si>
    <t>https://podminky.urs.cz/item/CS_URS_2021_01/762341210</t>
  </si>
  <si>
    <t>skl. F, G</t>
  </si>
  <si>
    <t>143</t>
  </si>
  <si>
    <t>60511150</t>
  </si>
  <si>
    <t>řezivo stavební prkna omítaná netříděná tl 25mm dl 4m</t>
  </si>
  <si>
    <t>294</t>
  </si>
  <si>
    <t>92,859*0,024*1,1</t>
  </si>
  <si>
    <t>762395000</t>
  </si>
  <si>
    <t>Spojovací prostředky krovů, bednění a laťování, nadstřešních konstrukcí svory, prkna, hřebíky, pásová ocel, vruty</t>
  </si>
  <si>
    <t>296</t>
  </si>
  <si>
    <t>https://podminky.urs.cz/item/CS_URS_2021_01/762395000</t>
  </si>
  <si>
    <t>145</t>
  </si>
  <si>
    <t>762421R01</t>
  </si>
  <si>
    <t>Obložení stropů nebo střešních podhledů z dřevoštěpkových desek OSB P+D tl. 22 mm - kompletní provedení vč. podkladního roštu a kotevního a spojovacího materiálu</t>
  </si>
  <si>
    <t>298</t>
  </si>
  <si>
    <t>"podhled okapu</t>
  </si>
  <si>
    <t>8,10*0,35+1,95*0,35</t>
  </si>
  <si>
    <t>762430R01</t>
  </si>
  <si>
    <t>Obložení stěn z cementotřískových desek tl 22 mm - kompletní provedení vč. podkladního roštu a kotevního a spojovacího materiálu</t>
  </si>
  <si>
    <t>300</t>
  </si>
  <si>
    <t>"atika pod nově zřízeným oknem sousedního objektu</t>
  </si>
  <si>
    <t>147</t>
  </si>
  <si>
    <t>762431R01</t>
  </si>
  <si>
    <t>Obložení stěn z desek OSB P+D tl 22 mm - kompletní provedení vč. podkladního roštu a kotevního a spojovacího materiálu</t>
  </si>
  <si>
    <t>302</t>
  </si>
  <si>
    <t>0,30*(6,58*2+8,42)</t>
  </si>
  <si>
    <t>0,45*(2,73+6,35)</t>
  </si>
  <si>
    <t>0,15*(8,10+3,27)</t>
  </si>
  <si>
    <t>762R01</t>
  </si>
  <si>
    <t>Demontáž podbití okapu stávajícího sousedního objektu, úprava konců krokví a provedení nového podbití okapu - kompletní provedení vč. souvisejících prací a dodávek materiálu</t>
  </si>
  <si>
    <t>304</t>
  </si>
  <si>
    <t>149</t>
  </si>
  <si>
    <t>998762201</t>
  </si>
  <si>
    <t>Přesun hmot pro konstrukce tesařské stanovený procentní sazbou (%) z ceny vodorovná dopravní vzdálenost do 50 m v objektech výšky do 6 m</t>
  </si>
  <si>
    <t>306</t>
  </si>
  <si>
    <t>https://podminky.urs.cz/item/CS_URS_2021_01/998762201</t>
  </si>
  <si>
    <t>763</t>
  </si>
  <si>
    <t>Konstrukce suché výstavby</t>
  </si>
  <si>
    <t>763131432</t>
  </si>
  <si>
    <t>Podhled ze sádrokartonových desek dvouvrstvá zavěšená spodní konstrukce z ocelových profilů CD, UD jednoduše opláštěná deskou protipožární DF, tl. 15 mm, bez izolace, REI do 90</t>
  </si>
  <si>
    <t>308</t>
  </si>
  <si>
    <t>https://podminky.urs.cz/item/CS_URS_2021_01/763131432</t>
  </si>
  <si>
    <t>151</t>
  </si>
  <si>
    <t>763131480</t>
  </si>
  <si>
    <t>Podhled ze sádrokartonových desek dvouvrstvá zavěšená spodní konstrukce z ocelových profilů CD, UD jednoduše opláštěná deskoui impregnovanou protipožární DFH2, tl.15 mm, bez izolace, REI do 60</t>
  </si>
  <si>
    <t>310</t>
  </si>
  <si>
    <t>763131714</t>
  </si>
  <si>
    <t>Podhled ze sádrokartonových desek ostatní práce a konstrukce na podhledech ze sádrokartonových desek základní penetrační nátěr</t>
  </si>
  <si>
    <t>312</t>
  </si>
  <si>
    <t>https://podminky.urs.cz/item/CS_URS_2021_01/763131714</t>
  </si>
  <si>
    <t>153</t>
  </si>
  <si>
    <t>763131721</t>
  </si>
  <si>
    <t>Podhled ze sádrokartonových desek ostatní práce a konstrukce na podhledech ze sádrokartonových desek skokové změny výšky podhledu do 0,5 m</t>
  </si>
  <si>
    <t>314</t>
  </si>
  <si>
    <t>https://podminky.urs.cz/item/CS_URS_2021_01/763131721</t>
  </si>
  <si>
    <t>763131751</t>
  </si>
  <si>
    <t>Podhled ze sádrokartonových desek ostatní práce a konstrukce na podhledech ze sádrokartonových desek montáž parotěsné zábrany</t>
  </si>
  <si>
    <t>316</t>
  </si>
  <si>
    <t>https://podminky.urs.cz/item/CS_URS_2021_01/763131751</t>
  </si>
  <si>
    <t>155</t>
  </si>
  <si>
    <t>28329276</t>
  </si>
  <si>
    <t>fólie PE vyztužená pro parotěsnou vrstvu (reakce na oheň - třída E) 140g/m2</t>
  </si>
  <si>
    <t>318</t>
  </si>
  <si>
    <t>156</t>
  </si>
  <si>
    <t>28329297</t>
  </si>
  <si>
    <t>páska spojovací oboustranně lepící parotěsných folií š 9mm</t>
  </si>
  <si>
    <t>320</t>
  </si>
  <si>
    <t>157</t>
  </si>
  <si>
    <t>28329302</t>
  </si>
  <si>
    <t>páska těsnící jednostranně lepící pěnová pro napojení parotěsných folií na navazující konstrukce š 15mm</t>
  </si>
  <si>
    <t>322</t>
  </si>
  <si>
    <t>158</t>
  </si>
  <si>
    <t>763131761</t>
  </si>
  <si>
    <t>Podhled ze sádrokartonových desek Příplatek k cenám za plochu do 3 m2 jednotlivě</t>
  </si>
  <si>
    <t>328</t>
  </si>
  <si>
    <t>https://podminky.urs.cz/item/CS_URS_2021_01/763131761</t>
  </si>
  <si>
    <t>159</t>
  </si>
  <si>
    <t>998763401</t>
  </si>
  <si>
    <t>Přesun hmot pro konstrukce montované z desek stanovený procentní sazbou (%) z ceny vodorovná dopravní vzdálenost do 50 m v objektech výšky do 6 m</t>
  </si>
  <si>
    <t>330</t>
  </si>
  <si>
    <t>https://podminky.urs.cz/item/CS_URS_2021_01/998763401</t>
  </si>
  <si>
    <t>764</t>
  </si>
  <si>
    <t>Konstrukce klempířské</t>
  </si>
  <si>
    <t>764021423</t>
  </si>
  <si>
    <t>Dilatační lišta z hliníkového plechu připojovací, včetně tmelení rš 150 mm</t>
  </si>
  <si>
    <t>332</t>
  </si>
  <si>
    <t>https://podminky.urs.cz/item/CS_URS_2021_01/764021423</t>
  </si>
  <si>
    <t>"podél zdi stávajícího sousedního objektu</t>
  </si>
  <si>
    <t>1,00+4,88</t>
  </si>
  <si>
    <t>"stříška nad vstupem</t>
  </si>
  <si>
    <t>1,20+0,15*2</t>
  </si>
  <si>
    <t>161</t>
  </si>
  <si>
    <t>764222433</t>
  </si>
  <si>
    <t>Oplechování střešních prvků z hliníkového plechu okapu okapovým plechem střechy rovné rš 250 mm</t>
  </si>
  <si>
    <t>338</t>
  </si>
  <si>
    <t>https://podminky.urs.cz/item/CS_URS_2021_01/764222433</t>
  </si>
  <si>
    <t>8,10+1,95</t>
  </si>
  <si>
    <t>764224404</t>
  </si>
  <si>
    <t>Oplechování horních ploch zdí a nadezdívek (atik) z hliníkového plechu mechanicky kotvené rš 330 mm</t>
  </si>
  <si>
    <t>340</t>
  </si>
  <si>
    <t>https://podminky.urs.cz/item/CS_URS_2021_01/764224404</t>
  </si>
  <si>
    <t>8,10+3,27</t>
  </si>
  <si>
    <t>163</t>
  </si>
  <si>
    <t>764224406</t>
  </si>
  <si>
    <t>Oplechování horních ploch zdí a nadezdívek (atik) z hliníkového plechu mechanicky kotvené rš 500 mm</t>
  </si>
  <si>
    <t>342</t>
  </si>
  <si>
    <t>https://podminky.urs.cz/item/CS_URS_2021_01/764224406</t>
  </si>
  <si>
    <t>6,58*2+8,42</t>
  </si>
  <si>
    <t>764224407</t>
  </si>
  <si>
    <t>Oplechování horních ploch zdí a nadezdívek (atik) z hliníkového plechu mechanicky kotvené rš 670 mm</t>
  </si>
  <si>
    <t>344</t>
  </si>
  <si>
    <t>https://podminky.urs.cz/item/CS_URS_2021_01/764224407</t>
  </si>
  <si>
    <t>2,723+6,35</t>
  </si>
  <si>
    <t>165</t>
  </si>
  <si>
    <t>764226404</t>
  </si>
  <si>
    <t>Oplechování parapetů z hliníkového plechu rovných mechanicky kotvené, bez rohů rš 330 mm</t>
  </si>
  <si>
    <t>348</t>
  </si>
  <si>
    <t>https://podminky.urs.cz/item/CS_URS_2021_01/764226404</t>
  </si>
  <si>
    <t>1,75+1,25+0,50</t>
  </si>
  <si>
    <t>764521404</t>
  </si>
  <si>
    <t>Žlab podokapní z hliníkového plechu včetně háků a čel půlkruhový rš 330 mm</t>
  </si>
  <si>
    <t>352</t>
  </si>
  <si>
    <t>https://podminky.urs.cz/item/CS_URS_2021_01/764521404</t>
  </si>
  <si>
    <t>8,10+1,93</t>
  </si>
  <si>
    <t>167</t>
  </si>
  <si>
    <t>764521444</t>
  </si>
  <si>
    <t>Žlab podokapní z hliníkového plechu včetně háků a čel kotlík oválný (trychtýřový), rš žlabu/průměr svodu 330/100 mm</t>
  </si>
  <si>
    <t>356</t>
  </si>
  <si>
    <t>https://podminky.urs.cz/item/CS_URS_2021_01/764521444</t>
  </si>
  <si>
    <t>"nová přístavba"  2</t>
  </si>
  <si>
    <t>168</t>
  </si>
  <si>
    <t>764528422</t>
  </si>
  <si>
    <t>Svod z hliníkového plechu včetně objímek, kolen a odskoků kruhový, průměru 100 mm</t>
  </si>
  <si>
    <t>364</t>
  </si>
  <si>
    <t>https://podminky.urs.cz/item/CS_URS_2021_01/764528422</t>
  </si>
  <si>
    <t>"nová přístavba"  3,80+0,50+2,68</t>
  </si>
  <si>
    <t>169</t>
  </si>
  <si>
    <t>765121200</t>
  </si>
  <si>
    <t>Dodávka a montáž okapní větrací mřížky</t>
  </si>
  <si>
    <t>370</t>
  </si>
  <si>
    <t>"k odvětrání střešního pláště</t>
  </si>
  <si>
    <t>998764201</t>
  </si>
  <si>
    <t>Přesun hmot pro konstrukce klempířské stanovený procentní sazbou (%) z ceny vodorovná dopravní vzdálenost do 50 m v objektech výšky do 6 m</t>
  </si>
  <si>
    <t>372</t>
  </si>
  <si>
    <t>https://podminky.urs.cz/item/CS_URS_2021_01/998764201</t>
  </si>
  <si>
    <t>766</t>
  </si>
  <si>
    <t>Konstrukce truhlářské</t>
  </si>
  <si>
    <t>171</t>
  </si>
  <si>
    <t>766660001</t>
  </si>
  <si>
    <t>Montáž dveřních křídel dřevěných nebo plastových otevíravých do ocelové zárubně povrchově upravených jednokřídlových, šířky do 800 mm</t>
  </si>
  <si>
    <t>374</t>
  </si>
  <si>
    <t>https://podminky.urs.cz/item/CS_URS_2021_01/766660001</t>
  </si>
  <si>
    <t>611600501</t>
  </si>
  <si>
    <t>vnitřní jednokřídlové dveře plné hladké otočné 800x1970 mm, výplň DTD, barva imitace dřeva, zadlabávací kování + vložkový zámek, klika-klika eloxovaný hliník</t>
  </si>
  <si>
    <t>376</t>
  </si>
  <si>
    <t>173</t>
  </si>
  <si>
    <t>611600502</t>
  </si>
  <si>
    <t>vnitřní jednokřídlové dveře plné hladké otočné 700x1970 mm, výplň DTD, barva imitace dřeva, zadlabávací kování + WC zámek, klika-klika eloxovaný hliník,  v dolní části dveří větrací mřížka</t>
  </si>
  <si>
    <t>378</t>
  </si>
  <si>
    <t>611600503</t>
  </si>
  <si>
    <t>vnitřní jednokřídlové dveře plné hladké otočné 800x1970 mm, výplň DTD, barva imitace dřeva, zadlabávací kování + vložkový zámek, klika-klika eloxovaný hliník , v dolní i horní části dveří větrací mřížky</t>
  </si>
  <si>
    <t>380</t>
  </si>
  <si>
    <t>175</t>
  </si>
  <si>
    <t>766660021</t>
  </si>
  <si>
    <t>Montáž dveřních křídel dřevěných nebo plastových otevíravých do ocelové zárubně protipožárních jednokřídlových, šířky do 800 mm</t>
  </si>
  <si>
    <t>382</t>
  </si>
  <si>
    <t>https://podminky.urs.cz/item/CS_URS_2021_01/766660021</t>
  </si>
  <si>
    <t>611600505</t>
  </si>
  <si>
    <t>vnitřní protipožární jednokřídlové dveře plné hladké otočné 800x1970 mm, výplň DTD, barva imitace dřeva, zadlabávací kování + vložkový zámek, klika-klika eloxovaný hliník, požární odolnost EW 30DP1-C, samozavírač</t>
  </si>
  <si>
    <t>384</t>
  </si>
  <si>
    <t>177</t>
  </si>
  <si>
    <t>766694111</t>
  </si>
  <si>
    <t>Montáž ostatních truhlářských konstrukcí parapetních desek dřevěných nebo plastových šířky do 300 mm, délky do 1000 mm</t>
  </si>
  <si>
    <t>386</t>
  </si>
  <si>
    <t>https://podminky.urs.cz/item/CS_URS_2021_01/766694111</t>
  </si>
  <si>
    <t>61140080</t>
  </si>
  <si>
    <t>parapet plastový vnitřní – š 300mm, barva bílá</t>
  </si>
  <si>
    <t>388</t>
  </si>
  <si>
    <t>179</t>
  </si>
  <si>
    <t>61144019</t>
  </si>
  <si>
    <t>koncovka k parapetu plastovému vnitřnímu 1 pár</t>
  </si>
  <si>
    <t>sada</t>
  </si>
  <si>
    <t>390</t>
  </si>
  <si>
    <t>766694112</t>
  </si>
  <si>
    <t>Montáž ostatních truhlářských konstrukcí parapetních desek dřevěných nebo plastových šířky do 300 mm, délky přes 1000 do 1600 mm</t>
  </si>
  <si>
    <t>392</t>
  </si>
  <si>
    <t>https://podminky.urs.cz/item/CS_URS_2021_01/766694112</t>
  </si>
  <si>
    <t>181</t>
  </si>
  <si>
    <t>394</t>
  </si>
  <si>
    <t>396</t>
  </si>
  <si>
    <t>183</t>
  </si>
  <si>
    <t>766694113</t>
  </si>
  <si>
    <t>Montáž ostatních truhlářských konstrukcí parapetních desek dřevěných nebo plastových šířky do 300 mm, délky přes 1600 do 2600 mm</t>
  </si>
  <si>
    <t>398</t>
  </si>
  <si>
    <t>https://podminky.urs.cz/item/CS_URS_2021_01/766694113</t>
  </si>
  <si>
    <t>61140078</t>
  </si>
  <si>
    <t>parapet plastový vnitřní – š 200mm, barva bílá</t>
  </si>
  <si>
    <t>400</t>
  </si>
  <si>
    <t>185</t>
  </si>
  <si>
    <t>61140076</t>
  </si>
  <si>
    <t>koncovka k parapetu oboustranná š 600mm, barva bílá</t>
  </si>
  <si>
    <t>402</t>
  </si>
  <si>
    <t>766R01</t>
  </si>
  <si>
    <t>Dodávka a montáž částečně prosklených zateplených plastových vstupních dveří rozm. 1000x2360 mm - kompletní provedení v rozsahu dle podrobné technické specifikace - viz. výpis výplní otvorů-I</t>
  </si>
  <si>
    <t>404</t>
  </si>
  <si>
    <t>"2/TD"  1</t>
  </si>
  <si>
    <t>187</t>
  </si>
  <si>
    <t>766R02</t>
  </si>
  <si>
    <t>Dodávka a montáž částečně prosklených zateplených plastových vstupních dveří rozm. 1000x2110 mm - kompletní provedení v rozsahu dle podrobné technické specifikace - viz. výpis výplní otvorů-I</t>
  </si>
  <si>
    <t>406</t>
  </si>
  <si>
    <t>"1/TD"  1</t>
  </si>
  <si>
    <t>766R03</t>
  </si>
  <si>
    <t>Dodávka a montáž plastového dvoukřídlového okna rozm. 17500x750 mm - kompletní provedení v rozsahu dle podrobné technické specifikace - viz. výpis výplní otvorů-II</t>
  </si>
  <si>
    <t>408</t>
  </si>
  <si>
    <t>"1/TO"  1</t>
  </si>
  <si>
    <t>189</t>
  </si>
  <si>
    <t>766R04</t>
  </si>
  <si>
    <t>Dodávka a montáž plastového jednokřídlového okna rozm. 1250x600 mm - kompletní provedení v rozsahu dle podrobné technické specifikace - viz. výpis výplní otvorů-II</t>
  </si>
  <si>
    <t>410</t>
  </si>
  <si>
    <t>"2/TO"  1</t>
  </si>
  <si>
    <t>766411240</t>
  </si>
  <si>
    <t>Dodávka a montáž vnějšího dřevěného obkladu fasády z tepelně upravených palubek ThermoWood s vodorovným kladením na dřevěném podkladním roštu, barva přírodní dřevo - kompletní provedení vč. dodávky kotevního a spojovacího materiálu</t>
  </si>
  <si>
    <t>414</t>
  </si>
  <si>
    <t>191</t>
  </si>
  <si>
    <t>998766201</t>
  </si>
  <si>
    <t>Přesun hmot pro konstrukce truhlářské stanovený procentní sazbou (%) z ceny vodorovná dopravní vzdálenost do 50 m v objektech výšky do 6 m</t>
  </si>
  <si>
    <t>416</t>
  </si>
  <si>
    <t>https://podminky.urs.cz/item/CS_URS_2021_01/998766201</t>
  </si>
  <si>
    <t>767</t>
  </si>
  <si>
    <t>Konstrukce zámečnické</t>
  </si>
  <si>
    <t>767893111</t>
  </si>
  <si>
    <t>Montáž stříšek nad venkovními vstupy z kovových profilů kotvených k nosné konstrukci pomocí závěsů, výplň z umělých hmot rovná, šířky do 1,50 m</t>
  </si>
  <si>
    <t>-239936871</t>
  </si>
  <si>
    <t>193</t>
  </si>
  <si>
    <t>28319019</t>
  </si>
  <si>
    <t>stříška vchodová rovná, kotvená pomocí konzol, hliníkový rám, výplň dutinkový polykarbonát 1200x850mm</t>
  </si>
  <si>
    <t>1502475336</t>
  </si>
  <si>
    <t>767995115</t>
  </si>
  <si>
    <t>Montáž ostatních atypických zámečnických konstrukcí hmotnosti přes 50 do 100 kg</t>
  </si>
  <si>
    <t>-98716738</t>
  </si>
  <si>
    <t>https://podminky.urs.cz/item/CS_URS_2021_01/767995115</t>
  </si>
  <si>
    <t>"nosná konstrukce krovu</t>
  </si>
  <si>
    <t>"průvlak HEB 140, "  3,67*33,70</t>
  </si>
  <si>
    <t>"průvlak HEB 220, "  7,50*71,50</t>
  </si>
  <si>
    <t>"průvlak I 160, "  (2,65+3,77)*17,90</t>
  </si>
  <si>
    <t>"průvlak I 140, "  2,35*2*16,0</t>
  </si>
  <si>
    <t>"pásovina 50/5 dl. 250 mm"  0,25*14*1,96</t>
  </si>
  <si>
    <t>195</t>
  </si>
  <si>
    <t>13010974</t>
  </si>
  <si>
    <t>ocel profilová HE-B 140 jakost 11 375</t>
  </si>
  <si>
    <t>251213539</t>
  </si>
  <si>
    <t>"průvlak HEB 140, "  3,67*33,70*0,001*1,08</t>
  </si>
  <si>
    <t>13010982</t>
  </si>
  <si>
    <t>ocel profilová HE-B 220 jakost 11 375</t>
  </si>
  <si>
    <t>-1185398851</t>
  </si>
  <si>
    <t>"průvlak HEB 220, "  7,50*71,50*1,08*0,001</t>
  </si>
  <si>
    <t>197</t>
  </si>
  <si>
    <t>13010718</t>
  </si>
  <si>
    <t>ocel profilová IPN 160 jakost 11 375</t>
  </si>
  <si>
    <t>299551234</t>
  </si>
  <si>
    <t>"průvlak I 160, "  (2,65+3,77)*17,90*0,001*1,08</t>
  </si>
  <si>
    <t>13010932</t>
  </si>
  <si>
    <t>ocel profilová UPE 140 jakost 11 375</t>
  </si>
  <si>
    <t>1116988639</t>
  </si>
  <si>
    <t>"průvlak I 140, "  2,35*2*16,0*0,001*1,08</t>
  </si>
  <si>
    <t>199</t>
  </si>
  <si>
    <t>13010218</t>
  </si>
  <si>
    <t>tyč ocelová plochá jakost 11 375 50x5mm</t>
  </si>
  <si>
    <t>1382627735</t>
  </si>
  <si>
    <t>"pásovina 50/5 dl. 250 mm"  0,25*14*1,96*1,08*0,001</t>
  </si>
  <si>
    <t>0,007*1,1 'Přepočtené koeficientem množství</t>
  </si>
  <si>
    <t>767R03</t>
  </si>
  <si>
    <t>Dodávka a montáž zateplených sekčních garážových vrat do otvoru rozm. 2800x3610 mm, elektrické ovládání, 3 ks dálkových ovladačů - kompletní provedení v rozsahu dle podrobné technické specifikace - viz. výpis výplní otvorů-I</t>
  </si>
  <si>
    <t>422</t>
  </si>
  <si>
    <t>"3/TV"  1</t>
  </si>
  <si>
    <t>201</t>
  </si>
  <si>
    <t>767R04</t>
  </si>
  <si>
    <t>Dodávka a montáž zateplených sekčních garážových vrat do otvoru rozm. 3650x3610 mm, elektrické ovládání, 3 ks dálkových ovladačů - kompletní provedení v rozsahu dle podrobné technické specifikace - viz. výpis výplní otvorů-I</t>
  </si>
  <si>
    <t>424</t>
  </si>
  <si>
    <t>"4/TV"  1</t>
  </si>
  <si>
    <t>998767201</t>
  </si>
  <si>
    <t>Přesun hmot pro zámečnické konstrukce stanovený procentní sazbou (%) z ceny vodorovná dopravní vzdálenost do 50 m v objektech výšky do 6 m</t>
  </si>
  <si>
    <t>428</t>
  </si>
  <si>
    <t>https://podminky.urs.cz/item/CS_URS_2021_01/998767201</t>
  </si>
  <si>
    <t>771</t>
  </si>
  <si>
    <t>Podlahy z dlaždic</t>
  </si>
  <si>
    <t>203</t>
  </si>
  <si>
    <t>771111011</t>
  </si>
  <si>
    <t>Příprava podkladu před provedením dlažby vysátí podlah</t>
  </si>
  <si>
    <t>430</t>
  </si>
  <si>
    <t>https://podminky.urs.cz/item/CS_URS_2021_01/771111011</t>
  </si>
  <si>
    <t>771121011</t>
  </si>
  <si>
    <t>Příprava podkladu před provedením dlažby nátěr penetrační na podlahu</t>
  </si>
  <si>
    <t>432</t>
  </si>
  <si>
    <t>https://podminky.urs.cz/item/CS_URS_2021_01/771121011</t>
  </si>
  <si>
    <t>205</t>
  </si>
  <si>
    <t>771151022</t>
  </si>
  <si>
    <t>Příprava podkladu před provedením dlažby samonivelační stěrka min.pevnosti 30 MPa, tloušťky přes 3 do 5 mm</t>
  </si>
  <si>
    <t>-39032864</t>
  </si>
  <si>
    <t>https://podminky.urs.cz/item/CS_URS_2021_01/771151022</t>
  </si>
  <si>
    <t>771161011</t>
  </si>
  <si>
    <t>Příprava podkladu před provedením dlažby montáž profilu dilatační spáry v rovině dlažby</t>
  </si>
  <si>
    <t>436</t>
  </si>
  <si>
    <t>https://podminky.urs.cz/item/CS_URS_2021_01/771161011</t>
  </si>
  <si>
    <t>207</t>
  </si>
  <si>
    <t>590541671</t>
  </si>
  <si>
    <t>profil dilatační</t>
  </si>
  <si>
    <t>438</t>
  </si>
  <si>
    <t>771274113.1</t>
  </si>
  <si>
    <t>Montáž obkladů schodišť z dlaždic teracových lepených flexibilním lepidlem stupnic hladkých, šířky přes 250 do 300 mm</t>
  </si>
  <si>
    <t>440</t>
  </si>
  <si>
    <t>209</t>
  </si>
  <si>
    <t>597613371</t>
  </si>
  <si>
    <t>schodovka teracová protiskluzná šířky 300mm</t>
  </si>
  <si>
    <t>442</t>
  </si>
  <si>
    <t>771274232.1</t>
  </si>
  <si>
    <t>Montáž obkladů schodišť z dlaždic teracových lepených flexibilním lepidlem podstupnic hladkých, výšky přes 150 do 200 mm</t>
  </si>
  <si>
    <t>444</t>
  </si>
  <si>
    <t>211</t>
  </si>
  <si>
    <t>59247474</t>
  </si>
  <si>
    <t>dlaždice teracová broušená 300x300x27mm</t>
  </si>
  <si>
    <t>446</t>
  </si>
  <si>
    <t>771474112.1</t>
  </si>
  <si>
    <t>Montáž soklů z dlaždic teracových lepených flexibilním lepidlem rovných, výšky přes 65 do 90 mm</t>
  </si>
  <si>
    <t>448</t>
  </si>
  <si>
    <t>213</t>
  </si>
  <si>
    <t>59247478</t>
  </si>
  <si>
    <t>soklík teracový broušený 300x70x10mm</t>
  </si>
  <si>
    <t>450</t>
  </si>
  <si>
    <t>771474113</t>
  </si>
  <si>
    <t>Montáž soklů z dlaždic keramických lepených flexibilním lepidlem rovných, výšky přes 90 do 120 mm</t>
  </si>
  <si>
    <t>452</t>
  </si>
  <si>
    <t>https://podminky.urs.cz/item/CS_URS_2021_01/771474113</t>
  </si>
  <si>
    <t>215</t>
  </si>
  <si>
    <t>597614161</t>
  </si>
  <si>
    <t>sokl -dlažba keramická slinutá hladká do interiéru i exteriéru v. 100 mm</t>
  </si>
  <si>
    <t>454</t>
  </si>
  <si>
    <t>216</t>
  </si>
  <si>
    <t>771554113</t>
  </si>
  <si>
    <t>Montáž podlah z dlaždic teracových lepených flexibilním lepidlem přes 9 do 12 ks/ m2</t>
  </si>
  <si>
    <t>460</t>
  </si>
  <si>
    <t>https://podminky.urs.cz/item/CS_URS_2021_01/771554113</t>
  </si>
  <si>
    <t>217</t>
  </si>
  <si>
    <t>462</t>
  </si>
  <si>
    <t>771574266</t>
  </si>
  <si>
    <t>Montáž podlah z dlaždic keramických lepených flexibilním lepidlem maloformátových pro vysoké mechanické zatížení protiskluzných nebo reliéfních (bezbariérových) přes 22 do 25 ks/m2</t>
  </si>
  <si>
    <t>464</t>
  </si>
  <si>
    <t>https://podminky.urs.cz/item/CS_URS_2021_01/771574266</t>
  </si>
  <si>
    <t>219</t>
  </si>
  <si>
    <t>59761406</t>
  </si>
  <si>
    <t>dlažba keramická slinutá protiskluzná do interiéru i exteriéru pro vysoké mechanické namáhání přes 22 do 25ks/m2</t>
  </si>
  <si>
    <t>466</t>
  </si>
  <si>
    <t>771577111</t>
  </si>
  <si>
    <t>Montáž podlah z dlaždic keramických lepených flexibilním lepidlem Příplatek k cenám za plochu do 5 m2 jednotlivě</t>
  </si>
  <si>
    <t>468</t>
  </si>
  <si>
    <t>https://podminky.urs.cz/item/CS_URS_2021_01/771577111</t>
  </si>
  <si>
    <t>221</t>
  </si>
  <si>
    <t>771591112</t>
  </si>
  <si>
    <t>Izolace podlahy pod dlažbu nátěrem nebo stěrkou ve dvou vrstvách</t>
  </si>
  <si>
    <t>470</t>
  </si>
  <si>
    <t>https://podminky.urs.cz/item/CS_URS_2021_01/771591112</t>
  </si>
  <si>
    <t>771591241</t>
  </si>
  <si>
    <t>Izolace podlahy pod dlažbu těsnícími izolačními pásy vnitřní kout</t>
  </si>
  <si>
    <t>472</t>
  </si>
  <si>
    <t>https://podminky.urs.cz/item/CS_URS_2021_01/771591241</t>
  </si>
  <si>
    <t>223</t>
  </si>
  <si>
    <t>771591242</t>
  </si>
  <si>
    <t>Izolace podlahy pod dlažbu těsnícími izolačními pásy vnější roh</t>
  </si>
  <si>
    <t>474</t>
  </si>
  <si>
    <t>https://podminky.urs.cz/item/CS_URS_2021_01/771591242</t>
  </si>
  <si>
    <t>771591264</t>
  </si>
  <si>
    <t>Izolace podlahy pod dlažbu těsnícími izolačními pásy mezi podlahou a stěnu</t>
  </si>
  <si>
    <t>476</t>
  </si>
  <si>
    <t>https://podminky.urs.cz/item/CS_URS_2021_01/771591264</t>
  </si>
  <si>
    <t>225</t>
  </si>
  <si>
    <t>771591115</t>
  </si>
  <si>
    <t>Podlahy - dokončovací práce spárování silikonem</t>
  </si>
  <si>
    <t>478</t>
  </si>
  <si>
    <t>https://podminky.urs.cz/item/CS_URS_2021_01/771591115</t>
  </si>
  <si>
    <t>998771201</t>
  </si>
  <si>
    <t>Přesun hmot pro podlahy z dlaždic stanovený procentní sazbou (%) z ceny vodorovná dopravní vzdálenost do 50 m v objektech výšky do 6 m</t>
  </si>
  <si>
    <t>480</t>
  </si>
  <si>
    <t>https://podminky.urs.cz/item/CS_URS_2021_01/998771201</t>
  </si>
  <si>
    <t>776</t>
  </si>
  <si>
    <t>Podlahy povlakové</t>
  </si>
  <si>
    <t>227</t>
  </si>
  <si>
    <t>776111112</t>
  </si>
  <si>
    <t>Příprava podkladu broušení podlah nového podkladu betonového</t>
  </si>
  <si>
    <t>482</t>
  </si>
  <si>
    <t>https://podminky.urs.cz/item/CS_URS_2021_01/776111112</t>
  </si>
  <si>
    <t>228</t>
  </si>
  <si>
    <t>776111311</t>
  </si>
  <si>
    <t>Příprava podkladu vysátí podlah</t>
  </si>
  <si>
    <t>484</t>
  </si>
  <si>
    <t>https://podminky.urs.cz/item/CS_URS_2021_01/776111311</t>
  </si>
  <si>
    <t>229</t>
  </si>
  <si>
    <t>776121321</t>
  </si>
  <si>
    <t>Příprava podkladu penetrace neředěná podlah</t>
  </si>
  <si>
    <t>486</t>
  </si>
  <si>
    <t>https://podminky.urs.cz/item/CS_URS_2021_01/776121321</t>
  </si>
  <si>
    <t>776141114</t>
  </si>
  <si>
    <t>Příprava podkladu vyrovnání samonivelační stěrkou podlah min.pevnosti 20 MPa, tloušťky přes 8 do 10 mm</t>
  </si>
  <si>
    <t>488</t>
  </si>
  <si>
    <t>https://podminky.urs.cz/item/CS_URS_2021_01/776141114</t>
  </si>
  <si>
    <t>231</t>
  </si>
  <si>
    <t>776222111</t>
  </si>
  <si>
    <t>Montáž podlahovin z PVC lepením 2-složkovým lepidlem (do vlhkých prostor) z pásů</t>
  </si>
  <si>
    <t>490</t>
  </si>
  <si>
    <t>https://podminky.urs.cz/item/CS_URS_2021_01/776222111</t>
  </si>
  <si>
    <t>28411018</t>
  </si>
  <si>
    <t>PVC vinyl heterogenní zátěžové akustická tl 2,60mm, nášlapná vrstva 0,70mm, zátěž 34/42, otlak do 0,07mm, útlum 15dB, R10, hořlavost Bfl S1</t>
  </si>
  <si>
    <t>492</t>
  </si>
  <si>
    <t>233</t>
  </si>
  <si>
    <t>776411111</t>
  </si>
  <si>
    <t>Montáž soklíků lepením obvodových, výšky do 80 mm</t>
  </si>
  <si>
    <t>494</t>
  </si>
  <si>
    <t>https://podminky.urs.cz/item/CS_URS_2021_01/776411111</t>
  </si>
  <si>
    <t>28411003</t>
  </si>
  <si>
    <t>lišta soklová PVC 30x30mm</t>
  </si>
  <si>
    <t>496</t>
  </si>
  <si>
    <t>235</t>
  </si>
  <si>
    <t>776421310</t>
  </si>
  <si>
    <t>Dodávka a montáž přechodové podlahové lišty</t>
  </si>
  <si>
    <t>498</t>
  </si>
  <si>
    <t>998776201</t>
  </si>
  <si>
    <t>Přesun hmot pro podlahy povlakové stanovený procentní sazbou (%) z ceny vodorovná dopravní vzdálenost do 50 m v objektech výšky do 6 m</t>
  </si>
  <si>
    <t>500</t>
  </si>
  <si>
    <t>https://podminky.urs.cz/item/CS_URS_2021_01/998776201</t>
  </si>
  <si>
    <t>781</t>
  </si>
  <si>
    <t>Dokončovací práce - obklady</t>
  </si>
  <si>
    <t>237</t>
  </si>
  <si>
    <t>781121011</t>
  </si>
  <si>
    <t>Příprava podkladu před provedením obkladu nátěr penetrační na stěnu</t>
  </si>
  <si>
    <t>502</t>
  </si>
  <si>
    <t>https://podminky.urs.cz/item/CS_URS_2021_01/781121011</t>
  </si>
  <si>
    <t>781131112</t>
  </si>
  <si>
    <t>Izolace stěny pod obklad izolace nátěrem nebo stěrkou ve dvou vrstvách</t>
  </si>
  <si>
    <t>504</t>
  </si>
  <si>
    <t>https://podminky.urs.cz/item/CS_URS_2021_01/781131112</t>
  </si>
  <si>
    <t>239</t>
  </si>
  <si>
    <t>781474115</t>
  </si>
  <si>
    <t>Montáž obkladů vnitřních stěn z dlaždic keramických lepených flexibilním lepidlem maloformátových hladkých přes 22 do 25 ks/m2</t>
  </si>
  <si>
    <t>508</t>
  </si>
  <si>
    <t>https://podminky.urs.cz/item/CS_URS_2021_01/781474115</t>
  </si>
  <si>
    <t>59761039</t>
  </si>
  <si>
    <t>obklad keramický hladký přes 22 do 25ks/m2</t>
  </si>
  <si>
    <t>510</t>
  </si>
  <si>
    <t>241</t>
  </si>
  <si>
    <t>781494511</t>
  </si>
  <si>
    <t>Obklad - dokončující práce profily ukončovací lepené flexibilním lepidlem ukončovací</t>
  </si>
  <si>
    <t>514</t>
  </si>
  <si>
    <t>https://podminky.urs.cz/item/CS_URS_2021_01/781494511</t>
  </si>
  <si>
    <t>781495115</t>
  </si>
  <si>
    <t>Obklad - dokončující práce ostatní práce spárování silikonem</t>
  </si>
  <si>
    <t>516</t>
  </si>
  <si>
    <t>https://podminky.urs.cz/item/CS_URS_2021_01/781495115</t>
  </si>
  <si>
    <t>243</t>
  </si>
  <si>
    <t>998781201</t>
  </si>
  <si>
    <t>Přesun hmot pro obklady keramické stanovený procentní sazbou (%) z ceny vodorovná dopravní vzdálenost do 50 m v objektech výšky do 6 m</t>
  </si>
  <si>
    <t>518</t>
  </si>
  <si>
    <t>https://podminky.urs.cz/item/CS_URS_2021_01/998781201</t>
  </si>
  <si>
    <t>783</t>
  </si>
  <si>
    <t>Dokončovací práce - nátěry</t>
  </si>
  <si>
    <t>783314101</t>
  </si>
  <si>
    <t>Základní nátěr zámečnických konstrukcí jednonásobný syntetický</t>
  </si>
  <si>
    <t>520</t>
  </si>
  <si>
    <t>https://podminky.urs.cz/item/CS_URS_2021_01/783314101</t>
  </si>
  <si>
    <t>245</t>
  </si>
  <si>
    <t>783315101</t>
  </si>
  <si>
    <t>Mezinátěr zámečnických konstrukcí jednonásobný syntetický standardní</t>
  </si>
  <si>
    <t>522</t>
  </si>
  <si>
    <t>https://podminky.urs.cz/item/CS_URS_2021_01/783315101</t>
  </si>
  <si>
    <t>783317101</t>
  </si>
  <si>
    <t>Krycí nátěr (email) zámečnických konstrukcí jednonásobný syntetický standardní</t>
  </si>
  <si>
    <t>524</t>
  </si>
  <si>
    <t>https://podminky.urs.cz/item/CS_URS_2021_01/783317101</t>
  </si>
  <si>
    <t>247</t>
  </si>
  <si>
    <t>783817420</t>
  </si>
  <si>
    <t>Omyvatelný dvojnásobný nátěr hladkých, zrnitých tenkovrstvých nebo štukových omítek stěn vč. penetrace</t>
  </si>
  <si>
    <t>526</t>
  </si>
  <si>
    <t>784</t>
  </si>
  <si>
    <t>Dokončovací práce - malby a tapety</t>
  </si>
  <si>
    <t>784181101</t>
  </si>
  <si>
    <t>Penetrace podkladu jednonásobná základní akrylátová bezbarvá v místnostech výšky do 3,80 m</t>
  </si>
  <si>
    <t>528</t>
  </si>
  <si>
    <t>https://podminky.urs.cz/item/CS_URS_2021_01/784181101</t>
  </si>
  <si>
    <t>249</t>
  </si>
  <si>
    <t>784181103</t>
  </si>
  <si>
    <t>Penetrace podkladu jednonásobná základní akrylátová bezbarvá v místnostech výšky přes 3,80 do 5,00 m</t>
  </si>
  <si>
    <t>530</t>
  </si>
  <si>
    <t>https://podminky.urs.cz/item/CS_URS_2021_01/784181103</t>
  </si>
  <si>
    <t>784211111</t>
  </si>
  <si>
    <t>Malby z malířských směsí otěruvzdorných za mokra dvojnásobné, bílé za mokra otěruvzdorné velmi dobře v místnostech výšky do 3,80 m</t>
  </si>
  <si>
    <t>532</t>
  </si>
  <si>
    <t>https://podminky.urs.cz/item/CS_URS_2021_01/784211111</t>
  </si>
  <si>
    <t>251</t>
  </si>
  <si>
    <t>784211113</t>
  </si>
  <si>
    <t>Malby z malířských směsí otěruvzdorných za mokra dvojnásobné, bílé za mokra otěruvzdorné velmi dobře v místnostech výšky přes 3,80 do 5,00 m</t>
  </si>
  <si>
    <t>534</t>
  </si>
  <si>
    <t>https://podminky.urs.cz/item/CS_URS_2021_01/784211113</t>
  </si>
  <si>
    <t>03 - 03 - Zpevněné plochy</t>
  </si>
  <si>
    <t xml:space="preserve">    5 - Komunikace pozemní</t>
  </si>
  <si>
    <t xml:space="preserve">    6 - Úpravy povrchů, podlahy a osazování výplní</t>
  </si>
  <si>
    <t>111211101</t>
  </si>
  <si>
    <t>Odstranění křovin a stromů s odstraněním kořenů ručně průměru kmene do 100 mm jakékoliv plochy v rovině nebo ve svahu o sklonu do 1:5</t>
  </si>
  <si>
    <t>https://podminky.urs.cz/item/CS_URS_2021_01/111211101</t>
  </si>
  <si>
    <t>113106021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</si>
  <si>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</si>
  <si>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-1927539008</t>
  </si>
  <si>
    <t>https://podminky.urs.cz/item/CS_URS_2021_01/113106021</t>
  </si>
  <si>
    <t>"dle situace"  25,00</t>
  </si>
  <si>
    <t>113107164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</si>
  <si>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</si>
  <si>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1414226151</t>
  </si>
  <si>
    <t>"dle situace"  108,00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</si>
  <si>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</si>
  <si>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</si>
  <si>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-1268949490</t>
  </si>
  <si>
    <t>https://podminky.urs.cz/item/CS_URS_2021_01/113107171</t>
  </si>
  <si>
    <t>-2088716012</t>
  </si>
  <si>
    <t>113202111</t>
  </si>
  <si>
    <t>Vytrhání obrub s vybouráním lože, s přemístěním hmot na skládku na vzdálenost do 3 m nebo s naložením na dopravní prostředek z krajníků nebo obrubníků stojatých</t>
  </si>
  <si>
    <t>1821281019</t>
  </si>
  <si>
    <t>"dle situace"  17,00+6,00+15,00</t>
  </si>
  <si>
    <t>122251102</t>
  </si>
  <si>
    <t>Odkopávky a prokopávky nezapažené strojně v hornině třídy těžitelnosti I skupiny 3 přes 20 do 50 m3</t>
  </si>
  <si>
    <t>https://podminky.urs.cz/item/CS_URS_2021_01/122251102</t>
  </si>
  <si>
    <t>"dle situace" 37,00*0,41</t>
  </si>
  <si>
    <t>171251201</t>
  </si>
  <si>
    <t>Uložení sypaniny na skládky nebo meziskládky bez hutnění s upravením uložené sypaniny do předepsaného tvaru</t>
  </si>
  <si>
    <t>https://podminky.urs.cz/item/CS_URS_2021_01/171251201</t>
  </si>
  <si>
    <t>"dle situace" 37,00*0,41*1,75</t>
  </si>
  <si>
    <t>"pojízdná plocha"  50,50</t>
  </si>
  <si>
    <t>"zpevněná plocha"  4,00</t>
  </si>
  <si>
    <t>"zeleň"  90,00</t>
  </si>
  <si>
    <t>"okapový chodník" 6,775</t>
  </si>
  <si>
    <t>"přeložení chodníku" 25,00</t>
  </si>
  <si>
    <t>18R01</t>
  </si>
  <si>
    <t>Plošná úprava terénu nerovnosti do 200 mm v rovinně a svahu do 1:5 s doplněním ornice a výsadbou nízkých křovin a mulčováním plochy (dle stávající veřejné plochy náměstí)</t>
  </si>
  <si>
    <t>"dle situace"  90,00</t>
  </si>
  <si>
    <t>Komunikace pozemní</t>
  </si>
  <si>
    <t>564730011</t>
  </si>
  <si>
    <t>Podklad nebo kryt z kameniva hrubého drceného vel. 8-16 mm s rozprostřením a zhutněním, po zhutnění tl. 100 mm</t>
  </si>
  <si>
    <t>https://podminky.urs.cz/item/CS_URS_2021_01/564730011</t>
  </si>
  <si>
    <t>"dle situace"   4,00</t>
  </si>
  <si>
    <t>564760111</t>
  </si>
  <si>
    <t>Podklad nebo kryt z kameniva hrubého drceného vel. 16-32 mm s rozprostřením a zhutněním, po zhutnění tl. 200 mm</t>
  </si>
  <si>
    <t>https://podminky.urs.cz/item/CS_URS_2021_01/564760111</t>
  </si>
  <si>
    <t>564770111</t>
  </si>
  <si>
    <t>Podklad nebo kryt z kameniva hrubého drceného vel. 16-32 mm s rozprostřením a zhutněním, po zhutnění tl. 250 mm</t>
  </si>
  <si>
    <t>853997842</t>
  </si>
  <si>
    <t>564771111</t>
  </si>
  <si>
    <t>Podklad nebo kryt z kameniva hrubého drceného vel. 32-63 mm s rozprostřením a zhutněním, po zhutnění tl. 250 mm</t>
  </si>
  <si>
    <t>-765039475</t>
  </si>
  <si>
    <t>566901231</t>
  </si>
  <si>
    <t>Vyspravení podkladu po překopech inženýrských sítí plochy přes 15 m2 s rozprostřením a zhutněním štěrkodrtí tl. 100 mm</t>
  </si>
  <si>
    <t>https://podminky.urs.cz/item/CS_URS_2021_01/566901231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</si>
  <si>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</si>
  <si>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</si>
  <si>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https://podminky.urs.cz/item/CS_URS_2021_01/596211110</t>
  </si>
  <si>
    <t>59245018</t>
  </si>
  <si>
    <t>dlažba tvar obdélník betonová 200x100x60mm přírodní</t>
  </si>
  <si>
    <t>4,0*1,02</t>
  </si>
  <si>
    <t>596212222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</si>
  <si>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přes 100 do 300 m2</t>
  </si>
  <si>
    <t>408310152</t>
  </si>
  <si>
    <t>https://podminky.urs.cz/item/CS_URS_2021_01/596212222</t>
  </si>
  <si>
    <t>59245020</t>
  </si>
  <si>
    <t>dlažba tvar obdélník betonová 200x100x80mm přírodní</t>
  </si>
  <si>
    <t>-2015693204</t>
  </si>
  <si>
    <t>108*1,02 'Přepočtené koeficientem množství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</si>
  <si>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</si>
  <si>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</si>
  <si>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https://podminky.urs.cz/item/CS_URS_2021_01/596811220</t>
  </si>
  <si>
    <t>"zpětné položení chodníku"  25,00</t>
  </si>
  <si>
    <t>59245320</t>
  </si>
  <si>
    <t>dlažba plošná betonová 400x400x45mm přírodní</t>
  </si>
  <si>
    <t>"pro výměnu poškozených dlaždic - odhad 20% plochy</t>
  </si>
  <si>
    <t>25,00*0,20</t>
  </si>
  <si>
    <t>Úpravy povrchů, podlahy a osazování výplní</t>
  </si>
  <si>
    <t>632481215</t>
  </si>
  <si>
    <t>Separační vrstva k oddělení podlahových vrstev z geotextilie</t>
  </si>
  <si>
    <t>https://podminky.urs.cz/item/CS_URS_2021_01/632481215</t>
  </si>
  <si>
    <t>(1,75+2,37+6,35+0,50+2,58)*0,50</t>
  </si>
  <si>
    <t>637121112</t>
  </si>
  <si>
    <t>Okapový chodník z kameniva s udusáním a urovnáním povrchu z kačírku tl. 150 mm</t>
  </si>
  <si>
    <t>-2081927498</t>
  </si>
  <si>
    <t>https://podminky.urs.cz/item/CS_URS_2021_01/637121112</t>
  </si>
  <si>
    <t>637311131</t>
  </si>
  <si>
    <t>Okapový chodník z obrubníků betonových zahradních, se zalitím spár cementovou maltou do lože z betonu prostého</t>
  </si>
  <si>
    <t>-1572668753</t>
  </si>
  <si>
    <t>https://podminky.urs.cz/item/CS_URS_2021_01/637311131</t>
  </si>
  <si>
    <t>(1,75+2,37+6,35+0,50*2+2,58+0,50)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</si>
  <si>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</si>
  <si>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</si>
  <si>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-870504888</t>
  </si>
  <si>
    <t>13,00</t>
  </si>
  <si>
    <t>59217033</t>
  </si>
  <si>
    <t>obrubník betonový silniční 1000x100x300mm</t>
  </si>
  <si>
    <t>-872212009</t>
  </si>
  <si>
    <t>13*1,02 'Přepočtené koeficientem množství</t>
  </si>
  <si>
    <t>916331112</t>
  </si>
  <si>
    <t>Osazení zahradního obrubníku betonového s ložem tl. od 50 do 100 mm z betonu prostého tř. C 12/15 s boční opěrou z betonu prostého tř. C 12/15</t>
  </si>
  <si>
    <t>https://podminky.urs.cz/item/CS_URS_2021_01/916331112</t>
  </si>
  <si>
    <t>"lemování chodníku" 15,00+13,00+6,00</t>
  </si>
  <si>
    <t>59217001</t>
  </si>
  <si>
    <t>obrubník betonový zahradní 1000x50x250mm</t>
  </si>
  <si>
    <t>"lemování chodníku" 34,00*1,02</t>
  </si>
  <si>
    <t>919735112</t>
  </si>
  <si>
    <t>Řezání stávajícího živičného krytu nebo podkladu hloubky přes 50 do 100 mm</t>
  </si>
  <si>
    <t>https://podminky.urs.cz/item/CS_URS_2021_01/919735112</t>
  </si>
  <si>
    <t>4,077</t>
  </si>
  <si>
    <t>979054441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</si>
  <si>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</si>
  <si>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https://podminky.urs.cz/item/CS_URS_2021_01/979054441</t>
  </si>
  <si>
    <t>997221551</t>
  </si>
  <si>
    <t>Vodorovná doprava suti bez naložení, ale se složením a s hrubým urovnáním ze sypkých materiálů, na vzdálenost do 1 km</t>
  </si>
  <si>
    <t>-1200052103</t>
  </si>
  <si>
    <t>997221559</t>
  </si>
  <si>
    <t>Vodorovná doprava suti bez naložení, ale se složením a s hrubým urovnáním Příplatek k ceně za každý další i započatý 1 km přes 1 km</t>
  </si>
  <si>
    <t>-851187346</t>
  </si>
  <si>
    <t>23,76*8</t>
  </si>
  <si>
    <t>997221645</t>
  </si>
  <si>
    <t>-987056228</t>
  </si>
  <si>
    <t>23,76</t>
  </si>
  <si>
    <t>998223011</t>
  </si>
  <si>
    <t>Přesun hmot pro pozemní komunikace s krytem dlážděným dopravní vzdálenost do 200 m jakékoliv délky objektu</t>
  </si>
  <si>
    <t>https://podminky.urs.cz/item/CS_URS_2021_01/998223011</t>
  </si>
  <si>
    <t>04 - 04 - Přípojky inženýrských sítí</t>
  </si>
  <si>
    <t>M - Práce a dodávky M</t>
  </si>
  <si>
    <t xml:space="preserve">    21-M - Elektromontáže</t>
  </si>
  <si>
    <t>Práce a dodávky M</t>
  </si>
  <si>
    <t>21-M</t>
  </si>
  <si>
    <t>Elektromontáže</t>
  </si>
  <si>
    <t>21M01</t>
  </si>
  <si>
    <t>Přeložka zemní kabelové přípojky NN s novou ELM rozvodnicí (celková délka nové trasy vedení 7,0 m) - kompletní provedení vč. pomocných zemních a stavebních prací</t>
  </si>
  <si>
    <t>05 - 05 - Vedlejší a ostatní rozpočtové náklady</t>
  </si>
  <si>
    <t>VRN - Vedlejší rozpočtové náklady</t>
  </si>
  <si>
    <t>VRN</t>
  </si>
  <si>
    <t>Vedlejší rozpočtové náklady</t>
  </si>
  <si>
    <t>VRN01</t>
  </si>
  <si>
    <t>Požadavek objednatele - Označení stavby (D+M osazení informační tabule s uvedením názvu stavby, investora stavby, zhotovitele stavby, uvedením termínu a realizace stavby, uvedení kontaktu na odpovědného stavbyvedoucího)</t>
  </si>
  <si>
    <t>VRN02</t>
  </si>
  <si>
    <t>Zařízení staveniště (přechodné dopravní značení, zajištění objízdných tras a uzávěr včetně příslušných povolení, ZS sociální objekty, včetně vnitrostaveništního rozvodu a napojení na media energii, ...) - kompletní zajištění (zařízení a provoz)</t>
  </si>
  <si>
    <t>VRN02,1</t>
  </si>
  <si>
    <t>Zařízení staveniště (přechodné dopravní značení, zajištění objízdných tras a uzávěr včetně příslušných povolení, ZS sociální objekty, včetně vnitrostaveništního rozvodu a napojení na media energii, ...) -(úklid zařízení staVENIŠTĚ)</t>
  </si>
  <si>
    <t>1886106891</t>
  </si>
  <si>
    <t>VRN04</t>
  </si>
  <si>
    <t>Průběžné čištění komunikací, čištění vozidel při výjezdu ze stavby</t>
  </si>
  <si>
    <t>VRN05</t>
  </si>
  <si>
    <t>Zajištění obslužného provozu (zásobování, svoz komunálních odpadů, záchranných složek, ...)</t>
  </si>
  <si>
    <t>VRN06</t>
  </si>
  <si>
    <t>Zajištění dokumentace skutečného provedení staveby (3xgrafická forma, 1xdigitální forma dle požadavků objednatele), veškeré doklady nutné k vydání kolaudačního souhlasu</t>
  </si>
  <si>
    <t>VRN09</t>
  </si>
  <si>
    <t>Náklady zhotovitele na nutné konzultace se zpracovatelem PD při realizaci stavby</t>
  </si>
  <si>
    <t>VRN10</t>
  </si>
  <si>
    <t>Vyhotovení fotodokumentace původního a nového stavu, průběhu a realizace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</si>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</sst>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9951121" TargetMode="External" /><Relationship Id="rId2" Type="http://schemas.openxmlformats.org/officeDocument/2006/relationships/hyperlink" Target="https://podminky.urs.cz/item/CS_URS_2021_01/174151101" TargetMode="External" /><Relationship Id="rId3" Type="http://schemas.openxmlformats.org/officeDocument/2006/relationships/hyperlink" Target="https://podminky.urs.cz/item/CS_URS_2021_01/981011415" TargetMode="External" /><Relationship Id="rId4" Type="http://schemas.openxmlformats.org/officeDocument/2006/relationships/hyperlink" Target="https://podminky.urs.cz/item/CS_URS_2021_01/997013501" TargetMode="External" /><Relationship Id="rId5" Type="http://schemas.openxmlformats.org/officeDocument/2006/relationships/hyperlink" Target="https://podminky.urs.cz/item/CS_URS_2021_01/997013509" TargetMode="External" /><Relationship Id="rId6" Type="http://schemas.openxmlformats.org/officeDocument/2006/relationships/hyperlink" Target="https://podminky.urs.cz/item/CS_URS_2021_01/997013601" TargetMode="External" /><Relationship Id="rId7" Type="http://schemas.openxmlformats.org/officeDocument/2006/relationships/hyperlink" Target="https://podminky.urs.cz/item/CS_URS_2021_01/997013603" TargetMode="External" /><Relationship Id="rId8" Type="http://schemas.openxmlformats.org/officeDocument/2006/relationships/hyperlink" Target="https://podminky.urs.cz/item/CS_URS_2021_01/997013645" TargetMode="External" /><Relationship Id="rId9" Type="http://schemas.openxmlformats.org/officeDocument/2006/relationships/hyperlink" Target="https://podminky.urs.cz/item/CS_URS_2021_01/997013814" TargetMode="Externa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7182" TargetMode="External" /><Relationship Id="rId2" Type="http://schemas.openxmlformats.org/officeDocument/2006/relationships/hyperlink" Target="https://podminky.urs.cz/item/CS_URS_2021_01/113107336" TargetMode="External" /><Relationship Id="rId3" Type="http://schemas.openxmlformats.org/officeDocument/2006/relationships/hyperlink" Target="https://podminky.urs.cz/item/CS_URS_2021_01/122251101" TargetMode="External" /><Relationship Id="rId4" Type="http://schemas.openxmlformats.org/officeDocument/2006/relationships/hyperlink" Target="https://podminky.urs.cz/item/CS_URS_2021_01/132251102" TargetMode="External" /><Relationship Id="rId5" Type="http://schemas.openxmlformats.org/officeDocument/2006/relationships/hyperlink" Target="https://podminky.urs.cz/item/CS_URS_2021_01/162751117" TargetMode="External" /><Relationship Id="rId6" Type="http://schemas.openxmlformats.org/officeDocument/2006/relationships/hyperlink" Target="https://podminky.urs.cz/item/CS_URS_2021_01/171201231" TargetMode="External" /><Relationship Id="rId7" Type="http://schemas.openxmlformats.org/officeDocument/2006/relationships/hyperlink" Target="https://podminky.urs.cz/item/CS_URS_2021_01/181951112" TargetMode="External" /><Relationship Id="rId8" Type="http://schemas.openxmlformats.org/officeDocument/2006/relationships/hyperlink" Target="https://podminky.urs.cz/item/CS_URS_2021_01/271532212" TargetMode="External" /><Relationship Id="rId9" Type="http://schemas.openxmlformats.org/officeDocument/2006/relationships/hyperlink" Target="https://podminky.urs.cz/item/CS_URS_2021_01/273321311" TargetMode="External" /><Relationship Id="rId10" Type="http://schemas.openxmlformats.org/officeDocument/2006/relationships/hyperlink" Target="https://podminky.urs.cz/item/CS_URS_2021_01/273351121" TargetMode="External" /><Relationship Id="rId11" Type="http://schemas.openxmlformats.org/officeDocument/2006/relationships/hyperlink" Target="https://podminky.urs.cz/item/CS_URS_2021_01/273351122" TargetMode="External" /><Relationship Id="rId12" Type="http://schemas.openxmlformats.org/officeDocument/2006/relationships/hyperlink" Target="https://podminky.urs.cz/item/CS_URS_2021_01/273362021" TargetMode="External" /><Relationship Id="rId13" Type="http://schemas.openxmlformats.org/officeDocument/2006/relationships/hyperlink" Target="https://podminky.urs.cz/item/CS_URS_2021_01/274321311" TargetMode="External" /><Relationship Id="rId14" Type="http://schemas.openxmlformats.org/officeDocument/2006/relationships/hyperlink" Target="https://podminky.urs.cz/item/CS_URS_2021_01/274362021" TargetMode="External" /><Relationship Id="rId15" Type="http://schemas.openxmlformats.org/officeDocument/2006/relationships/hyperlink" Target="https://podminky.urs.cz/item/CS_URS_2021_01/279113131" TargetMode="External" /><Relationship Id="rId16" Type="http://schemas.openxmlformats.org/officeDocument/2006/relationships/hyperlink" Target="https://podminky.urs.cz/item/CS_URS_2021_01/279113134" TargetMode="External" /><Relationship Id="rId17" Type="http://schemas.openxmlformats.org/officeDocument/2006/relationships/hyperlink" Target="https://podminky.urs.cz/item/CS_URS_2021_01/279113135" TargetMode="External" /><Relationship Id="rId18" Type="http://schemas.openxmlformats.org/officeDocument/2006/relationships/hyperlink" Target="https://podminky.urs.cz/item/CS_URS_2021_01/279361821" TargetMode="External" /><Relationship Id="rId19" Type="http://schemas.openxmlformats.org/officeDocument/2006/relationships/hyperlink" Target="https://podminky.urs.cz/item/CS_URS_2021_01/310239211" TargetMode="External" /><Relationship Id="rId20" Type="http://schemas.openxmlformats.org/officeDocument/2006/relationships/hyperlink" Target="https://podminky.urs.cz/item/CS_URS_2021_01/311235161" TargetMode="External" /><Relationship Id="rId21" Type="http://schemas.openxmlformats.org/officeDocument/2006/relationships/hyperlink" Target="https://podminky.urs.cz/item/CS_URS_2021_01/317168051" TargetMode="External" /><Relationship Id="rId22" Type="http://schemas.openxmlformats.org/officeDocument/2006/relationships/hyperlink" Target="https://podminky.urs.cz/item/CS_URS_2021_01/317168052" TargetMode="External" /><Relationship Id="rId23" Type="http://schemas.openxmlformats.org/officeDocument/2006/relationships/hyperlink" Target="https://podminky.urs.cz/item/CS_URS_2021_01/317168053" TargetMode="External" /><Relationship Id="rId24" Type="http://schemas.openxmlformats.org/officeDocument/2006/relationships/hyperlink" Target="https://podminky.urs.cz/item/CS_URS_2021_01/317168056" TargetMode="External" /><Relationship Id="rId25" Type="http://schemas.openxmlformats.org/officeDocument/2006/relationships/hyperlink" Target="https://podminky.urs.cz/item/CS_URS_2021_01/317234410" TargetMode="External" /><Relationship Id="rId26" Type="http://schemas.openxmlformats.org/officeDocument/2006/relationships/hyperlink" Target="https://podminky.urs.cz/item/CS_URS_2021_01/317941123" TargetMode="External" /><Relationship Id="rId27" Type="http://schemas.openxmlformats.org/officeDocument/2006/relationships/hyperlink" Target="https://podminky.urs.cz/item/CS_URS_2021_01/342241162" TargetMode="External" /><Relationship Id="rId28" Type="http://schemas.openxmlformats.org/officeDocument/2006/relationships/hyperlink" Target="https://podminky.urs.cz/item/CS_URS_2021_01/342244201" TargetMode="External" /><Relationship Id="rId29" Type="http://schemas.openxmlformats.org/officeDocument/2006/relationships/hyperlink" Target="https://podminky.urs.cz/item/CS_URS_2021_01/342244221" TargetMode="External" /><Relationship Id="rId30" Type="http://schemas.openxmlformats.org/officeDocument/2006/relationships/hyperlink" Target="https://podminky.urs.cz/item/CS_URS_2021_01/417238233" TargetMode="External" /><Relationship Id="rId31" Type="http://schemas.openxmlformats.org/officeDocument/2006/relationships/hyperlink" Target="https://podminky.urs.cz/item/CS_URS_2021_01/417321414" TargetMode="External" /><Relationship Id="rId32" Type="http://schemas.openxmlformats.org/officeDocument/2006/relationships/hyperlink" Target="https://podminky.urs.cz/item/CS_URS_2021_01/417351115" TargetMode="External" /><Relationship Id="rId33" Type="http://schemas.openxmlformats.org/officeDocument/2006/relationships/hyperlink" Target="https://podminky.urs.cz/item/CS_URS_2021_01/417351116" TargetMode="External" /><Relationship Id="rId34" Type="http://schemas.openxmlformats.org/officeDocument/2006/relationships/hyperlink" Target="https://podminky.urs.cz/item/CS_URS_2021_01/417361821" TargetMode="External" /><Relationship Id="rId35" Type="http://schemas.openxmlformats.org/officeDocument/2006/relationships/hyperlink" Target="https://podminky.urs.cz/item/CS_URS_2021_01/430321515" TargetMode="External" /><Relationship Id="rId36" Type="http://schemas.openxmlformats.org/officeDocument/2006/relationships/hyperlink" Target="https://podminky.urs.cz/item/CS_URS_2021_01/430361821" TargetMode="External" /><Relationship Id="rId37" Type="http://schemas.openxmlformats.org/officeDocument/2006/relationships/hyperlink" Target="https://podminky.urs.cz/item/CS_URS_2021_01/434351141" TargetMode="External" /><Relationship Id="rId38" Type="http://schemas.openxmlformats.org/officeDocument/2006/relationships/hyperlink" Target="https://podminky.urs.cz/item/CS_URS_2021_01/434351142" TargetMode="External" /><Relationship Id="rId39" Type="http://schemas.openxmlformats.org/officeDocument/2006/relationships/hyperlink" Target="https://podminky.urs.cz/item/CS_URS_2021_01/622221021" TargetMode="External" /><Relationship Id="rId40" Type="http://schemas.openxmlformats.org/officeDocument/2006/relationships/hyperlink" Target="https://podminky.urs.cz/item/CS_URS_2021_01/612131121" TargetMode="External" /><Relationship Id="rId41" Type="http://schemas.openxmlformats.org/officeDocument/2006/relationships/hyperlink" Target="https://podminky.urs.cz/item/CS_URS_2021_01/612142001" TargetMode="External" /><Relationship Id="rId42" Type="http://schemas.openxmlformats.org/officeDocument/2006/relationships/hyperlink" Target="https://podminky.urs.cz/item/CS_URS_2021_01/612143004" TargetMode="External" /><Relationship Id="rId43" Type="http://schemas.openxmlformats.org/officeDocument/2006/relationships/hyperlink" Target="https://podminky.urs.cz/item/CS_URS_2021_01/622143003" TargetMode="External" /><Relationship Id="rId44" Type="http://schemas.openxmlformats.org/officeDocument/2006/relationships/hyperlink" Target="https://podminky.urs.cz/item/CS_URS_2021_01/612321121" TargetMode="External" /><Relationship Id="rId45" Type="http://schemas.openxmlformats.org/officeDocument/2006/relationships/hyperlink" Target="https://podminky.urs.cz/item/CS_URS_2021_01/612321141" TargetMode="External" /><Relationship Id="rId46" Type="http://schemas.openxmlformats.org/officeDocument/2006/relationships/hyperlink" Target="https://podminky.urs.cz/item/CS_URS_2021_01/612321191" TargetMode="External" /><Relationship Id="rId47" Type="http://schemas.openxmlformats.org/officeDocument/2006/relationships/hyperlink" Target="https://podminky.urs.cz/item/CS_URS_2021_01/612311131" TargetMode="External" /><Relationship Id="rId48" Type="http://schemas.openxmlformats.org/officeDocument/2006/relationships/hyperlink" Target="https://podminky.urs.cz/item/CS_URS_2021_01/619991011" TargetMode="External" /><Relationship Id="rId49" Type="http://schemas.openxmlformats.org/officeDocument/2006/relationships/hyperlink" Target="https://podminky.urs.cz/item/CS_URS_2021_01/622131121" TargetMode="External" /><Relationship Id="rId50" Type="http://schemas.openxmlformats.org/officeDocument/2006/relationships/hyperlink" Target="https://podminky.urs.cz/item/CS_URS_2021_01/622143004" TargetMode="External" /><Relationship Id="rId51" Type="http://schemas.openxmlformats.org/officeDocument/2006/relationships/hyperlink" Target="https://podminky.urs.cz/item/CS_URS_2021_01/622143003" TargetMode="External" /><Relationship Id="rId52" Type="http://schemas.openxmlformats.org/officeDocument/2006/relationships/hyperlink" Target="https://podminky.urs.cz/item/CS_URS_2021_01/622143002" TargetMode="External" /><Relationship Id="rId53" Type="http://schemas.openxmlformats.org/officeDocument/2006/relationships/hyperlink" Target="https://podminky.urs.cz/item/CS_URS_2021_01/622211021" TargetMode="External" /><Relationship Id="rId54" Type="http://schemas.openxmlformats.org/officeDocument/2006/relationships/hyperlink" Target="https://podminky.urs.cz/item/CS_URS_2021_01/622321121" TargetMode="External" /><Relationship Id="rId55" Type="http://schemas.openxmlformats.org/officeDocument/2006/relationships/hyperlink" Target="https://podminky.urs.cz/item/CS_URS_2021_01/622142001" TargetMode="External" /><Relationship Id="rId56" Type="http://schemas.openxmlformats.org/officeDocument/2006/relationships/hyperlink" Target="https://podminky.urs.cz/item/CS_URS_2021_01/622531021" TargetMode="External" /><Relationship Id="rId57" Type="http://schemas.openxmlformats.org/officeDocument/2006/relationships/hyperlink" Target="https://podminky.urs.cz/item/CS_URS_2021_01/629991011" TargetMode="External" /><Relationship Id="rId58" Type="http://schemas.openxmlformats.org/officeDocument/2006/relationships/hyperlink" Target="https://podminky.urs.cz/item/CS_URS_2021_01/622232051" TargetMode="External" /><Relationship Id="rId59" Type="http://schemas.openxmlformats.org/officeDocument/2006/relationships/hyperlink" Target="https://podminky.urs.cz/item/CS_URS_2021_01/631311114" TargetMode="External" /><Relationship Id="rId60" Type="http://schemas.openxmlformats.org/officeDocument/2006/relationships/hyperlink" Target="https://podminky.urs.cz/item/CS_URS_2021_01/631311126" TargetMode="External" /><Relationship Id="rId61" Type="http://schemas.openxmlformats.org/officeDocument/2006/relationships/hyperlink" Target="https://podminky.urs.cz/item/CS_URS_2021_01/631362021" TargetMode="External" /><Relationship Id="rId62" Type="http://schemas.openxmlformats.org/officeDocument/2006/relationships/hyperlink" Target="https://podminky.urs.cz/item/CS_URS_2021_01/632450124" TargetMode="External" /><Relationship Id="rId63" Type="http://schemas.openxmlformats.org/officeDocument/2006/relationships/hyperlink" Target="https://podminky.urs.cz/item/CS_URS_2021_01/634113115" TargetMode="External" /><Relationship Id="rId64" Type="http://schemas.openxmlformats.org/officeDocument/2006/relationships/hyperlink" Target="https://podminky.urs.cz/item/CS_URS_2021_01/634911114" TargetMode="External" /><Relationship Id="rId65" Type="http://schemas.openxmlformats.org/officeDocument/2006/relationships/hyperlink" Target="https://podminky.urs.cz/item/CS_URS_2021_01/642942111" TargetMode="External" /><Relationship Id="rId66" Type="http://schemas.openxmlformats.org/officeDocument/2006/relationships/hyperlink" Target="https://podminky.urs.cz/item/CS_URS_2021_01/642945111" TargetMode="External" /><Relationship Id="rId67" Type="http://schemas.openxmlformats.org/officeDocument/2006/relationships/hyperlink" Target="https://podminky.urs.cz/item/CS_URS_2021_01/941211111" TargetMode="External" /><Relationship Id="rId68" Type="http://schemas.openxmlformats.org/officeDocument/2006/relationships/hyperlink" Target="https://podminky.urs.cz/item/CS_URS_2021_01/941211211" TargetMode="External" /><Relationship Id="rId69" Type="http://schemas.openxmlformats.org/officeDocument/2006/relationships/hyperlink" Target="https://podminky.urs.cz/item/CS_URS_2021_01/941211811" TargetMode="External" /><Relationship Id="rId70" Type="http://schemas.openxmlformats.org/officeDocument/2006/relationships/hyperlink" Target="https://podminky.urs.cz/item/CS_URS_2021_01/944511111" TargetMode="External" /><Relationship Id="rId71" Type="http://schemas.openxmlformats.org/officeDocument/2006/relationships/hyperlink" Target="https://podminky.urs.cz/item/CS_URS_2021_01/944511211" TargetMode="External" /><Relationship Id="rId72" Type="http://schemas.openxmlformats.org/officeDocument/2006/relationships/hyperlink" Target="https://podminky.urs.cz/item/CS_URS_2021_01/944511811" TargetMode="External" /><Relationship Id="rId73" Type="http://schemas.openxmlformats.org/officeDocument/2006/relationships/hyperlink" Target="https://podminky.urs.cz/item/CS_URS_2021_01/949101111" TargetMode="External" /><Relationship Id="rId74" Type="http://schemas.openxmlformats.org/officeDocument/2006/relationships/hyperlink" Target="https://podminky.urs.cz/item/CS_URS_2021_01/949101112" TargetMode="External" /><Relationship Id="rId75" Type="http://schemas.openxmlformats.org/officeDocument/2006/relationships/hyperlink" Target="https://podminky.urs.cz/item/CS_URS_2021_01/952901221" TargetMode="External" /><Relationship Id="rId76" Type="http://schemas.openxmlformats.org/officeDocument/2006/relationships/hyperlink" Target="https://podminky.urs.cz/item/CS_URS_2021_01/953312115" TargetMode="External" /><Relationship Id="rId77" Type="http://schemas.openxmlformats.org/officeDocument/2006/relationships/hyperlink" Target="https://podminky.urs.cz/item/CS_URS_2021_01/953943122" TargetMode="External" /><Relationship Id="rId78" Type="http://schemas.openxmlformats.org/officeDocument/2006/relationships/hyperlink" Target="https://podminky.urs.cz/item/CS_URS_2021_01/973031151" TargetMode="External" /><Relationship Id="rId79" Type="http://schemas.openxmlformats.org/officeDocument/2006/relationships/hyperlink" Target="https://podminky.urs.cz/item/CS_URS_2021_01/973031345" TargetMode="External" /><Relationship Id="rId80" Type="http://schemas.openxmlformats.org/officeDocument/2006/relationships/hyperlink" Target="https://podminky.urs.cz/item/CS_URS_2021_01/997013501" TargetMode="External" /><Relationship Id="rId81" Type="http://schemas.openxmlformats.org/officeDocument/2006/relationships/hyperlink" Target="https://podminky.urs.cz/item/CS_URS_2021_01/997013645" TargetMode="External" /><Relationship Id="rId82" Type="http://schemas.openxmlformats.org/officeDocument/2006/relationships/hyperlink" Target="https://podminky.urs.cz/item/CS_URS_2021_01/998011001" TargetMode="External" /><Relationship Id="rId83" Type="http://schemas.openxmlformats.org/officeDocument/2006/relationships/hyperlink" Target="https://podminky.urs.cz/item/CS_URS_2021_01/711111001" TargetMode="External" /><Relationship Id="rId84" Type="http://schemas.openxmlformats.org/officeDocument/2006/relationships/hyperlink" Target="https://podminky.urs.cz/item/CS_URS_2021_01/711112001" TargetMode="External" /><Relationship Id="rId85" Type="http://schemas.openxmlformats.org/officeDocument/2006/relationships/hyperlink" Target="https://podminky.urs.cz/item/CS_URS_2021_01/711131111" TargetMode="External" /><Relationship Id="rId86" Type="http://schemas.openxmlformats.org/officeDocument/2006/relationships/hyperlink" Target="https://podminky.urs.cz/item/CS_URS_2021_01/711141559" TargetMode="External" /><Relationship Id="rId87" Type="http://schemas.openxmlformats.org/officeDocument/2006/relationships/hyperlink" Target="https://podminky.urs.cz/item/CS_URS_2021_01/711142559" TargetMode="External" /><Relationship Id="rId88" Type="http://schemas.openxmlformats.org/officeDocument/2006/relationships/hyperlink" Target="https://podminky.urs.cz/item/CS_URS_2021_01/998711201" TargetMode="External" /><Relationship Id="rId89" Type="http://schemas.openxmlformats.org/officeDocument/2006/relationships/hyperlink" Target="https://podminky.urs.cz/item/CS_URS_2021_01/712331111" TargetMode="External" /><Relationship Id="rId90" Type="http://schemas.openxmlformats.org/officeDocument/2006/relationships/hyperlink" Target="https://podminky.urs.cz/item/CS_URS_2021_01/998712201" TargetMode="External" /><Relationship Id="rId91" Type="http://schemas.openxmlformats.org/officeDocument/2006/relationships/hyperlink" Target="https://podminky.urs.cz/item/CS_URS_2021_01/713111121" TargetMode="External" /><Relationship Id="rId92" Type="http://schemas.openxmlformats.org/officeDocument/2006/relationships/hyperlink" Target="https://podminky.urs.cz/item/CS_URS_2021_01/713121111" TargetMode="External" /><Relationship Id="rId93" Type="http://schemas.openxmlformats.org/officeDocument/2006/relationships/hyperlink" Target="https://podminky.urs.cz/item/CS_URS_2021_01/713131121" TargetMode="External" /><Relationship Id="rId94" Type="http://schemas.openxmlformats.org/officeDocument/2006/relationships/hyperlink" Target="https://podminky.urs.cz/item/CS_URS_2021_01/713131143" TargetMode="External" /><Relationship Id="rId95" Type="http://schemas.openxmlformats.org/officeDocument/2006/relationships/hyperlink" Target="https://podminky.urs.cz/item/CS_URS_2021_01/713191133" TargetMode="External" /><Relationship Id="rId96" Type="http://schemas.openxmlformats.org/officeDocument/2006/relationships/hyperlink" Target="https://podminky.urs.cz/item/CS_URS_2021_01/998713201" TargetMode="External" /><Relationship Id="rId97" Type="http://schemas.openxmlformats.org/officeDocument/2006/relationships/hyperlink" Target="https://podminky.urs.cz/item/CS_URS_2021_01/762083122" TargetMode="External" /><Relationship Id="rId98" Type="http://schemas.openxmlformats.org/officeDocument/2006/relationships/hyperlink" Target="https://podminky.urs.cz/item/CS_URS_2021_01/762332132" TargetMode="External" /><Relationship Id="rId99" Type="http://schemas.openxmlformats.org/officeDocument/2006/relationships/hyperlink" Target="https://podminky.urs.cz/item/CS_URS_2021_01/762332534" TargetMode="External" /><Relationship Id="rId100" Type="http://schemas.openxmlformats.org/officeDocument/2006/relationships/hyperlink" Target="https://podminky.urs.cz/item/CS_URS_2021_01/762341210" TargetMode="External" /><Relationship Id="rId101" Type="http://schemas.openxmlformats.org/officeDocument/2006/relationships/hyperlink" Target="https://podminky.urs.cz/item/CS_URS_2021_01/762395000" TargetMode="External" /><Relationship Id="rId102" Type="http://schemas.openxmlformats.org/officeDocument/2006/relationships/hyperlink" Target="https://podminky.urs.cz/item/CS_URS_2021_01/998762201" TargetMode="External" /><Relationship Id="rId103" Type="http://schemas.openxmlformats.org/officeDocument/2006/relationships/hyperlink" Target="https://podminky.urs.cz/item/CS_URS_2021_01/763131432" TargetMode="External" /><Relationship Id="rId104" Type="http://schemas.openxmlformats.org/officeDocument/2006/relationships/hyperlink" Target="https://podminky.urs.cz/item/CS_URS_2021_01/763131714" TargetMode="External" /><Relationship Id="rId105" Type="http://schemas.openxmlformats.org/officeDocument/2006/relationships/hyperlink" Target="https://podminky.urs.cz/item/CS_URS_2021_01/763131721" TargetMode="External" /><Relationship Id="rId106" Type="http://schemas.openxmlformats.org/officeDocument/2006/relationships/hyperlink" Target="https://podminky.urs.cz/item/CS_URS_2021_01/763131751" TargetMode="External" /><Relationship Id="rId107" Type="http://schemas.openxmlformats.org/officeDocument/2006/relationships/hyperlink" Target="https://podminky.urs.cz/item/CS_URS_2021_01/763131761" TargetMode="External" /><Relationship Id="rId108" Type="http://schemas.openxmlformats.org/officeDocument/2006/relationships/hyperlink" Target="https://podminky.urs.cz/item/CS_URS_2021_01/998763401" TargetMode="External" /><Relationship Id="rId109" Type="http://schemas.openxmlformats.org/officeDocument/2006/relationships/hyperlink" Target="https://podminky.urs.cz/item/CS_URS_2021_01/764021423" TargetMode="External" /><Relationship Id="rId110" Type="http://schemas.openxmlformats.org/officeDocument/2006/relationships/hyperlink" Target="https://podminky.urs.cz/item/CS_URS_2021_01/764222433" TargetMode="External" /><Relationship Id="rId111" Type="http://schemas.openxmlformats.org/officeDocument/2006/relationships/hyperlink" Target="https://podminky.urs.cz/item/CS_URS_2021_01/764224404" TargetMode="External" /><Relationship Id="rId112" Type="http://schemas.openxmlformats.org/officeDocument/2006/relationships/hyperlink" Target="https://podminky.urs.cz/item/CS_URS_2021_01/764224406" TargetMode="External" /><Relationship Id="rId113" Type="http://schemas.openxmlformats.org/officeDocument/2006/relationships/hyperlink" Target="https://podminky.urs.cz/item/CS_URS_2021_01/764224407" TargetMode="External" /><Relationship Id="rId114" Type="http://schemas.openxmlformats.org/officeDocument/2006/relationships/hyperlink" Target="https://podminky.urs.cz/item/CS_URS_2021_01/764226404" TargetMode="External" /><Relationship Id="rId115" Type="http://schemas.openxmlformats.org/officeDocument/2006/relationships/hyperlink" Target="https://podminky.urs.cz/item/CS_URS_2021_01/764521404" TargetMode="External" /><Relationship Id="rId116" Type="http://schemas.openxmlformats.org/officeDocument/2006/relationships/hyperlink" Target="https://podminky.urs.cz/item/CS_URS_2021_01/764521444" TargetMode="External" /><Relationship Id="rId117" Type="http://schemas.openxmlformats.org/officeDocument/2006/relationships/hyperlink" Target="https://podminky.urs.cz/item/CS_URS_2021_01/764528422" TargetMode="External" /><Relationship Id="rId118" Type="http://schemas.openxmlformats.org/officeDocument/2006/relationships/hyperlink" Target="https://podminky.urs.cz/item/CS_URS_2021_01/998764201" TargetMode="External" /><Relationship Id="rId119" Type="http://schemas.openxmlformats.org/officeDocument/2006/relationships/hyperlink" Target="https://podminky.urs.cz/item/CS_URS_2021_01/766660001" TargetMode="External" /><Relationship Id="rId120" Type="http://schemas.openxmlformats.org/officeDocument/2006/relationships/hyperlink" Target="https://podminky.urs.cz/item/CS_URS_2021_01/766660021" TargetMode="External" /><Relationship Id="rId121" Type="http://schemas.openxmlformats.org/officeDocument/2006/relationships/hyperlink" Target="https://podminky.urs.cz/item/CS_URS_2021_01/766694111" TargetMode="External" /><Relationship Id="rId122" Type="http://schemas.openxmlformats.org/officeDocument/2006/relationships/hyperlink" Target="https://podminky.urs.cz/item/CS_URS_2021_01/766694112" TargetMode="External" /><Relationship Id="rId123" Type="http://schemas.openxmlformats.org/officeDocument/2006/relationships/hyperlink" Target="https://podminky.urs.cz/item/CS_URS_2021_01/766694113" TargetMode="External" /><Relationship Id="rId124" Type="http://schemas.openxmlformats.org/officeDocument/2006/relationships/hyperlink" Target="https://podminky.urs.cz/item/CS_URS_2021_01/998766201" TargetMode="External" /><Relationship Id="rId125" Type="http://schemas.openxmlformats.org/officeDocument/2006/relationships/hyperlink" Target="https://podminky.urs.cz/item/CS_URS_2021_01/767995115" TargetMode="External" /><Relationship Id="rId126" Type="http://schemas.openxmlformats.org/officeDocument/2006/relationships/hyperlink" Target="https://podminky.urs.cz/item/CS_URS_2021_01/998767201" TargetMode="External" /><Relationship Id="rId127" Type="http://schemas.openxmlformats.org/officeDocument/2006/relationships/hyperlink" Target="https://podminky.urs.cz/item/CS_URS_2021_01/771111011" TargetMode="External" /><Relationship Id="rId128" Type="http://schemas.openxmlformats.org/officeDocument/2006/relationships/hyperlink" Target="https://podminky.urs.cz/item/CS_URS_2021_01/771121011" TargetMode="External" /><Relationship Id="rId129" Type="http://schemas.openxmlformats.org/officeDocument/2006/relationships/hyperlink" Target="https://podminky.urs.cz/item/CS_URS_2021_01/771151022" TargetMode="External" /><Relationship Id="rId130" Type="http://schemas.openxmlformats.org/officeDocument/2006/relationships/hyperlink" Target="https://podminky.urs.cz/item/CS_URS_2021_01/771161011" TargetMode="External" /><Relationship Id="rId131" Type="http://schemas.openxmlformats.org/officeDocument/2006/relationships/hyperlink" Target="https://podminky.urs.cz/item/CS_URS_2021_01/771474113" TargetMode="External" /><Relationship Id="rId132" Type="http://schemas.openxmlformats.org/officeDocument/2006/relationships/hyperlink" Target="https://podminky.urs.cz/item/CS_URS_2021_01/771554113" TargetMode="External" /><Relationship Id="rId133" Type="http://schemas.openxmlformats.org/officeDocument/2006/relationships/hyperlink" Target="https://podminky.urs.cz/item/CS_URS_2021_01/771574266" TargetMode="External" /><Relationship Id="rId134" Type="http://schemas.openxmlformats.org/officeDocument/2006/relationships/hyperlink" Target="https://podminky.urs.cz/item/CS_URS_2021_01/771577111" TargetMode="External" /><Relationship Id="rId135" Type="http://schemas.openxmlformats.org/officeDocument/2006/relationships/hyperlink" Target="https://podminky.urs.cz/item/CS_URS_2021_01/771591112" TargetMode="External" /><Relationship Id="rId136" Type="http://schemas.openxmlformats.org/officeDocument/2006/relationships/hyperlink" Target="https://podminky.urs.cz/item/CS_URS_2021_01/771591241" TargetMode="External" /><Relationship Id="rId137" Type="http://schemas.openxmlformats.org/officeDocument/2006/relationships/hyperlink" Target="https://podminky.urs.cz/item/CS_URS_2021_01/771591242" TargetMode="External" /><Relationship Id="rId138" Type="http://schemas.openxmlformats.org/officeDocument/2006/relationships/hyperlink" Target="https://podminky.urs.cz/item/CS_URS_2021_01/771591264" TargetMode="External" /><Relationship Id="rId139" Type="http://schemas.openxmlformats.org/officeDocument/2006/relationships/hyperlink" Target="https://podminky.urs.cz/item/CS_URS_2021_01/771591115" TargetMode="External" /><Relationship Id="rId140" Type="http://schemas.openxmlformats.org/officeDocument/2006/relationships/hyperlink" Target="https://podminky.urs.cz/item/CS_URS_2021_01/998771201" TargetMode="External" /><Relationship Id="rId141" Type="http://schemas.openxmlformats.org/officeDocument/2006/relationships/hyperlink" Target="https://podminky.urs.cz/item/CS_URS_2021_01/776111112" TargetMode="External" /><Relationship Id="rId142" Type="http://schemas.openxmlformats.org/officeDocument/2006/relationships/hyperlink" Target="https://podminky.urs.cz/item/CS_URS_2021_01/776111311" TargetMode="External" /><Relationship Id="rId143" Type="http://schemas.openxmlformats.org/officeDocument/2006/relationships/hyperlink" Target="https://podminky.urs.cz/item/CS_URS_2021_01/776121321" TargetMode="External" /><Relationship Id="rId144" Type="http://schemas.openxmlformats.org/officeDocument/2006/relationships/hyperlink" Target="https://podminky.urs.cz/item/CS_URS_2021_01/776141114" TargetMode="External" /><Relationship Id="rId145" Type="http://schemas.openxmlformats.org/officeDocument/2006/relationships/hyperlink" Target="https://podminky.urs.cz/item/CS_URS_2021_01/776222111" TargetMode="External" /><Relationship Id="rId146" Type="http://schemas.openxmlformats.org/officeDocument/2006/relationships/hyperlink" Target="https://podminky.urs.cz/item/CS_URS_2021_01/776411111" TargetMode="External" /><Relationship Id="rId147" Type="http://schemas.openxmlformats.org/officeDocument/2006/relationships/hyperlink" Target="https://podminky.urs.cz/item/CS_URS_2021_01/998776201" TargetMode="External" /><Relationship Id="rId148" Type="http://schemas.openxmlformats.org/officeDocument/2006/relationships/hyperlink" Target="https://podminky.urs.cz/item/CS_URS_2021_01/781121011" TargetMode="External" /><Relationship Id="rId149" Type="http://schemas.openxmlformats.org/officeDocument/2006/relationships/hyperlink" Target="https://podminky.urs.cz/item/CS_URS_2021_01/781131112" TargetMode="External" /><Relationship Id="rId150" Type="http://schemas.openxmlformats.org/officeDocument/2006/relationships/hyperlink" Target="https://podminky.urs.cz/item/CS_URS_2021_01/781474115" TargetMode="External" /><Relationship Id="rId151" Type="http://schemas.openxmlformats.org/officeDocument/2006/relationships/hyperlink" Target="https://podminky.urs.cz/item/CS_URS_2021_01/781494511" TargetMode="External" /><Relationship Id="rId152" Type="http://schemas.openxmlformats.org/officeDocument/2006/relationships/hyperlink" Target="https://podminky.urs.cz/item/CS_URS_2021_01/781495115" TargetMode="External" /><Relationship Id="rId153" Type="http://schemas.openxmlformats.org/officeDocument/2006/relationships/hyperlink" Target="https://podminky.urs.cz/item/CS_URS_2021_01/998781201" TargetMode="External" /><Relationship Id="rId154" Type="http://schemas.openxmlformats.org/officeDocument/2006/relationships/hyperlink" Target="https://podminky.urs.cz/item/CS_URS_2021_01/783314101" TargetMode="External" /><Relationship Id="rId155" Type="http://schemas.openxmlformats.org/officeDocument/2006/relationships/hyperlink" Target="https://podminky.urs.cz/item/CS_URS_2021_01/783315101" TargetMode="External" /><Relationship Id="rId156" Type="http://schemas.openxmlformats.org/officeDocument/2006/relationships/hyperlink" Target="https://podminky.urs.cz/item/CS_URS_2021_01/783317101" TargetMode="External" /><Relationship Id="rId157" Type="http://schemas.openxmlformats.org/officeDocument/2006/relationships/hyperlink" Target="https://podminky.urs.cz/item/CS_URS_2021_01/784181101" TargetMode="External" /><Relationship Id="rId158" Type="http://schemas.openxmlformats.org/officeDocument/2006/relationships/hyperlink" Target="https://podminky.urs.cz/item/CS_URS_2021_01/784181103" TargetMode="External" /><Relationship Id="rId159" Type="http://schemas.openxmlformats.org/officeDocument/2006/relationships/hyperlink" Target="https://podminky.urs.cz/item/CS_URS_2021_01/784211111" TargetMode="External" /><Relationship Id="rId160" Type="http://schemas.openxmlformats.org/officeDocument/2006/relationships/hyperlink" Target="https://podminky.urs.cz/item/CS_URS_2021_01/784211113" TargetMode="External" /><Relationship Id="rId16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1211101" TargetMode="External" /><Relationship Id="rId2" Type="http://schemas.openxmlformats.org/officeDocument/2006/relationships/hyperlink" Target="https://podminky.urs.cz/item/CS_URS_2021_01/113106021" TargetMode="External" /><Relationship Id="rId3" Type="http://schemas.openxmlformats.org/officeDocument/2006/relationships/hyperlink" Target="https://podminky.urs.cz/item/CS_URS_2021_01/113107171" TargetMode="External" /><Relationship Id="rId4" Type="http://schemas.openxmlformats.org/officeDocument/2006/relationships/hyperlink" Target="https://podminky.urs.cz/item/CS_URS_2021_01/122251102" TargetMode="External" /><Relationship Id="rId5" Type="http://schemas.openxmlformats.org/officeDocument/2006/relationships/hyperlink" Target="https://podminky.urs.cz/item/CS_URS_2021_01/162751117" TargetMode="External" /><Relationship Id="rId6" Type="http://schemas.openxmlformats.org/officeDocument/2006/relationships/hyperlink" Target="https://podminky.urs.cz/item/CS_URS_2021_01/171251201" TargetMode="External" /><Relationship Id="rId7" Type="http://schemas.openxmlformats.org/officeDocument/2006/relationships/hyperlink" Target="https://podminky.urs.cz/item/CS_URS_2021_01/171201231" TargetMode="External" /><Relationship Id="rId8" Type="http://schemas.openxmlformats.org/officeDocument/2006/relationships/hyperlink" Target="https://podminky.urs.cz/item/CS_URS_2021_01/181951112" TargetMode="External" /><Relationship Id="rId9" Type="http://schemas.openxmlformats.org/officeDocument/2006/relationships/hyperlink" Target="https://podminky.urs.cz/item/CS_URS_2021_01/564730011" TargetMode="External" /><Relationship Id="rId10" Type="http://schemas.openxmlformats.org/officeDocument/2006/relationships/hyperlink" Target="https://podminky.urs.cz/item/CS_URS_2021_01/564760111" TargetMode="External" /><Relationship Id="rId11" Type="http://schemas.openxmlformats.org/officeDocument/2006/relationships/hyperlink" Target="https://podminky.urs.cz/item/CS_URS_2021_01/566901231" TargetMode="External" /><Relationship Id="rId12" Type="http://schemas.openxmlformats.org/officeDocument/2006/relationships/hyperlink" Target="https://podminky.urs.cz/item/CS_URS_2021_01/596211110" TargetMode="External" /><Relationship Id="rId13" Type="http://schemas.openxmlformats.org/officeDocument/2006/relationships/hyperlink" Target="https://podminky.urs.cz/item/CS_URS_2021_01/596212222" TargetMode="External" /><Relationship Id="rId14" Type="http://schemas.openxmlformats.org/officeDocument/2006/relationships/hyperlink" Target="https://podminky.urs.cz/item/CS_URS_2021_01/596811220" TargetMode="External" /><Relationship Id="rId15" Type="http://schemas.openxmlformats.org/officeDocument/2006/relationships/hyperlink" Target="https://podminky.urs.cz/item/CS_URS_2021_01/632481215" TargetMode="External" /><Relationship Id="rId16" Type="http://schemas.openxmlformats.org/officeDocument/2006/relationships/hyperlink" Target="https://podminky.urs.cz/item/CS_URS_2021_01/637121112" TargetMode="External" /><Relationship Id="rId17" Type="http://schemas.openxmlformats.org/officeDocument/2006/relationships/hyperlink" Target="https://podminky.urs.cz/item/CS_URS_2021_01/637311131" TargetMode="External" /><Relationship Id="rId18" Type="http://schemas.openxmlformats.org/officeDocument/2006/relationships/hyperlink" Target="https://podminky.urs.cz/item/CS_URS_2021_01/916331112" TargetMode="External" /><Relationship Id="rId19" Type="http://schemas.openxmlformats.org/officeDocument/2006/relationships/hyperlink" Target="https://podminky.urs.cz/item/CS_URS_2021_01/919735112" TargetMode="External" /><Relationship Id="rId20" Type="http://schemas.openxmlformats.org/officeDocument/2006/relationships/hyperlink" Target="https://podminky.urs.cz/item/CS_URS_2021_01/979054441" TargetMode="External" /><Relationship Id="rId21" Type="http://schemas.openxmlformats.org/officeDocument/2006/relationships/hyperlink" Target="https://podminky.urs.cz/item/CS_URS_2021_01/998223011" TargetMode="External" /><Relationship Id="rId2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22-Hostice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ÚPRAVY,PŘÍSTAVBA A NÁSTAVBA GARÁŽE JSH MALÉ HOŠTICE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Malé Hoštice, parcela č. 310/25, ...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3. 5. 2021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Opava, MČ Malé Hoštice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Ing.Petr pfleger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Katerinec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ROUND(SUM(AG55:AG59),2)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ROUND(SUM(AS55:AS59),2)</f>
        <v>0</v>
      </c>
      <c r="AT54" s="108">
        <f>ROUND(SUM(AV54:AW54),2)</f>
        <v>0</v>
      </c>
      <c r="AU54" s="109">
        <f>ROUND(SUM(AU55:AU59),5)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ROUND(SUM(AZ55:AZ59),2)</f>
        <v>0</v>
      </c>
      <c r="BA54" s="108">
        <f>ROUND(SUM(BA55:BA59),2)</f>
        <v>0</v>
      </c>
      <c r="BB54" s="108">
        <f>ROUND(SUM(BB55:BB59),2)</f>
        <v>0</v>
      </c>
      <c r="BC54" s="108">
        <f>ROUND(SUM(BC55:BC59),2)</f>
        <v>0</v>
      </c>
      <c r="BD54" s="110">
        <f>ROUND(SUM(BD55:BD59),2)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24.7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'01 - 01 - Demolice stávaj...'!J30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'01 - 01 - Demolice stávaj...'!P84</f>
        <v>0</v>
      </c>
      <c r="AV55" s="122">
        <f>'01 - 01 - Demolice stávaj...'!J33</f>
        <v>0</v>
      </c>
      <c r="AW55" s="122">
        <f>'01 - 01 - Demolice stávaj...'!J34</f>
        <v>0</v>
      </c>
      <c r="AX55" s="122">
        <f>'01 - 01 - Demolice stávaj...'!J35</f>
        <v>0</v>
      </c>
      <c r="AY55" s="122">
        <f>'01 - 01 - Demolice stávaj...'!J36</f>
        <v>0</v>
      </c>
      <c r="AZ55" s="122">
        <f>'01 - 01 - Demolice stávaj...'!F33</f>
        <v>0</v>
      </c>
      <c r="BA55" s="122">
        <f>'01 - 01 - Demolice stávaj...'!F34</f>
        <v>0</v>
      </c>
      <c r="BB55" s="122">
        <f>'01 - 01 - Demolice stávaj...'!F35</f>
        <v>0</v>
      </c>
      <c r="BC55" s="122">
        <f>'01 - 01 - Demolice stávaj...'!F36</f>
        <v>0</v>
      </c>
      <c r="BD55" s="124">
        <f>'01 - 01 - Demolice stávaj...'!F37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24.7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 02 - Stavební úprav...'!J30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'02 -  02 - Stavební úprav...'!P110</f>
        <v>0</v>
      </c>
      <c r="AV56" s="122">
        <f>'02 -  02 - Stavební úprav...'!J33</f>
        <v>0</v>
      </c>
      <c r="AW56" s="122">
        <f>'02 -  02 - Stavební úprav...'!J34</f>
        <v>0</v>
      </c>
      <c r="AX56" s="122">
        <f>'02 -  02 - Stavební úprav...'!J35</f>
        <v>0</v>
      </c>
      <c r="AY56" s="122">
        <f>'02 -  02 - Stavební úprav...'!J36</f>
        <v>0</v>
      </c>
      <c r="AZ56" s="122">
        <f>'02 -  02 - Stavební úprav...'!F33</f>
        <v>0</v>
      </c>
      <c r="BA56" s="122">
        <f>'02 -  02 - Stavební úprav...'!F34</f>
        <v>0</v>
      </c>
      <c r="BB56" s="122">
        <f>'02 -  02 - Stavební úprav...'!F35</f>
        <v>0</v>
      </c>
      <c r="BC56" s="122">
        <f>'02 -  02 - Stavební úprav...'!F36</f>
        <v>0</v>
      </c>
      <c r="BD56" s="124">
        <f>'02 -  02 - Stavební úprav...'!F37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16.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'03 - 03 - Zpevněné plochy'!J30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'03 - 03 - Zpevněné plochy'!P86</f>
        <v>0</v>
      </c>
      <c r="AV57" s="122">
        <f>'03 - 03 - Zpevněné plochy'!J33</f>
        <v>0</v>
      </c>
      <c r="AW57" s="122">
        <f>'03 - 03 - Zpevněné plochy'!J34</f>
        <v>0</v>
      </c>
      <c r="AX57" s="122">
        <f>'03 - 03 - Zpevněné plochy'!J35</f>
        <v>0</v>
      </c>
      <c r="AY57" s="122">
        <f>'03 - 03 - Zpevněné plochy'!J36</f>
        <v>0</v>
      </c>
      <c r="AZ57" s="122">
        <f>'03 - 03 - Zpevněné plochy'!F33</f>
        <v>0</v>
      </c>
      <c r="BA57" s="122">
        <f>'03 - 03 - Zpevněné plochy'!F34</f>
        <v>0</v>
      </c>
      <c r="BB57" s="122">
        <f>'03 - 03 - Zpevněné plochy'!F35</f>
        <v>0</v>
      </c>
      <c r="BC57" s="122">
        <f>'03 - 03 - Zpevněné plochy'!F36</f>
        <v>0</v>
      </c>
      <c r="BD57" s="124">
        <f>'03 - 03 - Zpevněné plochy'!F37</f>
        <v>0</v>
      </c>
      <c r="BE57" s="7"/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19</v>
      </c>
      <c r="CM57" s="125" t="s">
        <v>82</v>
      </c>
    </row>
    <row r="58" spans="1:91" s="7" customFormat="1" ht="16.5" customHeight="1">
      <c r="A58" s="113" t="s">
        <v>76</v>
      </c>
      <c r="B58" s="114"/>
      <c r="C58" s="115"/>
      <c r="D58" s="116" t="s">
        <v>89</v>
      </c>
      <c r="E58" s="116"/>
      <c r="F58" s="116"/>
      <c r="G58" s="116"/>
      <c r="H58" s="116"/>
      <c r="I58" s="117"/>
      <c r="J58" s="116" t="s">
        <v>90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'04 - 04 - Přípojky inžený...'!J30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'04 - 04 - Přípojky inžený...'!P81</f>
        <v>0</v>
      </c>
      <c r="AV58" s="122">
        <f>'04 - 04 - Přípojky inžený...'!J33</f>
        <v>0</v>
      </c>
      <c r="AW58" s="122">
        <f>'04 - 04 - Přípojky inžený...'!J34</f>
        <v>0</v>
      </c>
      <c r="AX58" s="122">
        <f>'04 - 04 - Přípojky inžený...'!J35</f>
        <v>0</v>
      </c>
      <c r="AY58" s="122">
        <f>'04 - 04 - Přípojky inžený...'!J36</f>
        <v>0</v>
      </c>
      <c r="AZ58" s="122">
        <f>'04 - 04 - Přípojky inžený...'!F33</f>
        <v>0</v>
      </c>
      <c r="BA58" s="122">
        <f>'04 - 04 - Přípojky inžený...'!F34</f>
        <v>0</v>
      </c>
      <c r="BB58" s="122">
        <f>'04 - 04 - Přípojky inžený...'!F35</f>
        <v>0</v>
      </c>
      <c r="BC58" s="122">
        <f>'04 - 04 - Přípojky inžený...'!F36</f>
        <v>0</v>
      </c>
      <c r="BD58" s="124">
        <f>'04 - 04 - Přípojky inžený...'!F37</f>
        <v>0</v>
      </c>
      <c r="BE58" s="7"/>
      <c r="BT58" s="125" t="s">
        <v>80</v>
      </c>
      <c r="BV58" s="125" t="s">
        <v>74</v>
      </c>
      <c r="BW58" s="125" t="s">
        <v>91</v>
      </c>
      <c r="BX58" s="125" t="s">
        <v>5</v>
      </c>
      <c r="CL58" s="125" t="s">
        <v>19</v>
      </c>
      <c r="CM58" s="125" t="s">
        <v>82</v>
      </c>
    </row>
    <row r="59" spans="1:91" s="7" customFormat="1" ht="24.75" customHeight="1">
      <c r="A59" s="113" t="s">
        <v>76</v>
      </c>
      <c r="B59" s="114"/>
      <c r="C59" s="115"/>
      <c r="D59" s="116" t="s">
        <v>92</v>
      </c>
      <c r="E59" s="116"/>
      <c r="F59" s="116"/>
      <c r="G59" s="116"/>
      <c r="H59" s="116"/>
      <c r="I59" s="117"/>
      <c r="J59" s="116" t="s">
        <v>93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'05 - 05 - Vedlejší a osta...'!J30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6">
        <v>0</v>
      </c>
      <c r="AT59" s="127">
        <f>ROUND(SUM(AV59:AW59),2)</f>
        <v>0</v>
      </c>
      <c r="AU59" s="128">
        <f>'05 - 05 - Vedlejší a osta...'!P80</f>
        <v>0</v>
      </c>
      <c r="AV59" s="127">
        <f>'05 - 05 - Vedlejší a osta...'!J33</f>
        <v>0</v>
      </c>
      <c r="AW59" s="127">
        <f>'05 - 05 - Vedlejší a osta...'!J34</f>
        <v>0</v>
      </c>
      <c r="AX59" s="127">
        <f>'05 - 05 - Vedlejší a osta...'!J35</f>
        <v>0</v>
      </c>
      <c r="AY59" s="127">
        <f>'05 - 05 - Vedlejší a osta...'!J36</f>
        <v>0</v>
      </c>
      <c r="AZ59" s="127">
        <f>'05 - 05 - Vedlejší a osta...'!F33</f>
        <v>0</v>
      </c>
      <c r="BA59" s="127">
        <f>'05 - 05 - Vedlejší a osta...'!F34</f>
        <v>0</v>
      </c>
      <c r="BB59" s="127">
        <f>'05 - 05 - Vedlejší a osta...'!F35</f>
        <v>0</v>
      </c>
      <c r="BC59" s="127">
        <f>'05 - 05 - Vedlejší a osta...'!F36</f>
        <v>0</v>
      </c>
      <c r="BD59" s="129">
        <f>'05 - 05 - Vedlejší a osta...'!F37</f>
        <v>0</v>
      </c>
      <c r="BE59" s="7"/>
      <c r="BT59" s="125" t="s">
        <v>80</v>
      </c>
      <c r="BV59" s="125" t="s">
        <v>74</v>
      </c>
      <c r="BW59" s="125" t="s">
        <v>94</v>
      </c>
      <c r="BX59" s="125" t="s">
        <v>5</v>
      </c>
      <c r="CL59" s="125" t="s">
        <v>19</v>
      </c>
      <c r="CM59" s="125" t="s">
        <v>82</v>
      </c>
    </row>
    <row r="60" spans="1:57" s="2" customFormat="1" ht="30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</sheetData>
  <sheetProtection password="CC6F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01 - Demolice stávaj...'!C2" display="/"/>
    <hyperlink ref="A56" location="'02 -  02 - Stavební úprav...'!C2" display="/"/>
    <hyperlink ref="A57" location="'03 - 03 - Zpevněné plochy'!C2" display="/"/>
    <hyperlink ref="A58" location="'04 - 04 - Přípojky inžený...'!C2" display="/"/>
    <hyperlink ref="A59" location="'05 - 05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STAVEBNÍ ÚPRAVY,PŘÍSTAVBA A NÁSTAVBA GARÁŽE JSH MALÉ HOŠTICE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30" customHeight="1">
      <c r="A9" s="40"/>
      <c r="B9" s="46"/>
      <c r="C9" s="40"/>
      <c r="D9" s="40"/>
      <c r="E9" s="137" t="s">
        <v>97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3. 5. 2021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ROUND((SUM(BE84:BE135)),2)</f>
        <v>0</v>
      </c>
      <c r="G33" s="40"/>
      <c r="H33" s="40"/>
      <c r="I33" s="150">
        <v>0.21</v>
      </c>
      <c r="J33" s="149">
        <f>ROUND(((SUM(BE84:BE135))*I33),2)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ROUND((SUM(BF84:BF135)),2)</f>
        <v>0</v>
      </c>
      <c r="G34" s="40"/>
      <c r="H34" s="40"/>
      <c r="I34" s="150">
        <v>0.15</v>
      </c>
      <c r="J34" s="149">
        <f>ROUND(((SUM(BF84:BF135))*I34),2)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ROUND((SUM(BG84:BG135)),2)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ROUND((SUM(BH84:BH135)),2)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ROUND((SUM(BI84:BI135)),2)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STAVEBNÍ ÚPRAVY,PŘÍSTAVBA A NÁSTAVBA GARÁŽE JSH MALÉ HOŠTICE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30" customHeight="1">
      <c r="A50" s="40"/>
      <c r="B50" s="41"/>
      <c r="C50" s="42"/>
      <c r="D50" s="42"/>
      <c r="E50" s="71" t="str">
        <f>E9</f>
        <v>01 - 01 - Demolice stávající garáže a rozvodny postupným rozebíráním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Malé Hoštice, parcela č. 310/25, ...</v>
      </c>
      <c r="G52" s="42"/>
      <c r="H52" s="42"/>
      <c r="I52" s="34" t="s">
        <v>23</v>
      </c>
      <c r="J52" s="74" t="str">
        <f>IF(J12="","",J12)</f>
        <v>3. 5. 2021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Statutární město Opava, MČ Malé Hoštice</v>
      </c>
      <c r="G54" s="42"/>
      <c r="H54" s="42"/>
      <c r="I54" s="34" t="s">
        <v>31</v>
      </c>
      <c r="J54" s="38" t="str">
        <f>E21</f>
        <v>Ing.Petr pfleger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Katerinec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104</v>
      </c>
      <c r="E62" s="176"/>
      <c r="F62" s="176"/>
      <c r="G62" s="176"/>
      <c r="H62" s="176"/>
      <c r="I62" s="176"/>
      <c r="J62" s="177">
        <f>J97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105</v>
      </c>
      <c r="E63" s="176"/>
      <c r="F63" s="176"/>
      <c r="G63" s="176"/>
      <c r="H63" s="176"/>
      <c r="I63" s="176"/>
      <c r="J63" s="177">
        <f>J113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106</v>
      </c>
      <c r="E64" s="170"/>
      <c r="F64" s="170"/>
      <c r="G64" s="170"/>
      <c r="H64" s="170"/>
      <c r="I64" s="170"/>
      <c r="J64" s="171">
        <f>J134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107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6.25" customHeight="1">
      <c r="A74" s="40"/>
      <c r="B74" s="41"/>
      <c r="C74" s="42"/>
      <c r="D74" s="42"/>
      <c r="E74" s="162" t="str">
        <f>E7</f>
        <v>STAVEBNÍ ÚPRAVY,PŘÍSTAVBA A NÁSTAVBA GARÁŽE JSH MALÉ HOŠTICE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96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30" customHeight="1">
      <c r="A76" s="40"/>
      <c r="B76" s="41"/>
      <c r="C76" s="42"/>
      <c r="D76" s="42"/>
      <c r="E76" s="71" t="str">
        <f>E9</f>
        <v>01 - 01 - Demolice stávající garáže a rozvodny postupným rozebíráním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Malé Hoštice, parcela č. 310/25, ...</v>
      </c>
      <c r="G78" s="42"/>
      <c r="H78" s="42"/>
      <c r="I78" s="34" t="s">
        <v>23</v>
      </c>
      <c r="J78" s="74" t="str">
        <f>IF(J12="","",J12)</f>
        <v>3. 5. 2021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>Statutární město Opava, MČ Malé Hoštice</v>
      </c>
      <c r="G80" s="42"/>
      <c r="H80" s="42"/>
      <c r="I80" s="34" t="s">
        <v>31</v>
      </c>
      <c r="J80" s="38" t="str">
        <f>E21</f>
        <v>Ing.Petr pfleger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>Katerinec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108</v>
      </c>
      <c r="D83" s="182" t="s">
        <v>57</v>
      </c>
      <c r="E83" s="182" t="s">
        <v>53</v>
      </c>
      <c r="F83" s="182" t="s">
        <v>54</v>
      </c>
      <c r="G83" s="182" t="s">
        <v>109</v>
      </c>
      <c r="H83" s="182" t="s">
        <v>110</v>
      </c>
      <c r="I83" s="182" t="s">
        <v>111</v>
      </c>
      <c r="J83" s="183" t="s">
        <v>100</v>
      </c>
      <c r="K83" s="184" t="s">
        <v>112</v>
      </c>
      <c r="L83" s="185"/>
      <c r="M83" s="94" t="s">
        <v>19</v>
      </c>
      <c r="N83" s="95" t="s">
        <v>42</v>
      </c>
      <c r="O83" s="95" t="s">
        <v>113</v>
      </c>
      <c r="P83" s="95" t="s">
        <v>114</v>
      </c>
      <c r="Q83" s="95" t="s">
        <v>115</v>
      </c>
      <c r="R83" s="95" t="s">
        <v>116</v>
      </c>
      <c r="S83" s="95" t="s">
        <v>117</v>
      </c>
      <c r="T83" s="96" t="s">
        <v>118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119</v>
      </c>
      <c r="D84" s="42"/>
      <c r="E84" s="42"/>
      <c r="F84" s="42"/>
      <c r="G84" s="42"/>
      <c r="H84" s="42"/>
      <c r="I84" s="42"/>
      <c r="J84" s="186">
        <f>BK84</f>
        <v>0</v>
      </c>
      <c r="K84" s="42"/>
      <c r="L84" s="46"/>
      <c r="M84" s="97"/>
      <c r="N84" s="187"/>
      <c r="O84" s="98"/>
      <c r="P84" s="188">
        <f>P85+P134</f>
        <v>0</v>
      </c>
      <c r="Q84" s="98"/>
      <c r="R84" s="188">
        <f>R85+R134</f>
        <v>0</v>
      </c>
      <c r="S84" s="98"/>
      <c r="T84" s="189">
        <f>T85+T134</f>
        <v>61.891169999999995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101</v>
      </c>
      <c r="BK84" s="190">
        <f>BK85+BK134</f>
        <v>0</v>
      </c>
    </row>
    <row r="85" spans="1:63" s="12" customFormat="1" ht="25.9" customHeight="1">
      <c r="A85" s="12"/>
      <c r="B85" s="191"/>
      <c r="C85" s="192"/>
      <c r="D85" s="193" t="s">
        <v>71</v>
      </c>
      <c r="E85" s="194" t="s">
        <v>120</v>
      </c>
      <c r="F85" s="194" t="s">
        <v>121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P86+P97+P113</f>
        <v>0</v>
      </c>
      <c r="Q85" s="199"/>
      <c r="R85" s="200">
        <f>R86+R97+R113</f>
        <v>0</v>
      </c>
      <c r="S85" s="199"/>
      <c r="T85" s="201">
        <f>T86+T97+T113</f>
        <v>61.891169999999995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80</v>
      </c>
      <c r="AT85" s="203" t="s">
        <v>71</v>
      </c>
      <c r="AU85" s="203" t="s">
        <v>72</v>
      </c>
      <c r="AY85" s="202" t="s">
        <v>122</v>
      </c>
      <c r="BK85" s="204">
        <f>BK86+BK97+BK113</f>
        <v>0</v>
      </c>
    </row>
    <row r="86" spans="1:63" s="12" customFormat="1" ht="22.8" customHeight="1">
      <c r="A86" s="12"/>
      <c r="B86" s="191"/>
      <c r="C86" s="192"/>
      <c r="D86" s="193" t="s">
        <v>71</v>
      </c>
      <c r="E86" s="205" t="s">
        <v>80</v>
      </c>
      <c r="F86" s="205" t="s">
        <v>123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SUM(P87:P96)</f>
        <v>0</v>
      </c>
      <c r="Q86" s="199"/>
      <c r="R86" s="200">
        <f>SUM(R87:R96)</f>
        <v>0</v>
      </c>
      <c r="S86" s="199"/>
      <c r="T86" s="201">
        <f>SUM(T87:T96)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80</v>
      </c>
      <c r="AT86" s="203" t="s">
        <v>71</v>
      </c>
      <c r="AU86" s="203" t="s">
        <v>80</v>
      </c>
      <c r="AY86" s="202" t="s">
        <v>122</v>
      </c>
      <c r="BK86" s="204">
        <f>SUM(BK87:BK96)</f>
        <v>0</v>
      </c>
    </row>
    <row r="87" spans="1:65" s="2" customFormat="1" ht="55.5" customHeight="1">
      <c r="A87" s="40"/>
      <c r="B87" s="41"/>
      <c r="C87" s="207" t="s">
        <v>80</v>
      </c>
      <c r="D87" s="207" t="s">
        <v>124</v>
      </c>
      <c r="E87" s="208" t="s">
        <v>125</v>
      </c>
      <c r="F87" s="209" t="s">
        <v>126</v>
      </c>
      <c r="G87" s="210" t="s">
        <v>127</v>
      </c>
      <c r="H87" s="211">
        <v>6.829</v>
      </c>
      <c r="I87" s="212"/>
      <c r="J87" s="213">
        <f>ROUND(I87*H87,2)</f>
        <v>0</v>
      </c>
      <c r="K87" s="214"/>
      <c r="L87" s="46"/>
      <c r="M87" s="215" t="s">
        <v>19</v>
      </c>
      <c r="N87" s="216" t="s">
        <v>43</v>
      </c>
      <c r="O87" s="86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9" t="s">
        <v>128</v>
      </c>
      <c r="AT87" s="219" t="s">
        <v>124</v>
      </c>
      <c r="AU87" s="219" t="s">
        <v>82</v>
      </c>
      <c r="AY87" s="19" t="s">
        <v>122</v>
      </c>
      <c r="BE87" s="220">
        <f>IF(N87="základní",J87,0)</f>
        <v>0</v>
      </c>
      <c r="BF87" s="220">
        <f>IF(N87="snížená",J87,0)</f>
        <v>0</v>
      </c>
      <c r="BG87" s="220">
        <f>IF(N87="zákl. přenesená",J87,0)</f>
        <v>0</v>
      </c>
      <c r="BH87" s="220">
        <f>IF(N87="sníž. přenesená",J87,0)</f>
        <v>0</v>
      </c>
      <c r="BI87" s="220">
        <f>IF(N87="nulová",J87,0)</f>
        <v>0</v>
      </c>
      <c r="BJ87" s="19" t="s">
        <v>80</v>
      </c>
      <c r="BK87" s="220">
        <f>ROUND(I87*H87,2)</f>
        <v>0</v>
      </c>
      <c r="BL87" s="19" t="s">
        <v>128</v>
      </c>
      <c r="BM87" s="219" t="s">
        <v>129</v>
      </c>
    </row>
    <row r="88" spans="1:47" s="2" customFormat="1" ht="12">
      <c r="A88" s="40"/>
      <c r="B88" s="41"/>
      <c r="C88" s="42"/>
      <c r="D88" s="221" t="s">
        <v>130</v>
      </c>
      <c r="E88" s="42"/>
      <c r="F88" s="222" t="s">
        <v>131</v>
      </c>
      <c r="G88" s="42"/>
      <c r="H88" s="42"/>
      <c r="I88" s="223"/>
      <c r="J88" s="42"/>
      <c r="K88" s="42"/>
      <c r="L88" s="46"/>
      <c r="M88" s="224"/>
      <c r="N88" s="225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130</v>
      </c>
      <c r="AU88" s="19" t="s">
        <v>82</v>
      </c>
    </row>
    <row r="89" spans="1:51" s="13" customFormat="1" ht="12">
      <c r="A89" s="13"/>
      <c r="B89" s="226"/>
      <c r="C89" s="227"/>
      <c r="D89" s="228" t="s">
        <v>132</v>
      </c>
      <c r="E89" s="229" t="s">
        <v>19</v>
      </c>
      <c r="F89" s="230" t="s">
        <v>133</v>
      </c>
      <c r="G89" s="227"/>
      <c r="H89" s="229" t="s">
        <v>19</v>
      </c>
      <c r="I89" s="231"/>
      <c r="J89" s="227"/>
      <c r="K89" s="227"/>
      <c r="L89" s="232"/>
      <c r="M89" s="233"/>
      <c r="N89" s="234"/>
      <c r="O89" s="234"/>
      <c r="P89" s="234"/>
      <c r="Q89" s="234"/>
      <c r="R89" s="234"/>
      <c r="S89" s="234"/>
      <c r="T89" s="23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6" t="s">
        <v>132</v>
      </c>
      <c r="AU89" s="236" t="s">
        <v>82</v>
      </c>
      <c r="AV89" s="13" t="s">
        <v>80</v>
      </c>
      <c r="AW89" s="13" t="s">
        <v>33</v>
      </c>
      <c r="AX89" s="13" t="s">
        <v>72</v>
      </c>
      <c r="AY89" s="236" t="s">
        <v>122</v>
      </c>
    </row>
    <row r="90" spans="1:51" s="14" customFormat="1" ht="12">
      <c r="A90" s="14"/>
      <c r="B90" s="237"/>
      <c r="C90" s="238"/>
      <c r="D90" s="228" t="s">
        <v>132</v>
      </c>
      <c r="E90" s="239" t="s">
        <v>19</v>
      </c>
      <c r="F90" s="240" t="s">
        <v>134</v>
      </c>
      <c r="G90" s="238"/>
      <c r="H90" s="241">
        <v>4.753</v>
      </c>
      <c r="I90" s="242"/>
      <c r="J90" s="238"/>
      <c r="K90" s="238"/>
      <c r="L90" s="243"/>
      <c r="M90" s="244"/>
      <c r="N90" s="245"/>
      <c r="O90" s="245"/>
      <c r="P90" s="245"/>
      <c r="Q90" s="245"/>
      <c r="R90" s="245"/>
      <c r="S90" s="245"/>
      <c r="T90" s="246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7" t="s">
        <v>132</v>
      </c>
      <c r="AU90" s="247" t="s">
        <v>82</v>
      </c>
      <c r="AV90" s="14" t="s">
        <v>82</v>
      </c>
      <c r="AW90" s="14" t="s">
        <v>33</v>
      </c>
      <c r="AX90" s="14" t="s">
        <v>72</v>
      </c>
      <c r="AY90" s="247" t="s">
        <v>122</v>
      </c>
    </row>
    <row r="91" spans="1:51" s="14" customFormat="1" ht="12">
      <c r="A91" s="14"/>
      <c r="B91" s="237"/>
      <c r="C91" s="238"/>
      <c r="D91" s="228" t="s">
        <v>132</v>
      </c>
      <c r="E91" s="239" t="s">
        <v>19</v>
      </c>
      <c r="F91" s="240" t="s">
        <v>135</v>
      </c>
      <c r="G91" s="238"/>
      <c r="H91" s="241">
        <v>2.076</v>
      </c>
      <c r="I91" s="242"/>
      <c r="J91" s="238"/>
      <c r="K91" s="238"/>
      <c r="L91" s="243"/>
      <c r="M91" s="244"/>
      <c r="N91" s="245"/>
      <c r="O91" s="245"/>
      <c r="P91" s="245"/>
      <c r="Q91" s="245"/>
      <c r="R91" s="245"/>
      <c r="S91" s="245"/>
      <c r="T91" s="246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7" t="s">
        <v>132</v>
      </c>
      <c r="AU91" s="247" t="s">
        <v>82</v>
      </c>
      <c r="AV91" s="14" t="s">
        <v>82</v>
      </c>
      <c r="AW91" s="14" t="s">
        <v>33</v>
      </c>
      <c r="AX91" s="14" t="s">
        <v>72</v>
      </c>
      <c r="AY91" s="247" t="s">
        <v>122</v>
      </c>
    </row>
    <row r="92" spans="1:51" s="15" customFormat="1" ht="12">
      <c r="A92" s="15"/>
      <c r="B92" s="248"/>
      <c r="C92" s="249"/>
      <c r="D92" s="228" t="s">
        <v>132</v>
      </c>
      <c r="E92" s="250" t="s">
        <v>19</v>
      </c>
      <c r="F92" s="251" t="s">
        <v>136</v>
      </c>
      <c r="G92" s="249"/>
      <c r="H92" s="252">
        <v>6.829000000000001</v>
      </c>
      <c r="I92" s="253"/>
      <c r="J92" s="249"/>
      <c r="K92" s="249"/>
      <c r="L92" s="254"/>
      <c r="M92" s="255"/>
      <c r="N92" s="256"/>
      <c r="O92" s="256"/>
      <c r="P92" s="256"/>
      <c r="Q92" s="256"/>
      <c r="R92" s="256"/>
      <c r="S92" s="256"/>
      <c r="T92" s="257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58" t="s">
        <v>132</v>
      </c>
      <c r="AU92" s="258" t="s">
        <v>82</v>
      </c>
      <c r="AV92" s="15" t="s">
        <v>128</v>
      </c>
      <c r="AW92" s="15" t="s">
        <v>33</v>
      </c>
      <c r="AX92" s="15" t="s">
        <v>80</v>
      </c>
      <c r="AY92" s="258" t="s">
        <v>122</v>
      </c>
    </row>
    <row r="93" spans="1:65" s="2" customFormat="1" ht="44.25" customHeight="1">
      <c r="A93" s="40"/>
      <c r="B93" s="41"/>
      <c r="C93" s="207" t="s">
        <v>82</v>
      </c>
      <c r="D93" s="207" t="s">
        <v>124</v>
      </c>
      <c r="E93" s="208" t="s">
        <v>137</v>
      </c>
      <c r="F93" s="209" t="s">
        <v>138</v>
      </c>
      <c r="G93" s="210" t="s">
        <v>127</v>
      </c>
      <c r="H93" s="211">
        <v>6.829</v>
      </c>
      <c r="I93" s="212"/>
      <c r="J93" s="213">
        <f>ROUND(I93*H93,2)</f>
        <v>0</v>
      </c>
      <c r="K93" s="214"/>
      <c r="L93" s="46"/>
      <c r="M93" s="215" t="s">
        <v>19</v>
      </c>
      <c r="N93" s="216" t="s">
        <v>43</v>
      </c>
      <c r="O93" s="86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9" t="s">
        <v>128</v>
      </c>
      <c r="AT93" s="219" t="s">
        <v>124</v>
      </c>
      <c r="AU93" s="219" t="s">
        <v>82</v>
      </c>
      <c r="AY93" s="19" t="s">
        <v>122</v>
      </c>
      <c r="BE93" s="220">
        <f>IF(N93="základní",J93,0)</f>
        <v>0</v>
      </c>
      <c r="BF93" s="220">
        <f>IF(N93="snížená",J93,0)</f>
        <v>0</v>
      </c>
      <c r="BG93" s="220">
        <f>IF(N93="zákl. přenesená",J93,0)</f>
        <v>0</v>
      </c>
      <c r="BH93" s="220">
        <f>IF(N93="sníž. přenesená",J93,0)</f>
        <v>0</v>
      </c>
      <c r="BI93" s="220">
        <f>IF(N93="nulová",J93,0)</f>
        <v>0</v>
      </c>
      <c r="BJ93" s="19" t="s">
        <v>80</v>
      </c>
      <c r="BK93" s="220">
        <f>ROUND(I93*H93,2)</f>
        <v>0</v>
      </c>
      <c r="BL93" s="19" t="s">
        <v>128</v>
      </c>
      <c r="BM93" s="219" t="s">
        <v>139</v>
      </c>
    </row>
    <row r="94" spans="1:47" s="2" customFormat="1" ht="12">
      <c r="A94" s="40"/>
      <c r="B94" s="41"/>
      <c r="C94" s="42"/>
      <c r="D94" s="221" t="s">
        <v>130</v>
      </c>
      <c r="E94" s="42"/>
      <c r="F94" s="222" t="s">
        <v>140</v>
      </c>
      <c r="G94" s="42"/>
      <c r="H94" s="42"/>
      <c r="I94" s="223"/>
      <c r="J94" s="42"/>
      <c r="K94" s="42"/>
      <c r="L94" s="46"/>
      <c r="M94" s="224"/>
      <c r="N94" s="225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130</v>
      </c>
      <c r="AU94" s="19" t="s">
        <v>82</v>
      </c>
    </row>
    <row r="95" spans="1:51" s="13" customFormat="1" ht="12">
      <c r="A95" s="13"/>
      <c r="B95" s="226"/>
      <c r="C95" s="227"/>
      <c r="D95" s="228" t="s">
        <v>132</v>
      </c>
      <c r="E95" s="229" t="s">
        <v>19</v>
      </c>
      <c r="F95" s="230" t="s">
        <v>141</v>
      </c>
      <c r="G95" s="227"/>
      <c r="H95" s="229" t="s">
        <v>19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132</v>
      </c>
      <c r="AU95" s="236" t="s">
        <v>82</v>
      </c>
      <c r="AV95" s="13" t="s">
        <v>80</v>
      </c>
      <c r="AW95" s="13" t="s">
        <v>33</v>
      </c>
      <c r="AX95" s="13" t="s">
        <v>72</v>
      </c>
      <c r="AY95" s="236" t="s">
        <v>122</v>
      </c>
    </row>
    <row r="96" spans="1:51" s="14" customFormat="1" ht="12">
      <c r="A96" s="14"/>
      <c r="B96" s="237"/>
      <c r="C96" s="238"/>
      <c r="D96" s="228" t="s">
        <v>132</v>
      </c>
      <c r="E96" s="239" t="s">
        <v>19</v>
      </c>
      <c r="F96" s="240" t="s">
        <v>142</v>
      </c>
      <c r="G96" s="238"/>
      <c r="H96" s="241">
        <v>6.829</v>
      </c>
      <c r="I96" s="242"/>
      <c r="J96" s="238"/>
      <c r="K96" s="238"/>
      <c r="L96" s="243"/>
      <c r="M96" s="244"/>
      <c r="N96" s="245"/>
      <c r="O96" s="245"/>
      <c r="P96" s="245"/>
      <c r="Q96" s="245"/>
      <c r="R96" s="245"/>
      <c r="S96" s="245"/>
      <c r="T96" s="246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7" t="s">
        <v>132</v>
      </c>
      <c r="AU96" s="247" t="s">
        <v>82</v>
      </c>
      <c r="AV96" s="14" t="s">
        <v>82</v>
      </c>
      <c r="AW96" s="14" t="s">
        <v>33</v>
      </c>
      <c r="AX96" s="14" t="s">
        <v>80</v>
      </c>
      <c r="AY96" s="247" t="s">
        <v>122</v>
      </c>
    </row>
    <row r="97" spans="1:63" s="12" customFormat="1" ht="22.8" customHeight="1">
      <c r="A97" s="12"/>
      <c r="B97" s="191"/>
      <c r="C97" s="192"/>
      <c r="D97" s="193" t="s">
        <v>71</v>
      </c>
      <c r="E97" s="205" t="s">
        <v>143</v>
      </c>
      <c r="F97" s="205" t="s">
        <v>144</v>
      </c>
      <c r="G97" s="192"/>
      <c r="H97" s="192"/>
      <c r="I97" s="195"/>
      <c r="J97" s="206">
        <f>BK97</f>
        <v>0</v>
      </c>
      <c r="K97" s="192"/>
      <c r="L97" s="197"/>
      <c r="M97" s="198"/>
      <c r="N97" s="199"/>
      <c r="O97" s="199"/>
      <c r="P97" s="200">
        <f>SUM(P98:P112)</f>
        <v>0</v>
      </c>
      <c r="Q97" s="199"/>
      <c r="R97" s="200">
        <f>SUM(R98:R112)</f>
        <v>0</v>
      </c>
      <c r="S97" s="199"/>
      <c r="T97" s="201">
        <f>SUM(T98:T112)</f>
        <v>61.891169999999995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80</v>
      </c>
      <c r="AT97" s="203" t="s">
        <v>71</v>
      </c>
      <c r="AU97" s="203" t="s">
        <v>80</v>
      </c>
      <c r="AY97" s="202" t="s">
        <v>122</v>
      </c>
      <c r="BK97" s="204">
        <f>SUM(BK98:BK112)</f>
        <v>0</v>
      </c>
    </row>
    <row r="98" spans="1:65" s="2" customFormat="1" ht="44.25" customHeight="1">
      <c r="A98" s="40"/>
      <c r="B98" s="41"/>
      <c r="C98" s="207" t="s">
        <v>145</v>
      </c>
      <c r="D98" s="207" t="s">
        <v>124</v>
      </c>
      <c r="E98" s="208" t="s">
        <v>146</v>
      </c>
      <c r="F98" s="209" t="s">
        <v>147</v>
      </c>
      <c r="G98" s="210" t="s">
        <v>127</v>
      </c>
      <c r="H98" s="211">
        <v>108.581</v>
      </c>
      <c r="I98" s="212"/>
      <c r="J98" s="213">
        <f>ROUND(I98*H98,2)</f>
        <v>0</v>
      </c>
      <c r="K98" s="214"/>
      <c r="L98" s="46"/>
      <c r="M98" s="215" t="s">
        <v>19</v>
      </c>
      <c r="N98" s="216" t="s">
        <v>43</v>
      </c>
      <c r="O98" s="86"/>
      <c r="P98" s="217">
        <f>O98*H98</f>
        <v>0</v>
      </c>
      <c r="Q98" s="217">
        <v>0</v>
      </c>
      <c r="R98" s="217">
        <f>Q98*H98</f>
        <v>0</v>
      </c>
      <c r="S98" s="217">
        <v>0.57</v>
      </c>
      <c r="T98" s="218">
        <f>S98*H98</f>
        <v>61.891169999999995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9" t="s">
        <v>128</v>
      </c>
      <c r="AT98" s="219" t="s">
        <v>124</v>
      </c>
      <c r="AU98" s="219" t="s">
        <v>82</v>
      </c>
      <c r="AY98" s="19" t="s">
        <v>122</v>
      </c>
      <c r="BE98" s="220">
        <f>IF(N98="základní",J98,0)</f>
        <v>0</v>
      </c>
      <c r="BF98" s="220">
        <f>IF(N98="snížená",J98,0)</f>
        <v>0</v>
      </c>
      <c r="BG98" s="220">
        <f>IF(N98="zákl. přenesená",J98,0)</f>
        <v>0</v>
      </c>
      <c r="BH98" s="220">
        <f>IF(N98="sníž. přenesená",J98,0)</f>
        <v>0</v>
      </c>
      <c r="BI98" s="220">
        <f>IF(N98="nulová",J98,0)</f>
        <v>0</v>
      </c>
      <c r="BJ98" s="19" t="s">
        <v>80</v>
      </c>
      <c r="BK98" s="220">
        <f>ROUND(I98*H98,2)</f>
        <v>0</v>
      </c>
      <c r="BL98" s="19" t="s">
        <v>128</v>
      </c>
      <c r="BM98" s="219" t="s">
        <v>148</v>
      </c>
    </row>
    <row r="99" spans="1:47" s="2" customFormat="1" ht="12">
      <c r="A99" s="40"/>
      <c r="B99" s="41"/>
      <c r="C99" s="42"/>
      <c r="D99" s="221" t="s">
        <v>130</v>
      </c>
      <c r="E99" s="42"/>
      <c r="F99" s="222" t="s">
        <v>149</v>
      </c>
      <c r="G99" s="42"/>
      <c r="H99" s="42"/>
      <c r="I99" s="223"/>
      <c r="J99" s="42"/>
      <c r="K99" s="42"/>
      <c r="L99" s="46"/>
      <c r="M99" s="224"/>
      <c r="N99" s="225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130</v>
      </c>
      <c r="AU99" s="19" t="s">
        <v>82</v>
      </c>
    </row>
    <row r="100" spans="1:51" s="13" customFormat="1" ht="12">
      <c r="A100" s="13"/>
      <c r="B100" s="226"/>
      <c r="C100" s="227"/>
      <c r="D100" s="228" t="s">
        <v>132</v>
      </c>
      <c r="E100" s="229" t="s">
        <v>19</v>
      </c>
      <c r="F100" s="230" t="s">
        <v>150</v>
      </c>
      <c r="G100" s="227"/>
      <c r="H100" s="229" t="s">
        <v>19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132</v>
      </c>
      <c r="AU100" s="236" t="s">
        <v>82</v>
      </c>
      <c r="AV100" s="13" t="s">
        <v>80</v>
      </c>
      <c r="AW100" s="13" t="s">
        <v>33</v>
      </c>
      <c r="AX100" s="13" t="s">
        <v>72</v>
      </c>
      <c r="AY100" s="236" t="s">
        <v>122</v>
      </c>
    </row>
    <row r="101" spans="1:51" s="14" customFormat="1" ht="12">
      <c r="A101" s="14"/>
      <c r="B101" s="237"/>
      <c r="C101" s="238"/>
      <c r="D101" s="228" t="s">
        <v>132</v>
      </c>
      <c r="E101" s="239" t="s">
        <v>19</v>
      </c>
      <c r="F101" s="240" t="s">
        <v>151</v>
      </c>
      <c r="G101" s="238"/>
      <c r="H101" s="241">
        <v>9.452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132</v>
      </c>
      <c r="AU101" s="247" t="s">
        <v>82</v>
      </c>
      <c r="AV101" s="14" t="s">
        <v>82</v>
      </c>
      <c r="AW101" s="14" t="s">
        <v>33</v>
      </c>
      <c r="AX101" s="14" t="s">
        <v>72</v>
      </c>
      <c r="AY101" s="247" t="s">
        <v>122</v>
      </c>
    </row>
    <row r="102" spans="1:51" s="14" customFormat="1" ht="12">
      <c r="A102" s="14"/>
      <c r="B102" s="237"/>
      <c r="C102" s="238"/>
      <c r="D102" s="228" t="s">
        <v>132</v>
      </c>
      <c r="E102" s="239" t="s">
        <v>19</v>
      </c>
      <c r="F102" s="240" t="s">
        <v>152</v>
      </c>
      <c r="G102" s="238"/>
      <c r="H102" s="241">
        <v>99.129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7" t="s">
        <v>132</v>
      </c>
      <c r="AU102" s="247" t="s">
        <v>82</v>
      </c>
      <c r="AV102" s="14" t="s">
        <v>82</v>
      </c>
      <c r="AW102" s="14" t="s">
        <v>33</v>
      </c>
      <c r="AX102" s="14" t="s">
        <v>72</v>
      </c>
      <c r="AY102" s="247" t="s">
        <v>122</v>
      </c>
    </row>
    <row r="103" spans="1:51" s="16" customFormat="1" ht="12">
      <c r="A103" s="16"/>
      <c r="B103" s="259"/>
      <c r="C103" s="260"/>
      <c r="D103" s="228" t="s">
        <v>132</v>
      </c>
      <c r="E103" s="261" t="s">
        <v>19</v>
      </c>
      <c r="F103" s="262" t="s">
        <v>153</v>
      </c>
      <c r="G103" s="260"/>
      <c r="H103" s="263">
        <v>108.581</v>
      </c>
      <c r="I103" s="264"/>
      <c r="J103" s="260"/>
      <c r="K103" s="260"/>
      <c r="L103" s="265"/>
      <c r="M103" s="266"/>
      <c r="N103" s="267"/>
      <c r="O103" s="267"/>
      <c r="P103" s="267"/>
      <c r="Q103" s="267"/>
      <c r="R103" s="267"/>
      <c r="S103" s="267"/>
      <c r="T103" s="268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T103" s="269" t="s">
        <v>132</v>
      </c>
      <c r="AU103" s="269" t="s">
        <v>82</v>
      </c>
      <c r="AV103" s="16" t="s">
        <v>145</v>
      </c>
      <c r="AW103" s="16" t="s">
        <v>33</v>
      </c>
      <c r="AX103" s="16" t="s">
        <v>80</v>
      </c>
      <c r="AY103" s="269" t="s">
        <v>122</v>
      </c>
    </row>
    <row r="104" spans="1:51" s="13" customFormat="1" ht="12">
      <c r="A104" s="13"/>
      <c r="B104" s="226"/>
      <c r="C104" s="227"/>
      <c r="D104" s="228" t="s">
        <v>132</v>
      </c>
      <c r="E104" s="229" t="s">
        <v>19</v>
      </c>
      <c r="F104" s="230" t="s">
        <v>154</v>
      </c>
      <c r="G104" s="227"/>
      <c r="H104" s="229" t="s">
        <v>19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132</v>
      </c>
      <c r="AU104" s="236" t="s">
        <v>82</v>
      </c>
      <c r="AV104" s="13" t="s">
        <v>80</v>
      </c>
      <c r="AW104" s="13" t="s">
        <v>33</v>
      </c>
      <c r="AX104" s="13" t="s">
        <v>72</v>
      </c>
      <c r="AY104" s="236" t="s">
        <v>122</v>
      </c>
    </row>
    <row r="105" spans="1:51" s="14" customFormat="1" ht="12">
      <c r="A105" s="14"/>
      <c r="B105" s="237"/>
      <c r="C105" s="238"/>
      <c r="D105" s="228" t="s">
        <v>132</v>
      </c>
      <c r="E105" s="239" t="s">
        <v>19</v>
      </c>
      <c r="F105" s="240" t="s">
        <v>155</v>
      </c>
      <c r="G105" s="238"/>
      <c r="H105" s="241">
        <v>2.575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132</v>
      </c>
      <c r="AU105" s="247" t="s">
        <v>82</v>
      </c>
      <c r="AV105" s="14" t="s">
        <v>82</v>
      </c>
      <c r="AW105" s="14" t="s">
        <v>33</v>
      </c>
      <c r="AX105" s="14" t="s">
        <v>72</v>
      </c>
      <c r="AY105" s="247" t="s">
        <v>122</v>
      </c>
    </row>
    <row r="106" spans="1:51" s="14" customFormat="1" ht="12">
      <c r="A106" s="14"/>
      <c r="B106" s="237"/>
      <c r="C106" s="238"/>
      <c r="D106" s="228" t="s">
        <v>132</v>
      </c>
      <c r="E106" s="239" t="s">
        <v>19</v>
      </c>
      <c r="F106" s="240" t="s">
        <v>156</v>
      </c>
      <c r="G106" s="238"/>
      <c r="H106" s="241">
        <v>1.103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132</v>
      </c>
      <c r="AU106" s="247" t="s">
        <v>82</v>
      </c>
      <c r="AV106" s="14" t="s">
        <v>82</v>
      </c>
      <c r="AW106" s="14" t="s">
        <v>33</v>
      </c>
      <c r="AX106" s="14" t="s">
        <v>72</v>
      </c>
      <c r="AY106" s="247" t="s">
        <v>122</v>
      </c>
    </row>
    <row r="107" spans="1:51" s="14" customFormat="1" ht="12">
      <c r="A107" s="14"/>
      <c r="B107" s="237"/>
      <c r="C107" s="238"/>
      <c r="D107" s="228" t="s">
        <v>132</v>
      </c>
      <c r="E107" s="239" t="s">
        <v>19</v>
      </c>
      <c r="F107" s="240" t="s">
        <v>157</v>
      </c>
      <c r="G107" s="238"/>
      <c r="H107" s="241">
        <v>14.518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132</v>
      </c>
      <c r="AU107" s="247" t="s">
        <v>82</v>
      </c>
      <c r="AV107" s="14" t="s">
        <v>82</v>
      </c>
      <c r="AW107" s="14" t="s">
        <v>33</v>
      </c>
      <c r="AX107" s="14" t="s">
        <v>72</v>
      </c>
      <c r="AY107" s="247" t="s">
        <v>122</v>
      </c>
    </row>
    <row r="108" spans="1:51" s="14" customFormat="1" ht="12">
      <c r="A108" s="14"/>
      <c r="B108" s="237"/>
      <c r="C108" s="238"/>
      <c r="D108" s="228" t="s">
        <v>132</v>
      </c>
      <c r="E108" s="239" t="s">
        <v>19</v>
      </c>
      <c r="F108" s="240" t="s">
        <v>158</v>
      </c>
      <c r="G108" s="238"/>
      <c r="H108" s="241">
        <v>-2.556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132</v>
      </c>
      <c r="AU108" s="247" t="s">
        <v>82</v>
      </c>
      <c r="AV108" s="14" t="s">
        <v>82</v>
      </c>
      <c r="AW108" s="14" t="s">
        <v>33</v>
      </c>
      <c r="AX108" s="14" t="s">
        <v>72</v>
      </c>
      <c r="AY108" s="247" t="s">
        <v>122</v>
      </c>
    </row>
    <row r="109" spans="1:51" s="14" customFormat="1" ht="12">
      <c r="A109" s="14"/>
      <c r="B109" s="237"/>
      <c r="C109" s="238"/>
      <c r="D109" s="228" t="s">
        <v>132</v>
      </c>
      <c r="E109" s="239" t="s">
        <v>19</v>
      </c>
      <c r="F109" s="240" t="s">
        <v>159</v>
      </c>
      <c r="G109" s="238"/>
      <c r="H109" s="241">
        <v>17.523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7" t="s">
        <v>132</v>
      </c>
      <c r="AU109" s="247" t="s">
        <v>82</v>
      </c>
      <c r="AV109" s="14" t="s">
        <v>82</v>
      </c>
      <c r="AW109" s="14" t="s">
        <v>33</v>
      </c>
      <c r="AX109" s="14" t="s">
        <v>72</v>
      </c>
      <c r="AY109" s="247" t="s">
        <v>122</v>
      </c>
    </row>
    <row r="110" spans="1:51" s="16" customFormat="1" ht="12">
      <c r="A110" s="16"/>
      <c r="B110" s="259"/>
      <c r="C110" s="260"/>
      <c r="D110" s="228" t="s">
        <v>132</v>
      </c>
      <c r="E110" s="261" t="s">
        <v>19</v>
      </c>
      <c r="F110" s="262" t="s">
        <v>153</v>
      </c>
      <c r="G110" s="260"/>
      <c r="H110" s="263">
        <v>33.163</v>
      </c>
      <c r="I110" s="264"/>
      <c r="J110" s="260"/>
      <c r="K110" s="260"/>
      <c r="L110" s="265"/>
      <c r="M110" s="266"/>
      <c r="N110" s="267"/>
      <c r="O110" s="267"/>
      <c r="P110" s="267"/>
      <c r="Q110" s="267"/>
      <c r="R110" s="267"/>
      <c r="S110" s="267"/>
      <c r="T110" s="268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T110" s="269" t="s">
        <v>132</v>
      </c>
      <c r="AU110" s="269" t="s">
        <v>82</v>
      </c>
      <c r="AV110" s="16" t="s">
        <v>145</v>
      </c>
      <c r="AW110" s="16" t="s">
        <v>33</v>
      </c>
      <c r="AX110" s="16" t="s">
        <v>72</v>
      </c>
      <c r="AY110" s="269" t="s">
        <v>122</v>
      </c>
    </row>
    <row r="111" spans="1:51" s="13" customFormat="1" ht="12">
      <c r="A111" s="13"/>
      <c r="B111" s="226"/>
      <c r="C111" s="227"/>
      <c r="D111" s="228" t="s">
        <v>132</v>
      </c>
      <c r="E111" s="229" t="s">
        <v>19</v>
      </c>
      <c r="F111" s="230" t="s">
        <v>160</v>
      </c>
      <c r="G111" s="227"/>
      <c r="H111" s="229" t="s">
        <v>19</v>
      </c>
      <c r="I111" s="231"/>
      <c r="J111" s="227"/>
      <c r="K111" s="227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132</v>
      </c>
      <c r="AU111" s="236" t="s">
        <v>82</v>
      </c>
      <c r="AV111" s="13" t="s">
        <v>80</v>
      </c>
      <c r="AW111" s="13" t="s">
        <v>33</v>
      </c>
      <c r="AX111" s="13" t="s">
        <v>72</v>
      </c>
      <c r="AY111" s="236" t="s">
        <v>122</v>
      </c>
    </row>
    <row r="112" spans="1:51" s="14" customFormat="1" ht="12">
      <c r="A112" s="14"/>
      <c r="B112" s="237"/>
      <c r="C112" s="238"/>
      <c r="D112" s="228" t="s">
        <v>132</v>
      </c>
      <c r="E112" s="239" t="s">
        <v>19</v>
      </c>
      <c r="F112" s="240" t="s">
        <v>161</v>
      </c>
      <c r="G112" s="238"/>
      <c r="H112" s="241">
        <v>29.854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7" t="s">
        <v>132</v>
      </c>
      <c r="AU112" s="247" t="s">
        <v>82</v>
      </c>
      <c r="AV112" s="14" t="s">
        <v>82</v>
      </c>
      <c r="AW112" s="14" t="s">
        <v>33</v>
      </c>
      <c r="AX112" s="14" t="s">
        <v>72</v>
      </c>
      <c r="AY112" s="247" t="s">
        <v>122</v>
      </c>
    </row>
    <row r="113" spans="1:63" s="12" customFormat="1" ht="22.8" customHeight="1">
      <c r="A113" s="12"/>
      <c r="B113" s="191"/>
      <c r="C113" s="192"/>
      <c r="D113" s="193" t="s">
        <v>71</v>
      </c>
      <c r="E113" s="205" t="s">
        <v>162</v>
      </c>
      <c r="F113" s="205" t="s">
        <v>163</v>
      </c>
      <c r="G113" s="192"/>
      <c r="H113" s="192"/>
      <c r="I113" s="195"/>
      <c r="J113" s="206">
        <f>BK113</f>
        <v>0</v>
      </c>
      <c r="K113" s="192"/>
      <c r="L113" s="197"/>
      <c r="M113" s="198"/>
      <c r="N113" s="199"/>
      <c r="O113" s="199"/>
      <c r="P113" s="200">
        <f>SUM(P114:P133)</f>
        <v>0</v>
      </c>
      <c r="Q113" s="199"/>
      <c r="R113" s="200">
        <f>SUM(R114:R133)</f>
        <v>0</v>
      </c>
      <c r="S113" s="199"/>
      <c r="T113" s="201">
        <f>SUM(T114:T133)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2" t="s">
        <v>80</v>
      </c>
      <c r="AT113" s="203" t="s">
        <v>71</v>
      </c>
      <c r="AU113" s="203" t="s">
        <v>80</v>
      </c>
      <c r="AY113" s="202" t="s">
        <v>122</v>
      </c>
      <c r="BK113" s="204">
        <f>SUM(BK114:BK133)</f>
        <v>0</v>
      </c>
    </row>
    <row r="114" spans="1:65" s="2" customFormat="1" ht="33" customHeight="1">
      <c r="A114" s="40"/>
      <c r="B114" s="41"/>
      <c r="C114" s="207" t="s">
        <v>128</v>
      </c>
      <c r="D114" s="207" t="s">
        <v>124</v>
      </c>
      <c r="E114" s="208" t="s">
        <v>164</v>
      </c>
      <c r="F114" s="209" t="s">
        <v>165</v>
      </c>
      <c r="G114" s="210" t="s">
        <v>166</v>
      </c>
      <c r="H114" s="211">
        <v>61.891</v>
      </c>
      <c r="I114" s="212"/>
      <c r="J114" s="213">
        <f>ROUND(I114*H114,2)</f>
        <v>0</v>
      </c>
      <c r="K114" s="214"/>
      <c r="L114" s="46"/>
      <c r="M114" s="215" t="s">
        <v>19</v>
      </c>
      <c r="N114" s="216" t="s">
        <v>43</v>
      </c>
      <c r="O114" s="8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9" t="s">
        <v>128</v>
      </c>
      <c r="AT114" s="219" t="s">
        <v>124</v>
      </c>
      <c r="AU114" s="219" t="s">
        <v>82</v>
      </c>
      <c r="AY114" s="19" t="s">
        <v>122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19" t="s">
        <v>80</v>
      </c>
      <c r="BK114" s="220">
        <f>ROUND(I114*H114,2)</f>
        <v>0</v>
      </c>
      <c r="BL114" s="19" t="s">
        <v>128</v>
      </c>
      <c r="BM114" s="219" t="s">
        <v>167</v>
      </c>
    </row>
    <row r="115" spans="1:47" s="2" customFormat="1" ht="12">
      <c r="A115" s="40"/>
      <c r="B115" s="41"/>
      <c r="C115" s="42"/>
      <c r="D115" s="221" t="s">
        <v>130</v>
      </c>
      <c r="E115" s="42"/>
      <c r="F115" s="222" t="s">
        <v>168</v>
      </c>
      <c r="G115" s="42"/>
      <c r="H115" s="42"/>
      <c r="I115" s="223"/>
      <c r="J115" s="42"/>
      <c r="K115" s="42"/>
      <c r="L115" s="46"/>
      <c r="M115" s="224"/>
      <c r="N115" s="225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130</v>
      </c>
      <c r="AU115" s="19" t="s">
        <v>82</v>
      </c>
    </row>
    <row r="116" spans="1:65" s="2" customFormat="1" ht="44.25" customHeight="1">
      <c r="A116" s="40"/>
      <c r="B116" s="41"/>
      <c r="C116" s="207" t="s">
        <v>169</v>
      </c>
      <c r="D116" s="207" t="s">
        <v>124</v>
      </c>
      <c r="E116" s="208" t="s">
        <v>170</v>
      </c>
      <c r="F116" s="209" t="s">
        <v>171</v>
      </c>
      <c r="G116" s="210" t="s">
        <v>166</v>
      </c>
      <c r="H116" s="211">
        <v>1077.16</v>
      </c>
      <c r="I116" s="212"/>
      <c r="J116" s="213">
        <f>ROUND(I116*H116,2)</f>
        <v>0</v>
      </c>
      <c r="K116" s="214"/>
      <c r="L116" s="46"/>
      <c r="M116" s="215" t="s">
        <v>19</v>
      </c>
      <c r="N116" s="216" t="s">
        <v>43</v>
      </c>
      <c r="O116" s="86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9" t="s">
        <v>128</v>
      </c>
      <c r="AT116" s="219" t="s">
        <v>124</v>
      </c>
      <c r="AU116" s="219" t="s">
        <v>82</v>
      </c>
      <c r="AY116" s="19" t="s">
        <v>122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19" t="s">
        <v>80</v>
      </c>
      <c r="BK116" s="220">
        <f>ROUND(I116*H116,2)</f>
        <v>0</v>
      </c>
      <c r="BL116" s="19" t="s">
        <v>128</v>
      </c>
      <c r="BM116" s="219" t="s">
        <v>172</v>
      </c>
    </row>
    <row r="117" spans="1:47" s="2" customFormat="1" ht="12">
      <c r="A117" s="40"/>
      <c r="B117" s="41"/>
      <c r="C117" s="42"/>
      <c r="D117" s="221" t="s">
        <v>130</v>
      </c>
      <c r="E117" s="42"/>
      <c r="F117" s="222" t="s">
        <v>173</v>
      </c>
      <c r="G117" s="42"/>
      <c r="H117" s="42"/>
      <c r="I117" s="223"/>
      <c r="J117" s="42"/>
      <c r="K117" s="42"/>
      <c r="L117" s="46"/>
      <c r="M117" s="224"/>
      <c r="N117" s="225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130</v>
      </c>
      <c r="AU117" s="19" t="s">
        <v>82</v>
      </c>
    </row>
    <row r="118" spans="1:51" s="14" customFormat="1" ht="12">
      <c r="A118" s="14"/>
      <c r="B118" s="237"/>
      <c r="C118" s="238"/>
      <c r="D118" s="228" t="s">
        <v>132</v>
      </c>
      <c r="E118" s="239" t="s">
        <v>19</v>
      </c>
      <c r="F118" s="240" t="s">
        <v>174</v>
      </c>
      <c r="G118" s="238"/>
      <c r="H118" s="241">
        <v>1077.16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7" t="s">
        <v>132</v>
      </c>
      <c r="AU118" s="247" t="s">
        <v>82</v>
      </c>
      <c r="AV118" s="14" t="s">
        <v>82</v>
      </c>
      <c r="AW118" s="14" t="s">
        <v>33</v>
      </c>
      <c r="AX118" s="14" t="s">
        <v>72</v>
      </c>
      <c r="AY118" s="247" t="s">
        <v>122</v>
      </c>
    </row>
    <row r="119" spans="1:51" s="15" customFormat="1" ht="12">
      <c r="A119" s="15"/>
      <c r="B119" s="248"/>
      <c r="C119" s="249"/>
      <c r="D119" s="228" t="s">
        <v>132</v>
      </c>
      <c r="E119" s="250" t="s">
        <v>19</v>
      </c>
      <c r="F119" s="251" t="s">
        <v>136</v>
      </c>
      <c r="G119" s="249"/>
      <c r="H119" s="252">
        <v>1077.16</v>
      </c>
      <c r="I119" s="253"/>
      <c r="J119" s="249"/>
      <c r="K119" s="249"/>
      <c r="L119" s="254"/>
      <c r="M119" s="255"/>
      <c r="N119" s="256"/>
      <c r="O119" s="256"/>
      <c r="P119" s="256"/>
      <c r="Q119" s="256"/>
      <c r="R119" s="256"/>
      <c r="S119" s="256"/>
      <c r="T119" s="257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8" t="s">
        <v>132</v>
      </c>
      <c r="AU119" s="258" t="s">
        <v>82</v>
      </c>
      <c r="AV119" s="15" t="s">
        <v>128</v>
      </c>
      <c r="AW119" s="15" t="s">
        <v>33</v>
      </c>
      <c r="AX119" s="15" t="s">
        <v>80</v>
      </c>
      <c r="AY119" s="258" t="s">
        <v>122</v>
      </c>
    </row>
    <row r="120" spans="1:65" s="2" customFormat="1" ht="44.25" customHeight="1">
      <c r="A120" s="40"/>
      <c r="B120" s="41"/>
      <c r="C120" s="207" t="s">
        <v>175</v>
      </c>
      <c r="D120" s="207" t="s">
        <v>124</v>
      </c>
      <c r="E120" s="208" t="s">
        <v>176</v>
      </c>
      <c r="F120" s="209" t="s">
        <v>177</v>
      </c>
      <c r="G120" s="210" t="s">
        <v>166</v>
      </c>
      <c r="H120" s="211">
        <v>24.43</v>
      </c>
      <c r="I120" s="212"/>
      <c r="J120" s="213">
        <f>ROUND(I120*H120,2)</f>
        <v>0</v>
      </c>
      <c r="K120" s="214"/>
      <c r="L120" s="46"/>
      <c r="M120" s="215" t="s">
        <v>19</v>
      </c>
      <c r="N120" s="216" t="s">
        <v>43</v>
      </c>
      <c r="O120" s="86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9" t="s">
        <v>128</v>
      </c>
      <c r="AT120" s="219" t="s">
        <v>124</v>
      </c>
      <c r="AU120" s="219" t="s">
        <v>82</v>
      </c>
      <c r="AY120" s="19" t="s">
        <v>122</v>
      </c>
      <c r="BE120" s="220">
        <f>IF(N120="základní",J120,0)</f>
        <v>0</v>
      </c>
      <c r="BF120" s="220">
        <f>IF(N120="snížená",J120,0)</f>
        <v>0</v>
      </c>
      <c r="BG120" s="220">
        <f>IF(N120="zákl. přenesená",J120,0)</f>
        <v>0</v>
      </c>
      <c r="BH120" s="220">
        <f>IF(N120="sníž. přenesená",J120,0)</f>
        <v>0</v>
      </c>
      <c r="BI120" s="220">
        <f>IF(N120="nulová",J120,0)</f>
        <v>0</v>
      </c>
      <c r="BJ120" s="19" t="s">
        <v>80</v>
      </c>
      <c r="BK120" s="220">
        <f>ROUND(I120*H120,2)</f>
        <v>0</v>
      </c>
      <c r="BL120" s="19" t="s">
        <v>128</v>
      </c>
      <c r="BM120" s="219" t="s">
        <v>178</v>
      </c>
    </row>
    <row r="121" spans="1:47" s="2" customFormat="1" ht="12">
      <c r="A121" s="40"/>
      <c r="B121" s="41"/>
      <c r="C121" s="42"/>
      <c r="D121" s="221" t="s">
        <v>130</v>
      </c>
      <c r="E121" s="42"/>
      <c r="F121" s="222" t="s">
        <v>179</v>
      </c>
      <c r="G121" s="42"/>
      <c r="H121" s="42"/>
      <c r="I121" s="223"/>
      <c r="J121" s="42"/>
      <c r="K121" s="42"/>
      <c r="L121" s="46"/>
      <c r="M121" s="224"/>
      <c r="N121" s="225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130</v>
      </c>
      <c r="AU121" s="19" t="s">
        <v>82</v>
      </c>
    </row>
    <row r="122" spans="1:51" s="13" customFormat="1" ht="12">
      <c r="A122" s="13"/>
      <c r="B122" s="226"/>
      <c r="C122" s="227"/>
      <c r="D122" s="228" t="s">
        <v>132</v>
      </c>
      <c r="E122" s="229" t="s">
        <v>19</v>
      </c>
      <c r="F122" s="230" t="s">
        <v>180</v>
      </c>
      <c r="G122" s="227"/>
      <c r="H122" s="229" t="s">
        <v>19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132</v>
      </c>
      <c r="AU122" s="236" t="s">
        <v>82</v>
      </c>
      <c r="AV122" s="13" t="s">
        <v>80</v>
      </c>
      <c r="AW122" s="13" t="s">
        <v>33</v>
      </c>
      <c r="AX122" s="13" t="s">
        <v>72</v>
      </c>
      <c r="AY122" s="236" t="s">
        <v>122</v>
      </c>
    </row>
    <row r="123" spans="1:51" s="14" customFormat="1" ht="12">
      <c r="A123" s="14"/>
      <c r="B123" s="237"/>
      <c r="C123" s="238"/>
      <c r="D123" s="228" t="s">
        <v>132</v>
      </c>
      <c r="E123" s="239" t="s">
        <v>19</v>
      </c>
      <c r="F123" s="240" t="s">
        <v>181</v>
      </c>
      <c r="G123" s="238"/>
      <c r="H123" s="241">
        <v>24.43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7" t="s">
        <v>132</v>
      </c>
      <c r="AU123" s="247" t="s">
        <v>82</v>
      </c>
      <c r="AV123" s="14" t="s">
        <v>82</v>
      </c>
      <c r="AW123" s="14" t="s">
        <v>33</v>
      </c>
      <c r="AX123" s="14" t="s">
        <v>80</v>
      </c>
      <c r="AY123" s="247" t="s">
        <v>122</v>
      </c>
    </row>
    <row r="124" spans="1:65" s="2" customFormat="1" ht="37.8" customHeight="1">
      <c r="A124" s="40"/>
      <c r="B124" s="41"/>
      <c r="C124" s="207" t="s">
        <v>182</v>
      </c>
      <c r="D124" s="207" t="s">
        <v>124</v>
      </c>
      <c r="E124" s="208" t="s">
        <v>183</v>
      </c>
      <c r="F124" s="209" t="s">
        <v>184</v>
      </c>
      <c r="G124" s="210" t="s">
        <v>166</v>
      </c>
      <c r="H124" s="211">
        <v>36.644</v>
      </c>
      <c r="I124" s="212"/>
      <c r="J124" s="213">
        <f>ROUND(I124*H124,2)</f>
        <v>0</v>
      </c>
      <c r="K124" s="214"/>
      <c r="L124" s="46"/>
      <c r="M124" s="215" t="s">
        <v>19</v>
      </c>
      <c r="N124" s="216" t="s">
        <v>43</v>
      </c>
      <c r="O124" s="86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9" t="s">
        <v>128</v>
      </c>
      <c r="AT124" s="219" t="s">
        <v>124</v>
      </c>
      <c r="AU124" s="219" t="s">
        <v>82</v>
      </c>
      <c r="AY124" s="19" t="s">
        <v>122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19" t="s">
        <v>80</v>
      </c>
      <c r="BK124" s="220">
        <f>ROUND(I124*H124,2)</f>
        <v>0</v>
      </c>
      <c r="BL124" s="19" t="s">
        <v>128</v>
      </c>
      <c r="BM124" s="219" t="s">
        <v>185</v>
      </c>
    </row>
    <row r="125" spans="1:47" s="2" customFormat="1" ht="12">
      <c r="A125" s="40"/>
      <c r="B125" s="41"/>
      <c r="C125" s="42"/>
      <c r="D125" s="221" t="s">
        <v>130</v>
      </c>
      <c r="E125" s="42"/>
      <c r="F125" s="222" t="s">
        <v>186</v>
      </c>
      <c r="G125" s="42"/>
      <c r="H125" s="42"/>
      <c r="I125" s="223"/>
      <c r="J125" s="42"/>
      <c r="K125" s="42"/>
      <c r="L125" s="46"/>
      <c r="M125" s="224"/>
      <c r="N125" s="225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130</v>
      </c>
      <c r="AU125" s="19" t="s">
        <v>82</v>
      </c>
    </row>
    <row r="126" spans="1:51" s="13" customFormat="1" ht="12">
      <c r="A126" s="13"/>
      <c r="B126" s="226"/>
      <c r="C126" s="227"/>
      <c r="D126" s="228" t="s">
        <v>132</v>
      </c>
      <c r="E126" s="229" t="s">
        <v>19</v>
      </c>
      <c r="F126" s="230" t="s">
        <v>187</v>
      </c>
      <c r="G126" s="227"/>
      <c r="H126" s="229" t="s">
        <v>19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132</v>
      </c>
      <c r="AU126" s="236" t="s">
        <v>82</v>
      </c>
      <c r="AV126" s="13" t="s">
        <v>80</v>
      </c>
      <c r="AW126" s="13" t="s">
        <v>33</v>
      </c>
      <c r="AX126" s="13" t="s">
        <v>72</v>
      </c>
      <c r="AY126" s="236" t="s">
        <v>122</v>
      </c>
    </row>
    <row r="127" spans="1:51" s="14" customFormat="1" ht="12">
      <c r="A127" s="14"/>
      <c r="B127" s="237"/>
      <c r="C127" s="238"/>
      <c r="D127" s="228" t="s">
        <v>132</v>
      </c>
      <c r="E127" s="239" t="s">
        <v>19</v>
      </c>
      <c r="F127" s="240" t="s">
        <v>188</v>
      </c>
      <c r="G127" s="238"/>
      <c r="H127" s="241">
        <v>36.644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7" t="s">
        <v>132</v>
      </c>
      <c r="AU127" s="247" t="s">
        <v>82</v>
      </c>
      <c r="AV127" s="14" t="s">
        <v>82</v>
      </c>
      <c r="AW127" s="14" t="s">
        <v>33</v>
      </c>
      <c r="AX127" s="14" t="s">
        <v>80</v>
      </c>
      <c r="AY127" s="247" t="s">
        <v>122</v>
      </c>
    </row>
    <row r="128" spans="1:65" s="2" customFormat="1" ht="44.25" customHeight="1">
      <c r="A128" s="40"/>
      <c r="B128" s="41"/>
      <c r="C128" s="207" t="s">
        <v>189</v>
      </c>
      <c r="D128" s="207" t="s">
        <v>124</v>
      </c>
      <c r="E128" s="208" t="s">
        <v>190</v>
      </c>
      <c r="F128" s="209" t="s">
        <v>191</v>
      </c>
      <c r="G128" s="210" t="s">
        <v>166</v>
      </c>
      <c r="H128" s="211">
        <v>0.782</v>
      </c>
      <c r="I128" s="212"/>
      <c r="J128" s="213">
        <f>ROUND(I128*H128,2)</f>
        <v>0</v>
      </c>
      <c r="K128" s="214"/>
      <c r="L128" s="46"/>
      <c r="M128" s="215" t="s">
        <v>19</v>
      </c>
      <c r="N128" s="216" t="s">
        <v>43</v>
      </c>
      <c r="O128" s="86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9" t="s">
        <v>128</v>
      </c>
      <c r="AT128" s="219" t="s">
        <v>124</v>
      </c>
      <c r="AU128" s="219" t="s">
        <v>82</v>
      </c>
      <c r="AY128" s="19" t="s">
        <v>122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9" t="s">
        <v>80</v>
      </c>
      <c r="BK128" s="220">
        <f>ROUND(I128*H128,2)</f>
        <v>0</v>
      </c>
      <c r="BL128" s="19" t="s">
        <v>128</v>
      </c>
      <c r="BM128" s="219" t="s">
        <v>192</v>
      </c>
    </row>
    <row r="129" spans="1:47" s="2" customFormat="1" ht="12">
      <c r="A129" s="40"/>
      <c r="B129" s="41"/>
      <c r="C129" s="42"/>
      <c r="D129" s="221" t="s">
        <v>130</v>
      </c>
      <c r="E129" s="42"/>
      <c r="F129" s="222" t="s">
        <v>193</v>
      </c>
      <c r="G129" s="42"/>
      <c r="H129" s="42"/>
      <c r="I129" s="223"/>
      <c r="J129" s="42"/>
      <c r="K129" s="42"/>
      <c r="L129" s="46"/>
      <c r="M129" s="224"/>
      <c r="N129" s="225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130</v>
      </c>
      <c r="AU129" s="19" t="s">
        <v>82</v>
      </c>
    </row>
    <row r="130" spans="1:51" s="14" customFormat="1" ht="12">
      <c r="A130" s="14"/>
      <c r="B130" s="237"/>
      <c r="C130" s="238"/>
      <c r="D130" s="228" t="s">
        <v>132</v>
      </c>
      <c r="E130" s="239" t="s">
        <v>19</v>
      </c>
      <c r="F130" s="240" t="s">
        <v>194</v>
      </c>
      <c r="G130" s="238"/>
      <c r="H130" s="241">
        <v>0.782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7" t="s">
        <v>132</v>
      </c>
      <c r="AU130" s="247" t="s">
        <v>82</v>
      </c>
      <c r="AV130" s="14" t="s">
        <v>82</v>
      </c>
      <c r="AW130" s="14" t="s">
        <v>33</v>
      </c>
      <c r="AX130" s="14" t="s">
        <v>72</v>
      </c>
      <c r="AY130" s="247" t="s">
        <v>122</v>
      </c>
    </row>
    <row r="131" spans="1:51" s="15" customFormat="1" ht="12">
      <c r="A131" s="15"/>
      <c r="B131" s="248"/>
      <c r="C131" s="249"/>
      <c r="D131" s="228" t="s">
        <v>132</v>
      </c>
      <c r="E131" s="250" t="s">
        <v>19</v>
      </c>
      <c r="F131" s="251" t="s">
        <v>136</v>
      </c>
      <c r="G131" s="249"/>
      <c r="H131" s="252">
        <v>0.782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8" t="s">
        <v>132</v>
      </c>
      <c r="AU131" s="258" t="s">
        <v>82</v>
      </c>
      <c r="AV131" s="15" t="s">
        <v>128</v>
      </c>
      <c r="AW131" s="15" t="s">
        <v>33</v>
      </c>
      <c r="AX131" s="15" t="s">
        <v>80</v>
      </c>
      <c r="AY131" s="258" t="s">
        <v>122</v>
      </c>
    </row>
    <row r="132" spans="1:65" s="2" customFormat="1" ht="44.25" customHeight="1">
      <c r="A132" s="40"/>
      <c r="B132" s="41"/>
      <c r="C132" s="207" t="s">
        <v>143</v>
      </c>
      <c r="D132" s="207" t="s">
        <v>124</v>
      </c>
      <c r="E132" s="208" t="s">
        <v>195</v>
      </c>
      <c r="F132" s="209" t="s">
        <v>196</v>
      </c>
      <c r="G132" s="210" t="s">
        <v>166</v>
      </c>
      <c r="H132" s="211">
        <v>0.035</v>
      </c>
      <c r="I132" s="212"/>
      <c r="J132" s="213">
        <f>ROUND(I132*H132,2)</f>
        <v>0</v>
      </c>
      <c r="K132" s="214"/>
      <c r="L132" s="46"/>
      <c r="M132" s="215" t="s">
        <v>19</v>
      </c>
      <c r="N132" s="216" t="s">
        <v>43</v>
      </c>
      <c r="O132" s="86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9" t="s">
        <v>128</v>
      </c>
      <c r="AT132" s="219" t="s">
        <v>124</v>
      </c>
      <c r="AU132" s="219" t="s">
        <v>82</v>
      </c>
      <c r="AY132" s="19" t="s">
        <v>122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9" t="s">
        <v>80</v>
      </c>
      <c r="BK132" s="220">
        <f>ROUND(I132*H132,2)</f>
        <v>0</v>
      </c>
      <c r="BL132" s="19" t="s">
        <v>128</v>
      </c>
      <c r="BM132" s="219" t="s">
        <v>197</v>
      </c>
    </row>
    <row r="133" spans="1:47" s="2" customFormat="1" ht="12">
      <c r="A133" s="40"/>
      <c r="B133" s="41"/>
      <c r="C133" s="42"/>
      <c r="D133" s="221" t="s">
        <v>130</v>
      </c>
      <c r="E133" s="42"/>
      <c r="F133" s="222" t="s">
        <v>198</v>
      </c>
      <c r="G133" s="42"/>
      <c r="H133" s="42"/>
      <c r="I133" s="223"/>
      <c r="J133" s="42"/>
      <c r="K133" s="42"/>
      <c r="L133" s="46"/>
      <c r="M133" s="224"/>
      <c r="N133" s="225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130</v>
      </c>
      <c r="AU133" s="19" t="s">
        <v>82</v>
      </c>
    </row>
    <row r="134" spans="1:63" s="12" customFormat="1" ht="25.9" customHeight="1">
      <c r="A134" s="12"/>
      <c r="B134" s="191"/>
      <c r="C134" s="192"/>
      <c r="D134" s="193" t="s">
        <v>71</v>
      </c>
      <c r="E134" s="194" t="s">
        <v>199</v>
      </c>
      <c r="F134" s="194" t="s">
        <v>200</v>
      </c>
      <c r="G134" s="192"/>
      <c r="H134" s="192"/>
      <c r="I134" s="195"/>
      <c r="J134" s="196">
        <f>BK134</f>
        <v>0</v>
      </c>
      <c r="K134" s="192"/>
      <c r="L134" s="197"/>
      <c r="M134" s="198"/>
      <c r="N134" s="199"/>
      <c r="O134" s="199"/>
      <c r="P134" s="200">
        <f>P135</f>
        <v>0</v>
      </c>
      <c r="Q134" s="199"/>
      <c r="R134" s="200">
        <f>R135</f>
        <v>0</v>
      </c>
      <c r="S134" s="199"/>
      <c r="T134" s="201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2" t="s">
        <v>128</v>
      </c>
      <c r="AT134" s="203" t="s">
        <v>71</v>
      </c>
      <c r="AU134" s="203" t="s">
        <v>72</v>
      </c>
      <c r="AY134" s="202" t="s">
        <v>122</v>
      </c>
      <c r="BK134" s="204">
        <f>BK135</f>
        <v>0</v>
      </c>
    </row>
    <row r="135" spans="1:65" s="2" customFormat="1" ht="16.5" customHeight="1">
      <c r="A135" s="40"/>
      <c r="B135" s="41"/>
      <c r="C135" s="207" t="s">
        <v>201</v>
      </c>
      <c r="D135" s="207" t="s">
        <v>124</v>
      </c>
      <c r="E135" s="208" t="s">
        <v>202</v>
      </c>
      <c r="F135" s="209" t="s">
        <v>203</v>
      </c>
      <c r="G135" s="210" t="s">
        <v>204</v>
      </c>
      <c r="H135" s="211">
        <v>1</v>
      </c>
      <c r="I135" s="212"/>
      <c r="J135" s="213">
        <f>ROUND(I135*H135,2)</f>
        <v>0</v>
      </c>
      <c r="K135" s="214"/>
      <c r="L135" s="46"/>
      <c r="M135" s="270" t="s">
        <v>19</v>
      </c>
      <c r="N135" s="271" t="s">
        <v>43</v>
      </c>
      <c r="O135" s="272"/>
      <c r="P135" s="273">
        <f>O135*H135</f>
        <v>0</v>
      </c>
      <c r="Q135" s="273">
        <v>0</v>
      </c>
      <c r="R135" s="273">
        <f>Q135*H135</f>
        <v>0</v>
      </c>
      <c r="S135" s="273">
        <v>0</v>
      </c>
      <c r="T135" s="27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9" t="s">
        <v>205</v>
      </c>
      <c r="AT135" s="219" t="s">
        <v>124</v>
      </c>
      <c r="AU135" s="219" t="s">
        <v>80</v>
      </c>
      <c r="AY135" s="19" t="s">
        <v>122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9" t="s">
        <v>80</v>
      </c>
      <c r="BK135" s="220">
        <f>ROUND(I135*H135,2)</f>
        <v>0</v>
      </c>
      <c r="BL135" s="19" t="s">
        <v>205</v>
      </c>
      <c r="BM135" s="219" t="s">
        <v>206</v>
      </c>
    </row>
    <row r="136" spans="1:31" s="2" customFormat="1" ht="6.95" customHeight="1">
      <c r="A136" s="40"/>
      <c r="B136" s="61"/>
      <c r="C136" s="62"/>
      <c r="D136" s="62"/>
      <c r="E136" s="62"/>
      <c r="F136" s="62"/>
      <c r="G136" s="62"/>
      <c r="H136" s="62"/>
      <c r="I136" s="62"/>
      <c r="J136" s="62"/>
      <c r="K136" s="62"/>
      <c r="L136" s="46"/>
      <c r="M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</sheetData>
  <sheetProtection password="CC6F" sheet="1" objects="1" scenarios="1" formatColumns="0" formatRows="0" autoFilter="0"/>
  <autoFilter ref="C83:K13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1/139951121"/>
    <hyperlink ref="F94" r:id="rId2" display="https://podminky.urs.cz/item/CS_URS_2021_01/174151101"/>
    <hyperlink ref="F99" r:id="rId3" display="https://podminky.urs.cz/item/CS_URS_2021_01/981011415"/>
    <hyperlink ref="F115" r:id="rId4" display="https://podminky.urs.cz/item/CS_URS_2021_01/997013501"/>
    <hyperlink ref="F117" r:id="rId5" display="https://podminky.urs.cz/item/CS_URS_2021_01/997013509"/>
    <hyperlink ref="F121" r:id="rId6" display="https://podminky.urs.cz/item/CS_URS_2021_01/997013601"/>
    <hyperlink ref="F125" r:id="rId7" display="https://podminky.urs.cz/item/CS_URS_2021_01/997013603"/>
    <hyperlink ref="F129" r:id="rId8" display="https://podminky.urs.cz/item/CS_URS_2021_01/997013645"/>
    <hyperlink ref="F133" r:id="rId9" display="https://podminky.urs.cz/item/CS_URS_2021_01/99701381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STAVEBNÍ ÚPRAVY,PŘÍSTAVBA A NÁSTAVBA GARÁŽE JSH MALÉ HOŠTICE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207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3. 5. 2021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ROUND(J110,2)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ROUND((SUM(BE110:BE957)),2)</f>
        <v>0</v>
      </c>
      <c r="G33" s="40"/>
      <c r="H33" s="40"/>
      <c r="I33" s="150">
        <v>0.21</v>
      </c>
      <c r="J33" s="149">
        <f>ROUND(((SUM(BE110:BE957))*I33),2)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ROUND((SUM(BF110:BF957)),2)</f>
        <v>0</v>
      </c>
      <c r="G34" s="40"/>
      <c r="H34" s="40"/>
      <c r="I34" s="150">
        <v>0.15</v>
      </c>
      <c r="J34" s="149">
        <f>ROUND(((SUM(BF110:BF957))*I34),2)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ROUND((SUM(BG110:BG957)),2)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ROUND((SUM(BH110:BH957)),2)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ROUND((SUM(BI110:BI957)),2)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STAVEBNÍ ÚPRAVY,PŘÍSTAVBA A NÁSTAVBA GARÁŽE JSH MALÉ HOŠTICE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02 -  02 - Stavební úpravy, přístavba a nástavba garáže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Malé Hoštice, parcela č. 310/25, ...</v>
      </c>
      <c r="G52" s="42"/>
      <c r="H52" s="42"/>
      <c r="I52" s="34" t="s">
        <v>23</v>
      </c>
      <c r="J52" s="74" t="str">
        <f>IF(J12="","",J12)</f>
        <v>3. 5. 2021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Statutární město Opava, MČ Malé Hoštice</v>
      </c>
      <c r="G54" s="42"/>
      <c r="H54" s="42"/>
      <c r="I54" s="34" t="s">
        <v>31</v>
      </c>
      <c r="J54" s="38" t="str">
        <f>E21</f>
        <v>Ing.Petr pfleger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Katerinec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J110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J111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J112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208</v>
      </c>
      <c r="E62" s="176"/>
      <c r="F62" s="176"/>
      <c r="G62" s="176"/>
      <c r="H62" s="176"/>
      <c r="I62" s="176"/>
      <c r="J62" s="177">
        <f>J151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209</v>
      </c>
      <c r="E63" s="176"/>
      <c r="F63" s="176"/>
      <c r="G63" s="176"/>
      <c r="H63" s="176"/>
      <c r="I63" s="176"/>
      <c r="J63" s="177">
        <f>J237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210</v>
      </c>
      <c r="E64" s="176"/>
      <c r="F64" s="176"/>
      <c r="G64" s="176"/>
      <c r="H64" s="176"/>
      <c r="I64" s="176"/>
      <c r="J64" s="177">
        <f>J311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211</v>
      </c>
      <c r="E65" s="176"/>
      <c r="F65" s="176"/>
      <c r="G65" s="176"/>
      <c r="H65" s="176"/>
      <c r="I65" s="176"/>
      <c r="J65" s="177">
        <f>J364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212</v>
      </c>
      <c r="E66" s="176"/>
      <c r="F66" s="176"/>
      <c r="G66" s="176"/>
      <c r="H66" s="176"/>
      <c r="I66" s="176"/>
      <c r="J66" s="177">
        <f>J389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213</v>
      </c>
      <c r="E67" s="176"/>
      <c r="F67" s="176"/>
      <c r="G67" s="176"/>
      <c r="H67" s="176"/>
      <c r="I67" s="176"/>
      <c r="J67" s="177">
        <f>J449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214</v>
      </c>
      <c r="E68" s="176"/>
      <c r="F68" s="176"/>
      <c r="G68" s="176"/>
      <c r="H68" s="176"/>
      <c r="I68" s="176"/>
      <c r="J68" s="177">
        <f>J495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215</v>
      </c>
      <c r="E69" s="176"/>
      <c r="F69" s="176"/>
      <c r="G69" s="176"/>
      <c r="H69" s="176"/>
      <c r="I69" s="176"/>
      <c r="J69" s="177">
        <f>J521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216</v>
      </c>
      <c r="E70" s="176"/>
      <c r="F70" s="176"/>
      <c r="G70" s="176"/>
      <c r="H70" s="176"/>
      <c r="I70" s="176"/>
      <c r="J70" s="177">
        <f>J547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217</v>
      </c>
      <c r="E71" s="176"/>
      <c r="F71" s="176"/>
      <c r="G71" s="176"/>
      <c r="H71" s="176"/>
      <c r="I71" s="176"/>
      <c r="J71" s="177">
        <f>J560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105</v>
      </c>
      <c r="E72" s="176"/>
      <c r="F72" s="176"/>
      <c r="G72" s="176"/>
      <c r="H72" s="176"/>
      <c r="I72" s="176"/>
      <c r="J72" s="177">
        <f>J572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218</v>
      </c>
      <c r="E73" s="176"/>
      <c r="F73" s="176"/>
      <c r="G73" s="176"/>
      <c r="H73" s="176"/>
      <c r="I73" s="176"/>
      <c r="J73" s="177">
        <f>J577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67"/>
      <c r="C74" s="168"/>
      <c r="D74" s="169" t="s">
        <v>219</v>
      </c>
      <c r="E74" s="170"/>
      <c r="F74" s="170"/>
      <c r="G74" s="170"/>
      <c r="H74" s="170"/>
      <c r="I74" s="170"/>
      <c r="J74" s="171">
        <f>J580</f>
        <v>0</v>
      </c>
      <c r="K74" s="168"/>
      <c r="L74" s="17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73"/>
      <c r="C75" s="174"/>
      <c r="D75" s="175" t="s">
        <v>220</v>
      </c>
      <c r="E75" s="176"/>
      <c r="F75" s="176"/>
      <c r="G75" s="176"/>
      <c r="H75" s="176"/>
      <c r="I75" s="176"/>
      <c r="J75" s="177">
        <f>J581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221</v>
      </c>
      <c r="E76" s="176"/>
      <c r="F76" s="176"/>
      <c r="G76" s="176"/>
      <c r="H76" s="176"/>
      <c r="I76" s="176"/>
      <c r="J76" s="177">
        <f>J616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222</v>
      </c>
      <c r="E77" s="176"/>
      <c r="F77" s="176"/>
      <c r="G77" s="176"/>
      <c r="H77" s="176"/>
      <c r="I77" s="176"/>
      <c r="J77" s="177">
        <f>J658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223</v>
      </c>
      <c r="E78" s="176"/>
      <c r="F78" s="176"/>
      <c r="G78" s="176"/>
      <c r="H78" s="176"/>
      <c r="I78" s="176"/>
      <c r="J78" s="177">
        <f>J693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3"/>
      <c r="C79" s="174"/>
      <c r="D79" s="175" t="s">
        <v>224</v>
      </c>
      <c r="E79" s="176"/>
      <c r="F79" s="176"/>
      <c r="G79" s="176"/>
      <c r="H79" s="176"/>
      <c r="I79" s="176"/>
      <c r="J79" s="177">
        <f>J695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3"/>
      <c r="C80" s="174"/>
      <c r="D80" s="175" t="s">
        <v>225</v>
      </c>
      <c r="E80" s="176"/>
      <c r="F80" s="176"/>
      <c r="G80" s="176"/>
      <c r="H80" s="176"/>
      <c r="I80" s="176"/>
      <c r="J80" s="177">
        <f>J697</f>
        <v>0</v>
      </c>
      <c r="K80" s="174"/>
      <c r="L80" s="17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3"/>
      <c r="C81" s="174"/>
      <c r="D81" s="175" t="s">
        <v>226</v>
      </c>
      <c r="E81" s="176"/>
      <c r="F81" s="176"/>
      <c r="G81" s="176"/>
      <c r="H81" s="176"/>
      <c r="I81" s="176"/>
      <c r="J81" s="177">
        <f>J699</f>
        <v>0</v>
      </c>
      <c r="K81" s="174"/>
      <c r="L81" s="17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73"/>
      <c r="C82" s="174"/>
      <c r="D82" s="175" t="s">
        <v>227</v>
      </c>
      <c r="E82" s="176"/>
      <c r="F82" s="176"/>
      <c r="G82" s="176"/>
      <c r="H82" s="176"/>
      <c r="I82" s="176"/>
      <c r="J82" s="177">
        <f>J748</f>
        <v>0</v>
      </c>
      <c r="K82" s="174"/>
      <c r="L82" s="178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73"/>
      <c r="C83" s="174"/>
      <c r="D83" s="175" t="s">
        <v>228</v>
      </c>
      <c r="E83" s="176"/>
      <c r="F83" s="176"/>
      <c r="G83" s="176"/>
      <c r="H83" s="176"/>
      <c r="I83" s="176"/>
      <c r="J83" s="177">
        <f>J765</f>
        <v>0</v>
      </c>
      <c r="K83" s="174"/>
      <c r="L83" s="178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73"/>
      <c r="C84" s="174"/>
      <c r="D84" s="175" t="s">
        <v>229</v>
      </c>
      <c r="E84" s="176"/>
      <c r="F84" s="176"/>
      <c r="G84" s="176"/>
      <c r="H84" s="176"/>
      <c r="I84" s="176"/>
      <c r="J84" s="177">
        <f>J803</f>
        <v>0</v>
      </c>
      <c r="K84" s="174"/>
      <c r="L84" s="178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73"/>
      <c r="C85" s="174"/>
      <c r="D85" s="175" t="s">
        <v>230</v>
      </c>
      <c r="E85" s="176"/>
      <c r="F85" s="176"/>
      <c r="G85" s="176"/>
      <c r="H85" s="176"/>
      <c r="I85" s="176"/>
      <c r="J85" s="177">
        <f>J839</f>
        <v>0</v>
      </c>
      <c r="K85" s="174"/>
      <c r="L85" s="178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73"/>
      <c r="C86" s="174"/>
      <c r="D86" s="175" t="s">
        <v>231</v>
      </c>
      <c r="E86" s="176"/>
      <c r="F86" s="176"/>
      <c r="G86" s="176"/>
      <c r="H86" s="176"/>
      <c r="I86" s="176"/>
      <c r="J86" s="177">
        <f>J870</f>
        <v>0</v>
      </c>
      <c r="K86" s="174"/>
      <c r="L86" s="178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73"/>
      <c r="C87" s="174"/>
      <c r="D87" s="175" t="s">
        <v>232</v>
      </c>
      <c r="E87" s="176"/>
      <c r="F87" s="176"/>
      <c r="G87" s="176"/>
      <c r="H87" s="176"/>
      <c r="I87" s="176"/>
      <c r="J87" s="177">
        <f>J909</f>
        <v>0</v>
      </c>
      <c r="K87" s="174"/>
      <c r="L87" s="178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73"/>
      <c r="C88" s="174"/>
      <c r="D88" s="175" t="s">
        <v>233</v>
      </c>
      <c r="E88" s="176"/>
      <c r="F88" s="176"/>
      <c r="G88" s="176"/>
      <c r="H88" s="176"/>
      <c r="I88" s="176"/>
      <c r="J88" s="177">
        <f>J927</f>
        <v>0</v>
      </c>
      <c r="K88" s="174"/>
      <c r="L88" s="178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73"/>
      <c r="C89" s="174"/>
      <c r="D89" s="175" t="s">
        <v>234</v>
      </c>
      <c r="E89" s="176"/>
      <c r="F89" s="176"/>
      <c r="G89" s="176"/>
      <c r="H89" s="176"/>
      <c r="I89" s="176"/>
      <c r="J89" s="177">
        <f>J941</f>
        <v>0</v>
      </c>
      <c r="K89" s="174"/>
      <c r="L89" s="178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73"/>
      <c r="C90" s="174"/>
      <c r="D90" s="175" t="s">
        <v>235</v>
      </c>
      <c r="E90" s="176"/>
      <c r="F90" s="176"/>
      <c r="G90" s="176"/>
      <c r="H90" s="176"/>
      <c r="I90" s="176"/>
      <c r="J90" s="177">
        <f>J949</f>
        <v>0</v>
      </c>
      <c r="K90" s="174"/>
      <c r="L90" s="178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2" customFormat="1" ht="21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61"/>
      <c r="C92" s="62"/>
      <c r="D92" s="62"/>
      <c r="E92" s="62"/>
      <c r="F92" s="62"/>
      <c r="G92" s="62"/>
      <c r="H92" s="62"/>
      <c r="I92" s="62"/>
      <c r="J92" s="62"/>
      <c r="K92" s="6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6" spans="1:31" s="2" customFormat="1" ht="6.95" customHeight="1">
      <c r="A96" s="40"/>
      <c r="B96" s="63"/>
      <c r="C96" s="64"/>
      <c r="D96" s="64"/>
      <c r="E96" s="64"/>
      <c r="F96" s="64"/>
      <c r="G96" s="64"/>
      <c r="H96" s="64"/>
      <c r="I96" s="64"/>
      <c r="J96" s="64"/>
      <c r="K96" s="64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24.95" customHeight="1">
      <c r="A97" s="40"/>
      <c r="B97" s="41"/>
      <c r="C97" s="25" t="s">
        <v>107</v>
      </c>
      <c r="D97" s="42"/>
      <c r="E97" s="42"/>
      <c r="F97" s="42"/>
      <c r="G97" s="42"/>
      <c r="H97" s="42"/>
      <c r="I97" s="42"/>
      <c r="J97" s="42"/>
      <c r="K97" s="42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6.95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13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2" customHeight="1">
      <c r="A99" s="40"/>
      <c r="B99" s="41"/>
      <c r="C99" s="34" t="s">
        <v>16</v>
      </c>
      <c r="D99" s="42"/>
      <c r="E99" s="42"/>
      <c r="F99" s="42"/>
      <c r="G99" s="42"/>
      <c r="H99" s="42"/>
      <c r="I99" s="42"/>
      <c r="J99" s="42"/>
      <c r="K99" s="42"/>
      <c r="L99" s="13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26.25" customHeight="1">
      <c r="A100" s="40"/>
      <c r="B100" s="41"/>
      <c r="C100" s="42"/>
      <c r="D100" s="42"/>
      <c r="E100" s="162" t="str">
        <f>E7</f>
        <v>STAVEBNÍ ÚPRAVY,PŘÍSTAVBA A NÁSTAVBA GARÁŽE JSH MALÉ HOŠTICE</v>
      </c>
      <c r="F100" s="34"/>
      <c r="G100" s="34"/>
      <c r="H100" s="34"/>
      <c r="I100" s="42"/>
      <c r="J100" s="42"/>
      <c r="K100" s="42"/>
      <c r="L100" s="136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2" customHeight="1">
      <c r="A101" s="40"/>
      <c r="B101" s="41"/>
      <c r="C101" s="34" t="s">
        <v>96</v>
      </c>
      <c r="D101" s="42"/>
      <c r="E101" s="42"/>
      <c r="F101" s="42"/>
      <c r="G101" s="42"/>
      <c r="H101" s="42"/>
      <c r="I101" s="42"/>
      <c r="J101" s="42"/>
      <c r="K101" s="42"/>
      <c r="L101" s="136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6.5" customHeight="1">
      <c r="A102" s="40"/>
      <c r="B102" s="41"/>
      <c r="C102" s="42"/>
      <c r="D102" s="42"/>
      <c r="E102" s="71" t="str">
        <f>E9</f>
        <v xml:space="preserve">02 -  02 - Stavební úpravy, přístavba a nástavba garáže</v>
      </c>
      <c r="F102" s="42"/>
      <c r="G102" s="42"/>
      <c r="H102" s="42"/>
      <c r="I102" s="42"/>
      <c r="J102" s="42"/>
      <c r="K102" s="42"/>
      <c r="L102" s="136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6.95" customHeight="1">
      <c r="A103" s="40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136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12" customHeight="1">
      <c r="A104" s="40"/>
      <c r="B104" s="41"/>
      <c r="C104" s="34" t="s">
        <v>21</v>
      </c>
      <c r="D104" s="42"/>
      <c r="E104" s="42"/>
      <c r="F104" s="29" t="str">
        <f>F12</f>
        <v>Malé Hoštice, parcela č. 310/25, ...</v>
      </c>
      <c r="G104" s="42"/>
      <c r="H104" s="42"/>
      <c r="I104" s="34" t="s">
        <v>23</v>
      </c>
      <c r="J104" s="74" t="str">
        <f>IF(J12="","",J12)</f>
        <v>3. 5. 2021</v>
      </c>
      <c r="K104" s="42"/>
      <c r="L104" s="136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6.95" customHeight="1">
      <c r="A105" s="40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136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15.15" customHeight="1">
      <c r="A106" s="40"/>
      <c r="B106" s="41"/>
      <c r="C106" s="34" t="s">
        <v>25</v>
      </c>
      <c r="D106" s="42"/>
      <c r="E106" s="42"/>
      <c r="F106" s="29" t="str">
        <f>E15</f>
        <v>Statutární město Opava, MČ Malé Hoštice</v>
      </c>
      <c r="G106" s="42"/>
      <c r="H106" s="42"/>
      <c r="I106" s="34" t="s">
        <v>31</v>
      </c>
      <c r="J106" s="38" t="str">
        <f>E21</f>
        <v>Ing.Petr pfleger</v>
      </c>
      <c r="K106" s="42"/>
      <c r="L106" s="136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5.15" customHeight="1">
      <c r="A107" s="40"/>
      <c r="B107" s="41"/>
      <c r="C107" s="34" t="s">
        <v>29</v>
      </c>
      <c r="D107" s="42"/>
      <c r="E107" s="42"/>
      <c r="F107" s="29" t="str">
        <f>IF(E18="","",E18)</f>
        <v>Vyplň údaj</v>
      </c>
      <c r="G107" s="42"/>
      <c r="H107" s="42"/>
      <c r="I107" s="34" t="s">
        <v>34</v>
      </c>
      <c r="J107" s="38" t="str">
        <f>E24</f>
        <v>Katerinec</v>
      </c>
      <c r="K107" s="42"/>
      <c r="L107" s="136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0.3" customHeight="1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136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11" customFormat="1" ht="29.25" customHeight="1">
      <c r="A109" s="179"/>
      <c r="B109" s="180"/>
      <c r="C109" s="181" t="s">
        <v>108</v>
      </c>
      <c r="D109" s="182" t="s">
        <v>57</v>
      </c>
      <c r="E109" s="182" t="s">
        <v>53</v>
      </c>
      <c r="F109" s="182" t="s">
        <v>54</v>
      </c>
      <c r="G109" s="182" t="s">
        <v>109</v>
      </c>
      <c r="H109" s="182" t="s">
        <v>110</v>
      </c>
      <c r="I109" s="182" t="s">
        <v>111</v>
      </c>
      <c r="J109" s="183" t="s">
        <v>100</v>
      </c>
      <c r="K109" s="184" t="s">
        <v>112</v>
      </c>
      <c r="L109" s="185"/>
      <c r="M109" s="94" t="s">
        <v>19</v>
      </c>
      <c r="N109" s="95" t="s">
        <v>42</v>
      </c>
      <c r="O109" s="95" t="s">
        <v>113</v>
      </c>
      <c r="P109" s="95" t="s">
        <v>114</v>
      </c>
      <c r="Q109" s="95" t="s">
        <v>115</v>
      </c>
      <c r="R109" s="95" t="s">
        <v>116</v>
      </c>
      <c r="S109" s="95" t="s">
        <v>117</v>
      </c>
      <c r="T109" s="96" t="s">
        <v>118</v>
      </c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</row>
    <row r="110" spans="1:63" s="2" customFormat="1" ht="22.8" customHeight="1">
      <c r="A110" s="40"/>
      <c r="B110" s="41"/>
      <c r="C110" s="101" t="s">
        <v>119</v>
      </c>
      <c r="D110" s="42"/>
      <c r="E110" s="42"/>
      <c r="F110" s="42"/>
      <c r="G110" s="42"/>
      <c r="H110" s="42"/>
      <c r="I110" s="42"/>
      <c r="J110" s="186">
        <f>BK110</f>
        <v>0</v>
      </c>
      <c r="K110" s="42"/>
      <c r="L110" s="46"/>
      <c r="M110" s="97"/>
      <c r="N110" s="187"/>
      <c r="O110" s="98"/>
      <c r="P110" s="188">
        <f>P111+P580</f>
        <v>0</v>
      </c>
      <c r="Q110" s="98"/>
      <c r="R110" s="188">
        <f>R111+R580</f>
        <v>217.16641560297572</v>
      </c>
      <c r="S110" s="98"/>
      <c r="T110" s="189">
        <f>T111+T580</f>
        <v>22.695999999999998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71</v>
      </c>
      <c r="AU110" s="19" t="s">
        <v>101</v>
      </c>
      <c r="BK110" s="190">
        <f>BK111+BK580</f>
        <v>0</v>
      </c>
    </row>
    <row r="111" spans="1:63" s="12" customFormat="1" ht="25.9" customHeight="1">
      <c r="A111" s="12"/>
      <c r="B111" s="191"/>
      <c r="C111" s="192"/>
      <c r="D111" s="193" t="s">
        <v>71</v>
      </c>
      <c r="E111" s="194" t="s">
        <v>120</v>
      </c>
      <c r="F111" s="194" t="s">
        <v>121</v>
      </c>
      <c r="G111" s="192"/>
      <c r="H111" s="192"/>
      <c r="I111" s="195"/>
      <c r="J111" s="196">
        <f>BK111</f>
        <v>0</v>
      </c>
      <c r="K111" s="192"/>
      <c r="L111" s="197"/>
      <c r="M111" s="198"/>
      <c r="N111" s="199"/>
      <c r="O111" s="199"/>
      <c r="P111" s="200">
        <f>P112+P151+P237+P311+P364+P389+P449+P495+P521+P547+P560+P572+P577</f>
        <v>0</v>
      </c>
      <c r="Q111" s="199"/>
      <c r="R111" s="200">
        <f>R112+R151+R237+R311+R364+R389+R449+R495+R521+R547+R560+R572+R577</f>
        <v>209.3226875606032</v>
      </c>
      <c r="S111" s="199"/>
      <c r="T111" s="201">
        <f>T112+T151+T237+T311+T364+T389+T449+T495+T521+T547+T560+T572+T577</f>
        <v>22.695999999999998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2" t="s">
        <v>80</v>
      </c>
      <c r="AT111" s="203" t="s">
        <v>71</v>
      </c>
      <c r="AU111" s="203" t="s">
        <v>72</v>
      </c>
      <c r="AY111" s="202" t="s">
        <v>122</v>
      </c>
      <c r="BK111" s="204">
        <f>BK112+BK151+BK237+BK311+BK364+BK389+BK449+BK495+BK521+BK547+BK560+BK572+BK577</f>
        <v>0</v>
      </c>
    </row>
    <row r="112" spans="1:63" s="12" customFormat="1" ht="22.8" customHeight="1">
      <c r="A112" s="12"/>
      <c r="B112" s="191"/>
      <c r="C112" s="192"/>
      <c r="D112" s="193" t="s">
        <v>71</v>
      </c>
      <c r="E112" s="205" t="s">
        <v>80</v>
      </c>
      <c r="F112" s="205" t="s">
        <v>123</v>
      </c>
      <c r="G112" s="192"/>
      <c r="H112" s="192"/>
      <c r="I112" s="195"/>
      <c r="J112" s="206">
        <f>BK112</f>
        <v>0</v>
      </c>
      <c r="K112" s="192"/>
      <c r="L112" s="197"/>
      <c r="M112" s="198"/>
      <c r="N112" s="199"/>
      <c r="O112" s="199"/>
      <c r="P112" s="200">
        <f>SUM(P113:P150)</f>
        <v>0</v>
      </c>
      <c r="Q112" s="199"/>
      <c r="R112" s="200">
        <f>SUM(R113:R150)</f>
        <v>0</v>
      </c>
      <c r="S112" s="199"/>
      <c r="T112" s="201">
        <f>SUM(T113:T150)</f>
        <v>22.275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2" t="s">
        <v>80</v>
      </c>
      <c r="AT112" s="203" t="s">
        <v>71</v>
      </c>
      <c r="AU112" s="203" t="s">
        <v>80</v>
      </c>
      <c r="AY112" s="202" t="s">
        <v>122</v>
      </c>
      <c r="BK112" s="204">
        <f>SUM(BK113:BK150)</f>
        <v>0</v>
      </c>
    </row>
    <row r="113" spans="1:65" s="2" customFormat="1" ht="66.75" customHeight="1">
      <c r="A113" s="40"/>
      <c r="B113" s="41"/>
      <c r="C113" s="207" t="s">
        <v>80</v>
      </c>
      <c r="D113" s="207" t="s">
        <v>124</v>
      </c>
      <c r="E113" s="208" t="s">
        <v>236</v>
      </c>
      <c r="F113" s="209" t="s">
        <v>237</v>
      </c>
      <c r="G113" s="210" t="s">
        <v>238</v>
      </c>
      <c r="H113" s="211">
        <v>40.5</v>
      </c>
      <c r="I113" s="212"/>
      <c r="J113" s="213">
        <f>ROUND(I113*H113,2)</f>
        <v>0</v>
      </c>
      <c r="K113" s="214"/>
      <c r="L113" s="46"/>
      <c r="M113" s="215" t="s">
        <v>19</v>
      </c>
      <c r="N113" s="216" t="s">
        <v>43</v>
      </c>
      <c r="O113" s="86"/>
      <c r="P113" s="217">
        <f>O113*H113</f>
        <v>0</v>
      </c>
      <c r="Q113" s="217">
        <v>0</v>
      </c>
      <c r="R113" s="217">
        <f>Q113*H113</f>
        <v>0</v>
      </c>
      <c r="S113" s="217">
        <v>0.22</v>
      </c>
      <c r="T113" s="218">
        <f>S113*H113</f>
        <v>8.91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9" t="s">
        <v>128</v>
      </c>
      <c r="AT113" s="219" t="s">
        <v>124</v>
      </c>
      <c r="AU113" s="219" t="s">
        <v>82</v>
      </c>
      <c r="AY113" s="19" t="s">
        <v>122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19" t="s">
        <v>80</v>
      </c>
      <c r="BK113" s="220">
        <f>ROUND(I113*H113,2)</f>
        <v>0</v>
      </c>
      <c r="BL113" s="19" t="s">
        <v>128</v>
      </c>
      <c r="BM113" s="219" t="s">
        <v>239</v>
      </c>
    </row>
    <row r="114" spans="1:47" s="2" customFormat="1" ht="12">
      <c r="A114" s="40"/>
      <c r="B114" s="41"/>
      <c r="C114" s="42"/>
      <c r="D114" s="221" t="s">
        <v>130</v>
      </c>
      <c r="E114" s="42"/>
      <c r="F114" s="222" t="s">
        <v>240</v>
      </c>
      <c r="G114" s="42"/>
      <c r="H114" s="42"/>
      <c r="I114" s="223"/>
      <c r="J114" s="42"/>
      <c r="K114" s="42"/>
      <c r="L114" s="46"/>
      <c r="M114" s="224"/>
      <c r="N114" s="225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130</v>
      </c>
      <c r="AU114" s="19" t="s">
        <v>82</v>
      </c>
    </row>
    <row r="115" spans="1:51" s="14" customFormat="1" ht="12">
      <c r="A115" s="14"/>
      <c r="B115" s="237"/>
      <c r="C115" s="238"/>
      <c r="D115" s="228" t="s">
        <v>132</v>
      </c>
      <c r="E115" s="239" t="s">
        <v>19</v>
      </c>
      <c r="F115" s="240" t="s">
        <v>241</v>
      </c>
      <c r="G115" s="238"/>
      <c r="H115" s="241">
        <v>40.5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7" t="s">
        <v>132</v>
      </c>
      <c r="AU115" s="247" t="s">
        <v>82</v>
      </c>
      <c r="AV115" s="14" t="s">
        <v>82</v>
      </c>
      <c r="AW115" s="14" t="s">
        <v>33</v>
      </c>
      <c r="AX115" s="14" t="s">
        <v>80</v>
      </c>
      <c r="AY115" s="247" t="s">
        <v>122</v>
      </c>
    </row>
    <row r="116" spans="1:65" s="2" customFormat="1" ht="66.75" customHeight="1">
      <c r="A116" s="40"/>
      <c r="B116" s="41"/>
      <c r="C116" s="207" t="s">
        <v>82</v>
      </c>
      <c r="D116" s="207" t="s">
        <v>124</v>
      </c>
      <c r="E116" s="208" t="s">
        <v>242</v>
      </c>
      <c r="F116" s="209" t="s">
        <v>243</v>
      </c>
      <c r="G116" s="210" t="s">
        <v>238</v>
      </c>
      <c r="H116" s="211">
        <v>40.5</v>
      </c>
      <c r="I116" s="212"/>
      <c r="J116" s="213">
        <f>ROUND(I116*H116,2)</f>
        <v>0</v>
      </c>
      <c r="K116" s="214"/>
      <c r="L116" s="46"/>
      <c r="M116" s="215" t="s">
        <v>19</v>
      </c>
      <c r="N116" s="216" t="s">
        <v>43</v>
      </c>
      <c r="O116" s="86"/>
      <c r="P116" s="217">
        <f>O116*H116</f>
        <v>0</v>
      </c>
      <c r="Q116" s="217">
        <v>0</v>
      </c>
      <c r="R116" s="217">
        <f>Q116*H116</f>
        <v>0</v>
      </c>
      <c r="S116" s="217">
        <v>0.33</v>
      </c>
      <c r="T116" s="218">
        <f>S116*H116</f>
        <v>13.365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9" t="s">
        <v>128</v>
      </c>
      <c r="AT116" s="219" t="s">
        <v>124</v>
      </c>
      <c r="AU116" s="219" t="s">
        <v>82</v>
      </c>
      <c r="AY116" s="19" t="s">
        <v>122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19" t="s">
        <v>80</v>
      </c>
      <c r="BK116" s="220">
        <f>ROUND(I116*H116,2)</f>
        <v>0</v>
      </c>
      <c r="BL116" s="19" t="s">
        <v>128</v>
      </c>
      <c r="BM116" s="219" t="s">
        <v>244</v>
      </c>
    </row>
    <row r="117" spans="1:47" s="2" customFormat="1" ht="12">
      <c r="A117" s="40"/>
      <c r="B117" s="41"/>
      <c r="C117" s="42"/>
      <c r="D117" s="221" t="s">
        <v>130</v>
      </c>
      <c r="E117" s="42"/>
      <c r="F117" s="222" t="s">
        <v>245</v>
      </c>
      <c r="G117" s="42"/>
      <c r="H117" s="42"/>
      <c r="I117" s="223"/>
      <c r="J117" s="42"/>
      <c r="K117" s="42"/>
      <c r="L117" s="46"/>
      <c r="M117" s="224"/>
      <c r="N117" s="225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130</v>
      </c>
      <c r="AU117" s="19" t="s">
        <v>82</v>
      </c>
    </row>
    <row r="118" spans="1:51" s="14" customFormat="1" ht="12">
      <c r="A118" s="14"/>
      <c r="B118" s="237"/>
      <c r="C118" s="238"/>
      <c r="D118" s="228" t="s">
        <v>132</v>
      </c>
      <c r="E118" s="239" t="s">
        <v>19</v>
      </c>
      <c r="F118" s="240" t="s">
        <v>246</v>
      </c>
      <c r="G118" s="238"/>
      <c r="H118" s="241">
        <v>40.5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7" t="s">
        <v>132</v>
      </c>
      <c r="AU118" s="247" t="s">
        <v>82</v>
      </c>
      <c r="AV118" s="14" t="s">
        <v>82</v>
      </c>
      <c r="AW118" s="14" t="s">
        <v>33</v>
      </c>
      <c r="AX118" s="14" t="s">
        <v>80</v>
      </c>
      <c r="AY118" s="247" t="s">
        <v>122</v>
      </c>
    </row>
    <row r="119" spans="1:65" s="2" customFormat="1" ht="24.15" customHeight="1">
      <c r="A119" s="40"/>
      <c r="B119" s="41"/>
      <c r="C119" s="207" t="s">
        <v>145</v>
      </c>
      <c r="D119" s="207" t="s">
        <v>124</v>
      </c>
      <c r="E119" s="208" t="s">
        <v>247</v>
      </c>
      <c r="F119" s="209" t="s">
        <v>248</v>
      </c>
      <c r="G119" s="210" t="s">
        <v>127</v>
      </c>
      <c r="H119" s="211">
        <v>11.571</v>
      </c>
      <c r="I119" s="212"/>
      <c r="J119" s="213">
        <f>ROUND(I119*H119,2)</f>
        <v>0</v>
      </c>
      <c r="K119" s="214"/>
      <c r="L119" s="46"/>
      <c r="M119" s="215" t="s">
        <v>19</v>
      </c>
      <c r="N119" s="216" t="s">
        <v>43</v>
      </c>
      <c r="O119" s="8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9" t="s">
        <v>128</v>
      </c>
      <c r="AT119" s="219" t="s">
        <v>124</v>
      </c>
      <c r="AU119" s="219" t="s">
        <v>82</v>
      </c>
      <c r="AY119" s="19" t="s">
        <v>122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9" t="s">
        <v>80</v>
      </c>
      <c r="BK119" s="220">
        <f>ROUND(I119*H119,2)</f>
        <v>0</v>
      </c>
      <c r="BL119" s="19" t="s">
        <v>128</v>
      </c>
      <c r="BM119" s="219" t="s">
        <v>249</v>
      </c>
    </row>
    <row r="120" spans="1:47" s="2" customFormat="1" ht="12">
      <c r="A120" s="40"/>
      <c r="B120" s="41"/>
      <c r="C120" s="42"/>
      <c r="D120" s="221" t="s">
        <v>130</v>
      </c>
      <c r="E120" s="42"/>
      <c r="F120" s="222" t="s">
        <v>250</v>
      </c>
      <c r="G120" s="42"/>
      <c r="H120" s="42"/>
      <c r="I120" s="223"/>
      <c r="J120" s="42"/>
      <c r="K120" s="42"/>
      <c r="L120" s="46"/>
      <c r="M120" s="224"/>
      <c r="N120" s="225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130</v>
      </c>
      <c r="AU120" s="19" t="s">
        <v>82</v>
      </c>
    </row>
    <row r="121" spans="1:51" s="13" customFormat="1" ht="12">
      <c r="A121" s="13"/>
      <c r="B121" s="226"/>
      <c r="C121" s="227"/>
      <c r="D121" s="228" t="s">
        <v>132</v>
      </c>
      <c r="E121" s="229" t="s">
        <v>19</v>
      </c>
      <c r="F121" s="230" t="s">
        <v>251</v>
      </c>
      <c r="G121" s="227"/>
      <c r="H121" s="229" t="s">
        <v>19</v>
      </c>
      <c r="I121" s="231"/>
      <c r="J121" s="227"/>
      <c r="K121" s="227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132</v>
      </c>
      <c r="AU121" s="236" t="s">
        <v>82</v>
      </c>
      <c r="AV121" s="13" t="s">
        <v>80</v>
      </c>
      <c r="AW121" s="13" t="s">
        <v>33</v>
      </c>
      <c r="AX121" s="13" t="s">
        <v>72</v>
      </c>
      <c r="AY121" s="236" t="s">
        <v>122</v>
      </c>
    </row>
    <row r="122" spans="1:51" s="14" customFormat="1" ht="12">
      <c r="A122" s="14"/>
      <c r="B122" s="237"/>
      <c r="C122" s="238"/>
      <c r="D122" s="228" t="s">
        <v>132</v>
      </c>
      <c r="E122" s="239" t="s">
        <v>19</v>
      </c>
      <c r="F122" s="240" t="s">
        <v>252</v>
      </c>
      <c r="G122" s="238"/>
      <c r="H122" s="241">
        <v>11.571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7" t="s">
        <v>132</v>
      </c>
      <c r="AU122" s="247" t="s">
        <v>82</v>
      </c>
      <c r="AV122" s="14" t="s">
        <v>82</v>
      </c>
      <c r="AW122" s="14" t="s">
        <v>33</v>
      </c>
      <c r="AX122" s="14" t="s">
        <v>80</v>
      </c>
      <c r="AY122" s="247" t="s">
        <v>122</v>
      </c>
    </row>
    <row r="123" spans="1:65" s="2" customFormat="1" ht="44.25" customHeight="1">
      <c r="A123" s="40"/>
      <c r="B123" s="41"/>
      <c r="C123" s="207" t="s">
        <v>128</v>
      </c>
      <c r="D123" s="207" t="s">
        <v>124</v>
      </c>
      <c r="E123" s="208" t="s">
        <v>253</v>
      </c>
      <c r="F123" s="209" t="s">
        <v>254</v>
      </c>
      <c r="G123" s="210" t="s">
        <v>127</v>
      </c>
      <c r="H123" s="211">
        <v>23.069</v>
      </c>
      <c r="I123" s="212"/>
      <c r="J123" s="213">
        <f>ROUND(I123*H123,2)</f>
        <v>0</v>
      </c>
      <c r="K123" s="214"/>
      <c r="L123" s="46"/>
      <c r="M123" s="215" t="s">
        <v>19</v>
      </c>
      <c r="N123" s="216" t="s">
        <v>43</v>
      </c>
      <c r="O123" s="86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9" t="s">
        <v>128</v>
      </c>
      <c r="AT123" s="219" t="s">
        <v>124</v>
      </c>
      <c r="AU123" s="219" t="s">
        <v>82</v>
      </c>
      <c r="AY123" s="19" t="s">
        <v>122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9" t="s">
        <v>80</v>
      </c>
      <c r="BK123" s="220">
        <f>ROUND(I123*H123,2)</f>
        <v>0</v>
      </c>
      <c r="BL123" s="19" t="s">
        <v>128</v>
      </c>
      <c r="BM123" s="219" t="s">
        <v>82</v>
      </c>
    </row>
    <row r="124" spans="1:47" s="2" customFormat="1" ht="12">
      <c r="A124" s="40"/>
      <c r="B124" s="41"/>
      <c r="C124" s="42"/>
      <c r="D124" s="221" t="s">
        <v>130</v>
      </c>
      <c r="E124" s="42"/>
      <c r="F124" s="222" t="s">
        <v>255</v>
      </c>
      <c r="G124" s="42"/>
      <c r="H124" s="42"/>
      <c r="I124" s="223"/>
      <c r="J124" s="42"/>
      <c r="K124" s="42"/>
      <c r="L124" s="46"/>
      <c r="M124" s="224"/>
      <c r="N124" s="225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130</v>
      </c>
      <c r="AU124" s="19" t="s">
        <v>82</v>
      </c>
    </row>
    <row r="125" spans="1:51" s="13" customFormat="1" ht="12">
      <c r="A125" s="13"/>
      <c r="B125" s="226"/>
      <c r="C125" s="227"/>
      <c r="D125" s="228" t="s">
        <v>132</v>
      </c>
      <c r="E125" s="229" t="s">
        <v>19</v>
      </c>
      <c r="F125" s="230" t="s">
        <v>256</v>
      </c>
      <c r="G125" s="227"/>
      <c r="H125" s="229" t="s">
        <v>19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132</v>
      </c>
      <c r="AU125" s="236" t="s">
        <v>82</v>
      </c>
      <c r="AV125" s="13" t="s">
        <v>80</v>
      </c>
      <c r="AW125" s="13" t="s">
        <v>33</v>
      </c>
      <c r="AX125" s="13" t="s">
        <v>72</v>
      </c>
      <c r="AY125" s="236" t="s">
        <v>122</v>
      </c>
    </row>
    <row r="126" spans="1:51" s="14" customFormat="1" ht="12">
      <c r="A126" s="14"/>
      <c r="B126" s="237"/>
      <c r="C126" s="238"/>
      <c r="D126" s="228" t="s">
        <v>132</v>
      </c>
      <c r="E126" s="239" t="s">
        <v>19</v>
      </c>
      <c r="F126" s="240" t="s">
        <v>257</v>
      </c>
      <c r="G126" s="238"/>
      <c r="H126" s="241">
        <v>20.539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7" t="s">
        <v>132</v>
      </c>
      <c r="AU126" s="247" t="s">
        <v>82</v>
      </c>
      <c r="AV126" s="14" t="s">
        <v>82</v>
      </c>
      <c r="AW126" s="14" t="s">
        <v>33</v>
      </c>
      <c r="AX126" s="14" t="s">
        <v>72</v>
      </c>
      <c r="AY126" s="247" t="s">
        <v>122</v>
      </c>
    </row>
    <row r="127" spans="1:51" s="14" customFormat="1" ht="12">
      <c r="A127" s="14"/>
      <c r="B127" s="237"/>
      <c r="C127" s="238"/>
      <c r="D127" s="228" t="s">
        <v>132</v>
      </c>
      <c r="E127" s="239" t="s">
        <v>19</v>
      </c>
      <c r="F127" s="240" t="s">
        <v>258</v>
      </c>
      <c r="G127" s="238"/>
      <c r="H127" s="241">
        <v>2.53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7" t="s">
        <v>132</v>
      </c>
      <c r="AU127" s="247" t="s">
        <v>82</v>
      </c>
      <c r="AV127" s="14" t="s">
        <v>82</v>
      </c>
      <c r="AW127" s="14" t="s">
        <v>33</v>
      </c>
      <c r="AX127" s="14" t="s">
        <v>72</v>
      </c>
      <c r="AY127" s="247" t="s">
        <v>122</v>
      </c>
    </row>
    <row r="128" spans="1:51" s="15" customFormat="1" ht="12">
      <c r="A128" s="15"/>
      <c r="B128" s="248"/>
      <c r="C128" s="249"/>
      <c r="D128" s="228" t="s">
        <v>132</v>
      </c>
      <c r="E128" s="250" t="s">
        <v>19</v>
      </c>
      <c r="F128" s="251" t="s">
        <v>136</v>
      </c>
      <c r="G128" s="249"/>
      <c r="H128" s="252">
        <v>23.069</v>
      </c>
      <c r="I128" s="253"/>
      <c r="J128" s="249"/>
      <c r="K128" s="249"/>
      <c r="L128" s="254"/>
      <c r="M128" s="255"/>
      <c r="N128" s="256"/>
      <c r="O128" s="256"/>
      <c r="P128" s="256"/>
      <c r="Q128" s="256"/>
      <c r="R128" s="256"/>
      <c r="S128" s="256"/>
      <c r="T128" s="257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8" t="s">
        <v>132</v>
      </c>
      <c r="AU128" s="258" t="s">
        <v>82</v>
      </c>
      <c r="AV128" s="15" t="s">
        <v>128</v>
      </c>
      <c r="AW128" s="15" t="s">
        <v>33</v>
      </c>
      <c r="AX128" s="15" t="s">
        <v>80</v>
      </c>
      <c r="AY128" s="258" t="s">
        <v>122</v>
      </c>
    </row>
    <row r="129" spans="1:65" s="2" customFormat="1" ht="62.7" customHeight="1">
      <c r="A129" s="40"/>
      <c r="B129" s="41"/>
      <c r="C129" s="207" t="s">
        <v>169</v>
      </c>
      <c r="D129" s="207" t="s">
        <v>124</v>
      </c>
      <c r="E129" s="208" t="s">
        <v>259</v>
      </c>
      <c r="F129" s="209" t="s">
        <v>260</v>
      </c>
      <c r="G129" s="210" t="s">
        <v>127</v>
      </c>
      <c r="H129" s="211">
        <v>24.984</v>
      </c>
      <c r="I129" s="212"/>
      <c r="J129" s="213">
        <f>ROUND(I129*H129,2)</f>
        <v>0</v>
      </c>
      <c r="K129" s="214"/>
      <c r="L129" s="46"/>
      <c r="M129" s="215" t="s">
        <v>19</v>
      </c>
      <c r="N129" s="216" t="s">
        <v>43</v>
      </c>
      <c r="O129" s="86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9" t="s">
        <v>128</v>
      </c>
      <c r="AT129" s="219" t="s">
        <v>124</v>
      </c>
      <c r="AU129" s="219" t="s">
        <v>82</v>
      </c>
      <c r="AY129" s="19" t="s">
        <v>122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9" t="s">
        <v>80</v>
      </c>
      <c r="BK129" s="220">
        <f>ROUND(I129*H129,2)</f>
        <v>0</v>
      </c>
      <c r="BL129" s="19" t="s">
        <v>128</v>
      </c>
      <c r="BM129" s="219" t="s">
        <v>128</v>
      </c>
    </row>
    <row r="130" spans="1:47" s="2" customFormat="1" ht="12">
      <c r="A130" s="40"/>
      <c r="B130" s="41"/>
      <c r="C130" s="42"/>
      <c r="D130" s="221" t="s">
        <v>130</v>
      </c>
      <c r="E130" s="42"/>
      <c r="F130" s="222" t="s">
        <v>261</v>
      </c>
      <c r="G130" s="42"/>
      <c r="H130" s="42"/>
      <c r="I130" s="223"/>
      <c r="J130" s="42"/>
      <c r="K130" s="42"/>
      <c r="L130" s="46"/>
      <c r="M130" s="224"/>
      <c r="N130" s="225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130</v>
      </c>
      <c r="AU130" s="19" t="s">
        <v>82</v>
      </c>
    </row>
    <row r="131" spans="1:51" s="13" customFormat="1" ht="12">
      <c r="A131" s="13"/>
      <c r="B131" s="226"/>
      <c r="C131" s="227"/>
      <c r="D131" s="228" t="s">
        <v>132</v>
      </c>
      <c r="E131" s="229" t="s">
        <v>19</v>
      </c>
      <c r="F131" s="230" t="s">
        <v>256</v>
      </c>
      <c r="G131" s="227"/>
      <c r="H131" s="229" t="s">
        <v>19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132</v>
      </c>
      <c r="AU131" s="236" t="s">
        <v>82</v>
      </c>
      <c r="AV131" s="13" t="s">
        <v>80</v>
      </c>
      <c r="AW131" s="13" t="s">
        <v>33</v>
      </c>
      <c r="AX131" s="13" t="s">
        <v>72</v>
      </c>
      <c r="AY131" s="236" t="s">
        <v>122</v>
      </c>
    </row>
    <row r="132" spans="1:51" s="14" customFormat="1" ht="12">
      <c r="A132" s="14"/>
      <c r="B132" s="237"/>
      <c r="C132" s="238"/>
      <c r="D132" s="228" t="s">
        <v>132</v>
      </c>
      <c r="E132" s="239" t="s">
        <v>19</v>
      </c>
      <c r="F132" s="240" t="s">
        <v>257</v>
      </c>
      <c r="G132" s="238"/>
      <c r="H132" s="241">
        <v>20.539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7" t="s">
        <v>132</v>
      </c>
      <c r="AU132" s="247" t="s">
        <v>82</v>
      </c>
      <c r="AV132" s="14" t="s">
        <v>82</v>
      </c>
      <c r="AW132" s="14" t="s">
        <v>33</v>
      </c>
      <c r="AX132" s="14" t="s">
        <v>72</v>
      </c>
      <c r="AY132" s="247" t="s">
        <v>122</v>
      </c>
    </row>
    <row r="133" spans="1:51" s="14" customFormat="1" ht="12">
      <c r="A133" s="14"/>
      <c r="B133" s="237"/>
      <c r="C133" s="238"/>
      <c r="D133" s="228" t="s">
        <v>132</v>
      </c>
      <c r="E133" s="239" t="s">
        <v>19</v>
      </c>
      <c r="F133" s="240" t="s">
        <v>258</v>
      </c>
      <c r="G133" s="238"/>
      <c r="H133" s="241">
        <v>2.53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132</v>
      </c>
      <c r="AU133" s="247" t="s">
        <v>82</v>
      </c>
      <c r="AV133" s="14" t="s">
        <v>82</v>
      </c>
      <c r="AW133" s="14" t="s">
        <v>33</v>
      </c>
      <c r="AX133" s="14" t="s">
        <v>72</v>
      </c>
      <c r="AY133" s="247" t="s">
        <v>122</v>
      </c>
    </row>
    <row r="134" spans="1:51" s="14" customFormat="1" ht="12">
      <c r="A134" s="14"/>
      <c r="B134" s="237"/>
      <c r="C134" s="238"/>
      <c r="D134" s="228" t="s">
        <v>132</v>
      </c>
      <c r="E134" s="239" t="s">
        <v>19</v>
      </c>
      <c r="F134" s="240" t="s">
        <v>262</v>
      </c>
      <c r="G134" s="238"/>
      <c r="H134" s="241">
        <v>6.075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7" t="s">
        <v>132</v>
      </c>
      <c r="AU134" s="247" t="s">
        <v>82</v>
      </c>
      <c r="AV134" s="14" t="s">
        <v>82</v>
      </c>
      <c r="AW134" s="14" t="s">
        <v>33</v>
      </c>
      <c r="AX134" s="14" t="s">
        <v>72</v>
      </c>
      <c r="AY134" s="247" t="s">
        <v>122</v>
      </c>
    </row>
    <row r="135" spans="1:51" s="16" customFormat="1" ht="12">
      <c r="A135" s="16"/>
      <c r="B135" s="259"/>
      <c r="C135" s="260"/>
      <c r="D135" s="228" t="s">
        <v>132</v>
      </c>
      <c r="E135" s="261" t="s">
        <v>19</v>
      </c>
      <c r="F135" s="262" t="s">
        <v>153</v>
      </c>
      <c r="G135" s="260"/>
      <c r="H135" s="263">
        <v>29.144</v>
      </c>
      <c r="I135" s="264"/>
      <c r="J135" s="260"/>
      <c r="K135" s="260"/>
      <c r="L135" s="265"/>
      <c r="M135" s="266"/>
      <c r="N135" s="267"/>
      <c r="O135" s="267"/>
      <c r="P135" s="267"/>
      <c r="Q135" s="267"/>
      <c r="R135" s="267"/>
      <c r="S135" s="267"/>
      <c r="T135" s="268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T135" s="269" t="s">
        <v>132</v>
      </c>
      <c r="AU135" s="269" t="s">
        <v>82</v>
      </c>
      <c r="AV135" s="16" t="s">
        <v>145</v>
      </c>
      <c r="AW135" s="16" t="s">
        <v>33</v>
      </c>
      <c r="AX135" s="16" t="s">
        <v>72</v>
      </c>
      <c r="AY135" s="269" t="s">
        <v>122</v>
      </c>
    </row>
    <row r="136" spans="1:51" s="13" customFormat="1" ht="12">
      <c r="A136" s="13"/>
      <c r="B136" s="226"/>
      <c r="C136" s="227"/>
      <c r="D136" s="228" t="s">
        <v>132</v>
      </c>
      <c r="E136" s="229" t="s">
        <v>19</v>
      </c>
      <c r="F136" s="230" t="s">
        <v>263</v>
      </c>
      <c r="G136" s="227"/>
      <c r="H136" s="229" t="s">
        <v>19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132</v>
      </c>
      <c r="AU136" s="236" t="s">
        <v>82</v>
      </c>
      <c r="AV136" s="13" t="s">
        <v>80</v>
      </c>
      <c r="AW136" s="13" t="s">
        <v>33</v>
      </c>
      <c r="AX136" s="13" t="s">
        <v>72</v>
      </c>
      <c r="AY136" s="236" t="s">
        <v>122</v>
      </c>
    </row>
    <row r="137" spans="1:51" s="14" customFormat="1" ht="12">
      <c r="A137" s="14"/>
      <c r="B137" s="237"/>
      <c r="C137" s="238"/>
      <c r="D137" s="228" t="s">
        <v>132</v>
      </c>
      <c r="E137" s="239" t="s">
        <v>19</v>
      </c>
      <c r="F137" s="240" t="s">
        <v>264</v>
      </c>
      <c r="G137" s="238"/>
      <c r="H137" s="241">
        <v>-4.16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7" t="s">
        <v>132</v>
      </c>
      <c r="AU137" s="247" t="s">
        <v>82</v>
      </c>
      <c r="AV137" s="14" t="s">
        <v>82</v>
      </c>
      <c r="AW137" s="14" t="s">
        <v>33</v>
      </c>
      <c r="AX137" s="14" t="s">
        <v>72</v>
      </c>
      <c r="AY137" s="247" t="s">
        <v>122</v>
      </c>
    </row>
    <row r="138" spans="1:51" s="15" customFormat="1" ht="12">
      <c r="A138" s="15"/>
      <c r="B138" s="248"/>
      <c r="C138" s="249"/>
      <c r="D138" s="228" t="s">
        <v>132</v>
      </c>
      <c r="E138" s="250" t="s">
        <v>19</v>
      </c>
      <c r="F138" s="251" t="s">
        <v>136</v>
      </c>
      <c r="G138" s="249"/>
      <c r="H138" s="252">
        <v>24.984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8" t="s">
        <v>132</v>
      </c>
      <c r="AU138" s="258" t="s">
        <v>82</v>
      </c>
      <c r="AV138" s="15" t="s">
        <v>128</v>
      </c>
      <c r="AW138" s="15" t="s">
        <v>33</v>
      </c>
      <c r="AX138" s="15" t="s">
        <v>80</v>
      </c>
      <c r="AY138" s="258" t="s">
        <v>122</v>
      </c>
    </row>
    <row r="139" spans="1:65" s="2" customFormat="1" ht="44.25" customHeight="1">
      <c r="A139" s="40"/>
      <c r="B139" s="41"/>
      <c r="C139" s="207" t="s">
        <v>175</v>
      </c>
      <c r="D139" s="207" t="s">
        <v>124</v>
      </c>
      <c r="E139" s="208" t="s">
        <v>265</v>
      </c>
      <c r="F139" s="209" t="s">
        <v>266</v>
      </c>
      <c r="G139" s="210" t="s">
        <v>166</v>
      </c>
      <c r="H139" s="211">
        <v>43.722</v>
      </c>
      <c r="I139" s="212"/>
      <c r="J139" s="213">
        <f>ROUND(I139*H139,2)</f>
        <v>0</v>
      </c>
      <c r="K139" s="214"/>
      <c r="L139" s="46"/>
      <c r="M139" s="215" t="s">
        <v>19</v>
      </c>
      <c r="N139" s="216" t="s">
        <v>43</v>
      </c>
      <c r="O139" s="86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9" t="s">
        <v>128</v>
      </c>
      <c r="AT139" s="219" t="s">
        <v>124</v>
      </c>
      <c r="AU139" s="219" t="s">
        <v>82</v>
      </c>
      <c r="AY139" s="19" t="s">
        <v>122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9" t="s">
        <v>80</v>
      </c>
      <c r="BK139" s="220">
        <f>ROUND(I139*H139,2)</f>
        <v>0</v>
      </c>
      <c r="BL139" s="19" t="s">
        <v>128</v>
      </c>
      <c r="BM139" s="219" t="s">
        <v>189</v>
      </c>
    </row>
    <row r="140" spans="1:47" s="2" customFormat="1" ht="12">
      <c r="A140" s="40"/>
      <c r="B140" s="41"/>
      <c r="C140" s="42"/>
      <c r="D140" s="221" t="s">
        <v>130</v>
      </c>
      <c r="E140" s="42"/>
      <c r="F140" s="222" t="s">
        <v>267</v>
      </c>
      <c r="G140" s="42"/>
      <c r="H140" s="42"/>
      <c r="I140" s="223"/>
      <c r="J140" s="42"/>
      <c r="K140" s="42"/>
      <c r="L140" s="46"/>
      <c r="M140" s="224"/>
      <c r="N140" s="225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130</v>
      </c>
      <c r="AU140" s="19" t="s">
        <v>82</v>
      </c>
    </row>
    <row r="141" spans="1:51" s="14" customFormat="1" ht="12">
      <c r="A141" s="14"/>
      <c r="B141" s="237"/>
      <c r="C141" s="238"/>
      <c r="D141" s="228" t="s">
        <v>132</v>
      </c>
      <c r="E141" s="239" t="s">
        <v>19</v>
      </c>
      <c r="F141" s="240" t="s">
        <v>268</v>
      </c>
      <c r="G141" s="238"/>
      <c r="H141" s="241">
        <v>43.722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7" t="s">
        <v>132</v>
      </c>
      <c r="AU141" s="247" t="s">
        <v>82</v>
      </c>
      <c r="AV141" s="14" t="s">
        <v>82</v>
      </c>
      <c r="AW141" s="14" t="s">
        <v>33</v>
      </c>
      <c r="AX141" s="14" t="s">
        <v>80</v>
      </c>
      <c r="AY141" s="247" t="s">
        <v>122</v>
      </c>
    </row>
    <row r="142" spans="1:65" s="2" customFormat="1" ht="44.25" customHeight="1">
      <c r="A142" s="40"/>
      <c r="B142" s="41"/>
      <c r="C142" s="207" t="s">
        <v>182</v>
      </c>
      <c r="D142" s="207" t="s">
        <v>124</v>
      </c>
      <c r="E142" s="208" t="s">
        <v>269</v>
      </c>
      <c r="F142" s="209" t="s">
        <v>270</v>
      </c>
      <c r="G142" s="210" t="s">
        <v>127</v>
      </c>
      <c r="H142" s="211">
        <v>4.16</v>
      </c>
      <c r="I142" s="212"/>
      <c r="J142" s="213">
        <f>ROUND(I142*H142,2)</f>
        <v>0</v>
      </c>
      <c r="K142" s="214"/>
      <c r="L142" s="46"/>
      <c r="M142" s="215" t="s">
        <v>19</v>
      </c>
      <c r="N142" s="216" t="s">
        <v>43</v>
      </c>
      <c r="O142" s="86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9" t="s">
        <v>128</v>
      </c>
      <c r="AT142" s="219" t="s">
        <v>124</v>
      </c>
      <c r="AU142" s="219" t="s">
        <v>82</v>
      </c>
      <c r="AY142" s="19" t="s">
        <v>122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9" t="s">
        <v>80</v>
      </c>
      <c r="BK142" s="220">
        <f>ROUND(I142*H142,2)</f>
        <v>0</v>
      </c>
      <c r="BL142" s="19" t="s">
        <v>128</v>
      </c>
      <c r="BM142" s="219" t="s">
        <v>271</v>
      </c>
    </row>
    <row r="143" spans="1:51" s="13" customFormat="1" ht="12">
      <c r="A143" s="13"/>
      <c r="B143" s="226"/>
      <c r="C143" s="227"/>
      <c r="D143" s="228" t="s">
        <v>132</v>
      </c>
      <c r="E143" s="229" t="s">
        <v>19</v>
      </c>
      <c r="F143" s="230" t="s">
        <v>272</v>
      </c>
      <c r="G143" s="227"/>
      <c r="H143" s="229" t="s">
        <v>19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132</v>
      </c>
      <c r="AU143" s="236" t="s">
        <v>82</v>
      </c>
      <c r="AV143" s="13" t="s">
        <v>80</v>
      </c>
      <c r="AW143" s="13" t="s">
        <v>33</v>
      </c>
      <c r="AX143" s="13" t="s">
        <v>72</v>
      </c>
      <c r="AY143" s="236" t="s">
        <v>122</v>
      </c>
    </row>
    <row r="144" spans="1:51" s="14" customFormat="1" ht="12">
      <c r="A144" s="14"/>
      <c r="B144" s="237"/>
      <c r="C144" s="238"/>
      <c r="D144" s="228" t="s">
        <v>132</v>
      </c>
      <c r="E144" s="239" t="s">
        <v>19</v>
      </c>
      <c r="F144" s="240" t="s">
        <v>273</v>
      </c>
      <c r="G144" s="238"/>
      <c r="H144" s="241">
        <v>4.16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132</v>
      </c>
      <c r="AU144" s="247" t="s">
        <v>82</v>
      </c>
      <c r="AV144" s="14" t="s">
        <v>82</v>
      </c>
      <c r="AW144" s="14" t="s">
        <v>33</v>
      </c>
      <c r="AX144" s="14" t="s">
        <v>80</v>
      </c>
      <c r="AY144" s="247" t="s">
        <v>122</v>
      </c>
    </row>
    <row r="145" spans="1:65" s="2" customFormat="1" ht="33" customHeight="1">
      <c r="A145" s="40"/>
      <c r="B145" s="41"/>
      <c r="C145" s="207" t="s">
        <v>189</v>
      </c>
      <c r="D145" s="207" t="s">
        <v>124</v>
      </c>
      <c r="E145" s="208" t="s">
        <v>274</v>
      </c>
      <c r="F145" s="209" t="s">
        <v>275</v>
      </c>
      <c r="G145" s="210" t="s">
        <v>238</v>
      </c>
      <c r="H145" s="211">
        <v>128.573</v>
      </c>
      <c r="I145" s="212"/>
      <c r="J145" s="213">
        <f>ROUND(I145*H145,2)</f>
        <v>0</v>
      </c>
      <c r="K145" s="214"/>
      <c r="L145" s="46"/>
      <c r="M145" s="215" t="s">
        <v>19</v>
      </c>
      <c r="N145" s="216" t="s">
        <v>43</v>
      </c>
      <c r="O145" s="86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9" t="s">
        <v>128</v>
      </c>
      <c r="AT145" s="219" t="s">
        <v>124</v>
      </c>
      <c r="AU145" s="219" t="s">
        <v>82</v>
      </c>
      <c r="AY145" s="19" t="s">
        <v>122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9" t="s">
        <v>80</v>
      </c>
      <c r="BK145" s="220">
        <f>ROUND(I145*H145,2)</f>
        <v>0</v>
      </c>
      <c r="BL145" s="19" t="s">
        <v>128</v>
      </c>
      <c r="BM145" s="219" t="s">
        <v>201</v>
      </c>
    </row>
    <row r="146" spans="1:47" s="2" customFormat="1" ht="12">
      <c r="A146" s="40"/>
      <c r="B146" s="41"/>
      <c r="C146" s="42"/>
      <c r="D146" s="221" t="s">
        <v>130</v>
      </c>
      <c r="E146" s="42"/>
      <c r="F146" s="222" t="s">
        <v>276</v>
      </c>
      <c r="G146" s="42"/>
      <c r="H146" s="42"/>
      <c r="I146" s="223"/>
      <c r="J146" s="42"/>
      <c r="K146" s="42"/>
      <c r="L146" s="46"/>
      <c r="M146" s="224"/>
      <c r="N146" s="225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130</v>
      </c>
      <c r="AU146" s="19" t="s">
        <v>82</v>
      </c>
    </row>
    <row r="147" spans="1:51" s="13" customFormat="1" ht="12">
      <c r="A147" s="13"/>
      <c r="B147" s="226"/>
      <c r="C147" s="227"/>
      <c r="D147" s="228" t="s">
        <v>132</v>
      </c>
      <c r="E147" s="229" t="s">
        <v>19</v>
      </c>
      <c r="F147" s="230" t="s">
        <v>277</v>
      </c>
      <c r="G147" s="227"/>
      <c r="H147" s="229" t="s">
        <v>19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132</v>
      </c>
      <c r="AU147" s="236" t="s">
        <v>82</v>
      </c>
      <c r="AV147" s="13" t="s">
        <v>80</v>
      </c>
      <c r="AW147" s="13" t="s">
        <v>33</v>
      </c>
      <c r="AX147" s="13" t="s">
        <v>72</v>
      </c>
      <c r="AY147" s="236" t="s">
        <v>122</v>
      </c>
    </row>
    <row r="148" spans="1:51" s="14" customFormat="1" ht="12">
      <c r="A148" s="14"/>
      <c r="B148" s="237"/>
      <c r="C148" s="238"/>
      <c r="D148" s="228" t="s">
        <v>132</v>
      </c>
      <c r="E148" s="239" t="s">
        <v>19</v>
      </c>
      <c r="F148" s="240" t="s">
        <v>278</v>
      </c>
      <c r="G148" s="238"/>
      <c r="H148" s="241">
        <v>20.663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7" t="s">
        <v>132</v>
      </c>
      <c r="AU148" s="247" t="s">
        <v>82</v>
      </c>
      <c r="AV148" s="14" t="s">
        <v>82</v>
      </c>
      <c r="AW148" s="14" t="s">
        <v>33</v>
      </c>
      <c r="AX148" s="14" t="s">
        <v>72</v>
      </c>
      <c r="AY148" s="247" t="s">
        <v>122</v>
      </c>
    </row>
    <row r="149" spans="1:51" s="14" customFormat="1" ht="12">
      <c r="A149" s="14"/>
      <c r="B149" s="237"/>
      <c r="C149" s="238"/>
      <c r="D149" s="228" t="s">
        <v>132</v>
      </c>
      <c r="E149" s="239" t="s">
        <v>19</v>
      </c>
      <c r="F149" s="240" t="s">
        <v>279</v>
      </c>
      <c r="G149" s="238"/>
      <c r="H149" s="241">
        <v>107.91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132</v>
      </c>
      <c r="AU149" s="247" t="s">
        <v>82</v>
      </c>
      <c r="AV149" s="14" t="s">
        <v>82</v>
      </c>
      <c r="AW149" s="14" t="s">
        <v>33</v>
      </c>
      <c r="AX149" s="14" t="s">
        <v>72</v>
      </c>
      <c r="AY149" s="247" t="s">
        <v>122</v>
      </c>
    </row>
    <row r="150" spans="1:51" s="15" customFormat="1" ht="12">
      <c r="A150" s="15"/>
      <c r="B150" s="248"/>
      <c r="C150" s="249"/>
      <c r="D150" s="228" t="s">
        <v>132</v>
      </c>
      <c r="E150" s="250" t="s">
        <v>19</v>
      </c>
      <c r="F150" s="251" t="s">
        <v>136</v>
      </c>
      <c r="G150" s="249"/>
      <c r="H150" s="252">
        <v>128.573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8" t="s">
        <v>132</v>
      </c>
      <c r="AU150" s="258" t="s">
        <v>82</v>
      </c>
      <c r="AV150" s="15" t="s">
        <v>128</v>
      </c>
      <c r="AW150" s="15" t="s">
        <v>33</v>
      </c>
      <c r="AX150" s="15" t="s">
        <v>80</v>
      </c>
      <c r="AY150" s="258" t="s">
        <v>122</v>
      </c>
    </row>
    <row r="151" spans="1:63" s="12" customFormat="1" ht="22.8" customHeight="1">
      <c r="A151" s="12"/>
      <c r="B151" s="191"/>
      <c r="C151" s="192"/>
      <c r="D151" s="193" t="s">
        <v>71</v>
      </c>
      <c r="E151" s="205" t="s">
        <v>82</v>
      </c>
      <c r="F151" s="205" t="s">
        <v>280</v>
      </c>
      <c r="G151" s="192"/>
      <c r="H151" s="192"/>
      <c r="I151" s="195"/>
      <c r="J151" s="206">
        <f>BK151</f>
        <v>0</v>
      </c>
      <c r="K151" s="192"/>
      <c r="L151" s="197"/>
      <c r="M151" s="198"/>
      <c r="N151" s="199"/>
      <c r="O151" s="199"/>
      <c r="P151" s="200">
        <f>SUM(P152:P236)</f>
        <v>0</v>
      </c>
      <c r="Q151" s="199"/>
      <c r="R151" s="200">
        <f>SUM(R152:R236)</f>
        <v>133.9484869792439</v>
      </c>
      <c r="S151" s="199"/>
      <c r="T151" s="201">
        <f>SUM(T152:T236)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2" t="s">
        <v>80</v>
      </c>
      <c r="AT151" s="203" t="s">
        <v>71</v>
      </c>
      <c r="AU151" s="203" t="s">
        <v>80</v>
      </c>
      <c r="AY151" s="202" t="s">
        <v>122</v>
      </c>
      <c r="BK151" s="204">
        <f>SUM(BK152:BK236)</f>
        <v>0</v>
      </c>
    </row>
    <row r="152" spans="1:65" s="2" customFormat="1" ht="37.8" customHeight="1">
      <c r="A152" s="40"/>
      <c r="B152" s="41"/>
      <c r="C152" s="207" t="s">
        <v>143</v>
      </c>
      <c r="D152" s="207" t="s">
        <v>124</v>
      </c>
      <c r="E152" s="208" t="s">
        <v>281</v>
      </c>
      <c r="F152" s="209" t="s">
        <v>282</v>
      </c>
      <c r="G152" s="210" t="s">
        <v>127</v>
      </c>
      <c r="H152" s="211">
        <v>15.4</v>
      </c>
      <c r="I152" s="212"/>
      <c r="J152" s="213">
        <f>ROUND(I152*H152,2)</f>
        <v>0</v>
      </c>
      <c r="K152" s="214"/>
      <c r="L152" s="46"/>
      <c r="M152" s="215" t="s">
        <v>19</v>
      </c>
      <c r="N152" s="216" t="s">
        <v>43</v>
      </c>
      <c r="O152" s="86"/>
      <c r="P152" s="217">
        <f>O152*H152</f>
        <v>0</v>
      </c>
      <c r="Q152" s="217">
        <v>2.16</v>
      </c>
      <c r="R152" s="217">
        <f>Q152*H152</f>
        <v>33.264</v>
      </c>
      <c r="S152" s="217">
        <v>0</v>
      </c>
      <c r="T152" s="218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9" t="s">
        <v>128</v>
      </c>
      <c r="AT152" s="219" t="s">
        <v>124</v>
      </c>
      <c r="AU152" s="219" t="s">
        <v>82</v>
      </c>
      <c r="AY152" s="19" t="s">
        <v>122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9" t="s">
        <v>80</v>
      </c>
      <c r="BK152" s="220">
        <f>ROUND(I152*H152,2)</f>
        <v>0</v>
      </c>
      <c r="BL152" s="19" t="s">
        <v>128</v>
      </c>
      <c r="BM152" s="219" t="s">
        <v>283</v>
      </c>
    </row>
    <row r="153" spans="1:47" s="2" customFormat="1" ht="12">
      <c r="A153" s="40"/>
      <c r="B153" s="41"/>
      <c r="C153" s="42"/>
      <c r="D153" s="221" t="s">
        <v>130</v>
      </c>
      <c r="E153" s="42"/>
      <c r="F153" s="222" t="s">
        <v>284</v>
      </c>
      <c r="G153" s="42"/>
      <c r="H153" s="42"/>
      <c r="I153" s="223"/>
      <c r="J153" s="42"/>
      <c r="K153" s="42"/>
      <c r="L153" s="46"/>
      <c r="M153" s="224"/>
      <c r="N153" s="225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130</v>
      </c>
      <c r="AU153" s="19" t="s">
        <v>82</v>
      </c>
    </row>
    <row r="154" spans="1:51" s="13" customFormat="1" ht="12">
      <c r="A154" s="13"/>
      <c r="B154" s="226"/>
      <c r="C154" s="227"/>
      <c r="D154" s="228" t="s">
        <v>132</v>
      </c>
      <c r="E154" s="229" t="s">
        <v>19</v>
      </c>
      <c r="F154" s="230" t="s">
        <v>285</v>
      </c>
      <c r="G154" s="227"/>
      <c r="H154" s="229" t="s">
        <v>19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132</v>
      </c>
      <c r="AU154" s="236" t="s">
        <v>82</v>
      </c>
      <c r="AV154" s="13" t="s">
        <v>80</v>
      </c>
      <c r="AW154" s="13" t="s">
        <v>33</v>
      </c>
      <c r="AX154" s="13" t="s">
        <v>72</v>
      </c>
      <c r="AY154" s="236" t="s">
        <v>122</v>
      </c>
    </row>
    <row r="155" spans="1:51" s="13" customFormat="1" ht="12">
      <c r="A155" s="13"/>
      <c r="B155" s="226"/>
      <c r="C155" s="227"/>
      <c r="D155" s="228" t="s">
        <v>132</v>
      </c>
      <c r="E155" s="229" t="s">
        <v>19</v>
      </c>
      <c r="F155" s="230" t="s">
        <v>286</v>
      </c>
      <c r="G155" s="227"/>
      <c r="H155" s="229" t="s">
        <v>19</v>
      </c>
      <c r="I155" s="231"/>
      <c r="J155" s="227"/>
      <c r="K155" s="227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132</v>
      </c>
      <c r="AU155" s="236" t="s">
        <v>82</v>
      </c>
      <c r="AV155" s="13" t="s">
        <v>80</v>
      </c>
      <c r="AW155" s="13" t="s">
        <v>33</v>
      </c>
      <c r="AX155" s="13" t="s">
        <v>72</v>
      </c>
      <c r="AY155" s="236" t="s">
        <v>122</v>
      </c>
    </row>
    <row r="156" spans="1:51" s="14" customFormat="1" ht="12">
      <c r="A156" s="14"/>
      <c r="B156" s="237"/>
      <c r="C156" s="238"/>
      <c r="D156" s="228" t="s">
        <v>132</v>
      </c>
      <c r="E156" s="239" t="s">
        <v>19</v>
      </c>
      <c r="F156" s="240" t="s">
        <v>287</v>
      </c>
      <c r="G156" s="238"/>
      <c r="H156" s="241">
        <v>8.19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132</v>
      </c>
      <c r="AU156" s="247" t="s">
        <v>82</v>
      </c>
      <c r="AV156" s="14" t="s">
        <v>82</v>
      </c>
      <c r="AW156" s="14" t="s">
        <v>33</v>
      </c>
      <c r="AX156" s="14" t="s">
        <v>72</v>
      </c>
      <c r="AY156" s="247" t="s">
        <v>122</v>
      </c>
    </row>
    <row r="157" spans="1:51" s="14" customFormat="1" ht="12">
      <c r="A157" s="14"/>
      <c r="B157" s="237"/>
      <c r="C157" s="238"/>
      <c r="D157" s="228" t="s">
        <v>132</v>
      </c>
      <c r="E157" s="239" t="s">
        <v>19</v>
      </c>
      <c r="F157" s="240" t="s">
        <v>288</v>
      </c>
      <c r="G157" s="238"/>
      <c r="H157" s="241">
        <v>0.061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7" t="s">
        <v>132</v>
      </c>
      <c r="AU157" s="247" t="s">
        <v>82</v>
      </c>
      <c r="AV157" s="14" t="s">
        <v>82</v>
      </c>
      <c r="AW157" s="14" t="s">
        <v>33</v>
      </c>
      <c r="AX157" s="14" t="s">
        <v>72</v>
      </c>
      <c r="AY157" s="247" t="s">
        <v>122</v>
      </c>
    </row>
    <row r="158" spans="1:51" s="14" customFormat="1" ht="12">
      <c r="A158" s="14"/>
      <c r="B158" s="237"/>
      <c r="C158" s="238"/>
      <c r="D158" s="228" t="s">
        <v>132</v>
      </c>
      <c r="E158" s="239" t="s">
        <v>19</v>
      </c>
      <c r="F158" s="240" t="s">
        <v>289</v>
      </c>
      <c r="G158" s="238"/>
      <c r="H158" s="241">
        <v>-0.228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7" t="s">
        <v>132</v>
      </c>
      <c r="AU158" s="247" t="s">
        <v>82</v>
      </c>
      <c r="AV158" s="14" t="s">
        <v>82</v>
      </c>
      <c r="AW158" s="14" t="s">
        <v>33</v>
      </c>
      <c r="AX158" s="14" t="s">
        <v>72</v>
      </c>
      <c r="AY158" s="247" t="s">
        <v>122</v>
      </c>
    </row>
    <row r="159" spans="1:51" s="14" customFormat="1" ht="12">
      <c r="A159" s="14"/>
      <c r="B159" s="237"/>
      <c r="C159" s="238"/>
      <c r="D159" s="228" t="s">
        <v>132</v>
      </c>
      <c r="E159" s="239" t="s">
        <v>19</v>
      </c>
      <c r="F159" s="240" t="s">
        <v>290</v>
      </c>
      <c r="G159" s="238"/>
      <c r="H159" s="241">
        <v>0.863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7" t="s">
        <v>132</v>
      </c>
      <c r="AU159" s="247" t="s">
        <v>82</v>
      </c>
      <c r="AV159" s="14" t="s">
        <v>82</v>
      </c>
      <c r="AW159" s="14" t="s">
        <v>33</v>
      </c>
      <c r="AX159" s="14" t="s">
        <v>72</v>
      </c>
      <c r="AY159" s="247" t="s">
        <v>122</v>
      </c>
    </row>
    <row r="160" spans="1:51" s="14" customFormat="1" ht="12">
      <c r="A160" s="14"/>
      <c r="B160" s="237"/>
      <c r="C160" s="238"/>
      <c r="D160" s="228" t="s">
        <v>132</v>
      </c>
      <c r="E160" s="239" t="s">
        <v>19</v>
      </c>
      <c r="F160" s="240" t="s">
        <v>291</v>
      </c>
      <c r="G160" s="238"/>
      <c r="H160" s="241">
        <v>3.489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132</v>
      </c>
      <c r="AU160" s="247" t="s">
        <v>82</v>
      </c>
      <c r="AV160" s="14" t="s">
        <v>82</v>
      </c>
      <c r="AW160" s="14" t="s">
        <v>33</v>
      </c>
      <c r="AX160" s="14" t="s">
        <v>72</v>
      </c>
      <c r="AY160" s="247" t="s">
        <v>122</v>
      </c>
    </row>
    <row r="161" spans="1:51" s="14" customFormat="1" ht="12">
      <c r="A161" s="14"/>
      <c r="B161" s="237"/>
      <c r="C161" s="238"/>
      <c r="D161" s="228" t="s">
        <v>132</v>
      </c>
      <c r="E161" s="239" t="s">
        <v>19</v>
      </c>
      <c r="F161" s="240" t="s">
        <v>292</v>
      </c>
      <c r="G161" s="238"/>
      <c r="H161" s="241">
        <v>3.025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7" t="s">
        <v>132</v>
      </c>
      <c r="AU161" s="247" t="s">
        <v>82</v>
      </c>
      <c r="AV161" s="14" t="s">
        <v>82</v>
      </c>
      <c r="AW161" s="14" t="s">
        <v>33</v>
      </c>
      <c r="AX161" s="14" t="s">
        <v>72</v>
      </c>
      <c r="AY161" s="247" t="s">
        <v>122</v>
      </c>
    </row>
    <row r="162" spans="1:51" s="15" customFormat="1" ht="12">
      <c r="A162" s="15"/>
      <c r="B162" s="248"/>
      <c r="C162" s="249"/>
      <c r="D162" s="228" t="s">
        <v>132</v>
      </c>
      <c r="E162" s="250" t="s">
        <v>19</v>
      </c>
      <c r="F162" s="251" t="s">
        <v>136</v>
      </c>
      <c r="G162" s="249"/>
      <c r="H162" s="252">
        <v>15.4</v>
      </c>
      <c r="I162" s="253"/>
      <c r="J162" s="249"/>
      <c r="K162" s="249"/>
      <c r="L162" s="254"/>
      <c r="M162" s="255"/>
      <c r="N162" s="256"/>
      <c r="O162" s="256"/>
      <c r="P162" s="256"/>
      <c r="Q162" s="256"/>
      <c r="R162" s="256"/>
      <c r="S162" s="256"/>
      <c r="T162" s="257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8" t="s">
        <v>132</v>
      </c>
      <c r="AU162" s="258" t="s">
        <v>82</v>
      </c>
      <c r="AV162" s="15" t="s">
        <v>128</v>
      </c>
      <c r="AW162" s="15" t="s">
        <v>33</v>
      </c>
      <c r="AX162" s="15" t="s">
        <v>80</v>
      </c>
      <c r="AY162" s="258" t="s">
        <v>122</v>
      </c>
    </row>
    <row r="163" spans="1:65" s="2" customFormat="1" ht="33" customHeight="1">
      <c r="A163" s="40"/>
      <c r="B163" s="41"/>
      <c r="C163" s="207" t="s">
        <v>201</v>
      </c>
      <c r="D163" s="207" t="s">
        <v>124</v>
      </c>
      <c r="E163" s="208" t="s">
        <v>293</v>
      </c>
      <c r="F163" s="209" t="s">
        <v>294</v>
      </c>
      <c r="G163" s="210" t="s">
        <v>127</v>
      </c>
      <c r="H163" s="211">
        <v>15.484</v>
      </c>
      <c r="I163" s="212"/>
      <c r="J163" s="213">
        <f>ROUND(I163*H163,2)</f>
        <v>0</v>
      </c>
      <c r="K163" s="214"/>
      <c r="L163" s="46"/>
      <c r="M163" s="215" t="s">
        <v>19</v>
      </c>
      <c r="N163" s="216" t="s">
        <v>43</v>
      </c>
      <c r="O163" s="86"/>
      <c r="P163" s="217">
        <f>O163*H163</f>
        <v>0</v>
      </c>
      <c r="Q163" s="217">
        <v>2.256342204</v>
      </c>
      <c r="R163" s="217">
        <f>Q163*H163</f>
        <v>34.937202686736</v>
      </c>
      <c r="S163" s="217">
        <v>0</v>
      </c>
      <c r="T163" s="218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9" t="s">
        <v>128</v>
      </c>
      <c r="AT163" s="219" t="s">
        <v>124</v>
      </c>
      <c r="AU163" s="219" t="s">
        <v>82</v>
      </c>
      <c r="AY163" s="19" t="s">
        <v>122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9" t="s">
        <v>80</v>
      </c>
      <c r="BK163" s="220">
        <f>ROUND(I163*H163,2)</f>
        <v>0</v>
      </c>
      <c r="BL163" s="19" t="s">
        <v>128</v>
      </c>
      <c r="BM163" s="219" t="s">
        <v>295</v>
      </c>
    </row>
    <row r="164" spans="1:47" s="2" customFormat="1" ht="12">
      <c r="A164" s="40"/>
      <c r="B164" s="41"/>
      <c r="C164" s="42"/>
      <c r="D164" s="221" t="s">
        <v>130</v>
      </c>
      <c r="E164" s="42"/>
      <c r="F164" s="222" t="s">
        <v>296</v>
      </c>
      <c r="G164" s="42"/>
      <c r="H164" s="42"/>
      <c r="I164" s="223"/>
      <c r="J164" s="42"/>
      <c r="K164" s="42"/>
      <c r="L164" s="46"/>
      <c r="M164" s="224"/>
      <c r="N164" s="225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130</v>
      </c>
      <c r="AU164" s="19" t="s">
        <v>82</v>
      </c>
    </row>
    <row r="165" spans="1:51" s="13" customFormat="1" ht="12">
      <c r="A165" s="13"/>
      <c r="B165" s="226"/>
      <c r="C165" s="227"/>
      <c r="D165" s="228" t="s">
        <v>132</v>
      </c>
      <c r="E165" s="229" t="s">
        <v>19</v>
      </c>
      <c r="F165" s="230" t="s">
        <v>297</v>
      </c>
      <c r="G165" s="227"/>
      <c r="H165" s="229" t="s">
        <v>19</v>
      </c>
      <c r="I165" s="231"/>
      <c r="J165" s="227"/>
      <c r="K165" s="227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132</v>
      </c>
      <c r="AU165" s="236" t="s">
        <v>82</v>
      </c>
      <c r="AV165" s="13" t="s">
        <v>80</v>
      </c>
      <c r="AW165" s="13" t="s">
        <v>33</v>
      </c>
      <c r="AX165" s="13" t="s">
        <v>72</v>
      </c>
      <c r="AY165" s="236" t="s">
        <v>122</v>
      </c>
    </row>
    <row r="166" spans="1:51" s="14" customFormat="1" ht="12">
      <c r="A166" s="14"/>
      <c r="B166" s="237"/>
      <c r="C166" s="238"/>
      <c r="D166" s="228" t="s">
        <v>132</v>
      </c>
      <c r="E166" s="239" t="s">
        <v>19</v>
      </c>
      <c r="F166" s="240" t="s">
        <v>298</v>
      </c>
      <c r="G166" s="238"/>
      <c r="H166" s="241">
        <v>13.442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7" t="s">
        <v>132</v>
      </c>
      <c r="AU166" s="247" t="s">
        <v>82</v>
      </c>
      <c r="AV166" s="14" t="s">
        <v>82</v>
      </c>
      <c r="AW166" s="14" t="s">
        <v>33</v>
      </c>
      <c r="AX166" s="14" t="s">
        <v>72</v>
      </c>
      <c r="AY166" s="247" t="s">
        <v>122</v>
      </c>
    </row>
    <row r="167" spans="1:51" s="14" customFormat="1" ht="12">
      <c r="A167" s="14"/>
      <c r="B167" s="237"/>
      <c r="C167" s="238"/>
      <c r="D167" s="228" t="s">
        <v>132</v>
      </c>
      <c r="E167" s="239" t="s">
        <v>19</v>
      </c>
      <c r="F167" s="240" t="s">
        <v>299</v>
      </c>
      <c r="G167" s="238"/>
      <c r="H167" s="241">
        <v>2.042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7" t="s">
        <v>132</v>
      </c>
      <c r="AU167" s="247" t="s">
        <v>82</v>
      </c>
      <c r="AV167" s="14" t="s">
        <v>82</v>
      </c>
      <c r="AW167" s="14" t="s">
        <v>33</v>
      </c>
      <c r="AX167" s="14" t="s">
        <v>72</v>
      </c>
      <c r="AY167" s="247" t="s">
        <v>122</v>
      </c>
    </row>
    <row r="168" spans="1:51" s="15" customFormat="1" ht="12">
      <c r="A168" s="15"/>
      <c r="B168" s="248"/>
      <c r="C168" s="249"/>
      <c r="D168" s="228" t="s">
        <v>132</v>
      </c>
      <c r="E168" s="250" t="s">
        <v>19</v>
      </c>
      <c r="F168" s="251" t="s">
        <v>136</v>
      </c>
      <c r="G168" s="249"/>
      <c r="H168" s="252">
        <v>15.484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132</v>
      </c>
      <c r="AU168" s="258" t="s">
        <v>82</v>
      </c>
      <c r="AV168" s="15" t="s">
        <v>128</v>
      </c>
      <c r="AW168" s="15" t="s">
        <v>33</v>
      </c>
      <c r="AX168" s="15" t="s">
        <v>80</v>
      </c>
      <c r="AY168" s="258" t="s">
        <v>122</v>
      </c>
    </row>
    <row r="169" spans="1:65" s="2" customFormat="1" ht="16.5" customHeight="1">
      <c r="A169" s="40"/>
      <c r="B169" s="41"/>
      <c r="C169" s="207" t="s">
        <v>300</v>
      </c>
      <c r="D169" s="207" t="s">
        <v>124</v>
      </c>
      <c r="E169" s="208" t="s">
        <v>301</v>
      </c>
      <c r="F169" s="209" t="s">
        <v>302</v>
      </c>
      <c r="G169" s="210" t="s">
        <v>238</v>
      </c>
      <c r="H169" s="211">
        <v>6.375</v>
      </c>
      <c r="I169" s="212"/>
      <c r="J169" s="213">
        <f>ROUND(I169*H169,2)</f>
        <v>0</v>
      </c>
      <c r="K169" s="214"/>
      <c r="L169" s="46"/>
      <c r="M169" s="215" t="s">
        <v>19</v>
      </c>
      <c r="N169" s="216" t="s">
        <v>43</v>
      </c>
      <c r="O169" s="86"/>
      <c r="P169" s="217">
        <f>O169*H169</f>
        <v>0</v>
      </c>
      <c r="Q169" s="217">
        <v>0.0024719</v>
      </c>
      <c r="R169" s="217">
        <f>Q169*H169</f>
        <v>0.0157583625</v>
      </c>
      <c r="S169" s="217">
        <v>0</v>
      </c>
      <c r="T169" s="218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9" t="s">
        <v>128</v>
      </c>
      <c r="AT169" s="219" t="s">
        <v>124</v>
      </c>
      <c r="AU169" s="219" t="s">
        <v>82</v>
      </c>
      <c r="AY169" s="19" t="s">
        <v>122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9" t="s">
        <v>80</v>
      </c>
      <c r="BK169" s="220">
        <f>ROUND(I169*H169,2)</f>
        <v>0</v>
      </c>
      <c r="BL169" s="19" t="s">
        <v>128</v>
      </c>
      <c r="BM169" s="219" t="s">
        <v>303</v>
      </c>
    </row>
    <row r="170" spans="1:47" s="2" customFormat="1" ht="12">
      <c r="A170" s="40"/>
      <c r="B170" s="41"/>
      <c r="C170" s="42"/>
      <c r="D170" s="221" t="s">
        <v>130</v>
      </c>
      <c r="E170" s="42"/>
      <c r="F170" s="222" t="s">
        <v>304</v>
      </c>
      <c r="G170" s="42"/>
      <c r="H170" s="42"/>
      <c r="I170" s="223"/>
      <c r="J170" s="42"/>
      <c r="K170" s="42"/>
      <c r="L170" s="46"/>
      <c r="M170" s="224"/>
      <c r="N170" s="225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130</v>
      </c>
      <c r="AU170" s="19" t="s">
        <v>82</v>
      </c>
    </row>
    <row r="171" spans="1:51" s="13" customFormat="1" ht="12">
      <c r="A171" s="13"/>
      <c r="B171" s="226"/>
      <c r="C171" s="227"/>
      <c r="D171" s="228" t="s">
        <v>132</v>
      </c>
      <c r="E171" s="229" t="s">
        <v>19</v>
      </c>
      <c r="F171" s="230" t="s">
        <v>305</v>
      </c>
      <c r="G171" s="227"/>
      <c r="H171" s="229" t="s">
        <v>19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132</v>
      </c>
      <c r="AU171" s="236" t="s">
        <v>82</v>
      </c>
      <c r="AV171" s="13" t="s">
        <v>80</v>
      </c>
      <c r="AW171" s="13" t="s">
        <v>33</v>
      </c>
      <c r="AX171" s="13" t="s">
        <v>72</v>
      </c>
      <c r="AY171" s="236" t="s">
        <v>122</v>
      </c>
    </row>
    <row r="172" spans="1:51" s="14" customFormat="1" ht="12">
      <c r="A172" s="14"/>
      <c r="B172" s="237"/>
      <c r="C172" s="238"/>
      <c r="D172" s="228" t="s">
        <v>132</v>
      </c>
      <c r="E172" s="239" t="s">
        <v>19</v>
      </c>
      <c r="F172" s="240" t="s">
        <v>306</v>
      </c>
      <c r="G172" s="238"/>
      <c r="H172" s="241">
        <v>6.375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7" t="s">
        <v>132</v>
      </c>
      <c r="AU172" s="247" t="s">
        <v>82</v>
      </c>
      <c r="AV172" s="14" t="s">
        <v>82</v>
      </c>
      <c r="AW172" s="14" t="s">
        <v>33</v>
      </c>
      <c r="AX172" s="14" t="s">
        <v>80</v>
      </c>
      <c r="AY172" s="247" t="s">
        <v>122</v>
      </c>
    </row>
    <row r="173" spans="1:65" s="2" customFormat="1" ht="16.5" customHeight="1">
      <c r="A173" s="40"/>
      <c r="B173" s="41"/>
      <c r="C173" s="207" t="s">
        <v>283</v>
      </c>
      <c r="D173" s="207" t="s">
        <v>124</v>
      </c>
      <c r="E173" s="208" t="s">
        <v>307</v>
      </c>
      <c r="F173" s="209" t="s">
        <v>308</v>
      </c>
      <c r="G173" s="210" t="s">
        <v>238</v>
      </c>
      <c r="H173" s="211">
        <v>6.375</v>
      </c>
      <c r="I173" s="212"/>
      <c r="J173" s="213">
        <f>ROUND(I173*H173,2)</f>
        <v>0</v>
      </c>
      <c r="K173" s="214"/>
      <c r="L173" s="46"/>
      <c r="M173" s="215" t="s">
        <v>19</v>
      </c>
      <c r="N173" s="216" t="s">
        <v>43</v>
      </c>
      <c r="O173" s="86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9" t="s">
        <v>128</v>
      </c>
      <c r="AT173" s="219" t="s">
        <v>124</v>
      </c>
      <c r="AU173" s="219" t="s">
        <v>82</v>
      </c>
      <c r="AY173" s="19" t="s">
        <v>122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19" t="s">
        <v>80</v>
      </c>
      <c r="BK173" s="220">
        <f>ROUND(I173*H173,2)</f>
        <v>0</v>
      </c>
      <c r="BL173" s="19" t="s">
        <v>128</v>
      </c>
      <c r="BM173" s="219" t="s">
        <v>309</v>
      </c>
    </row>
    <row r="174" spans="1:47" s="2" customFormat="1" ht="12">
      <c r="A174" s="40"/>
      <c r="B174" s="41"/>
      <c r="C174" s="42"/>
      <c r="D174" s="221" t="s">
        <v>130</v>
      </c>
      <c r="E174" s="42"/>
      <c r="F174" s="222" t="s">
        <v>310</v>
      </c>
      <c r="G174" s="42"/>
      <c r="H174" s="42"/>
      <c r="I174" s="223"/>
      <c r="J174" s="42"/>
      <c r="K174" s="42"/>
      <c r="L174" s="46"/>
      <c r="M174" s="224"/>
      <c r="N174" s="225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130</v>
      </c>
      <c r="AU174" s="19" t="s">
        <v>82</v>
      </c>
    </row>
    <row r="175" spans="1:51" s="13" customFormat="1" ht="12">
      <c r="A175" s="13"/>
      <c r="B175" s="226"/>
      <c r="C175" s="227"/>
      <c r="D175" s="228" t="s">
        <v>132</v>
      </c>
      <c r="E175" s="229" t="s">
        <v>19</v>
      </c>
      <c r="F175" s="230" t="s">
        <v>305</v>
      </c>
      <c r="G175" s="227"/>
      <c r="H175" s="229" t="s">
        <v>19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132</v>
      </c>
      <c r="AU175" s="236" t="s">
        <v>82</v>
      </c>
      <c r="AV175" s="13" t="s">
        <v>80</v>
      </c>
      <c r="AW175" s="13" t="s">
        <v>33</v>
      </c>
      <c r="AX175" s="13" t="s">
        <v>72</v>
      </c>
      <c r="AY175" s="236" t="s">
        <v>122</v>
      </c>
    </row>
    <row r="176" spans="1:51" s="14" customFormat="1" ht="12">
      <c r="A176" s="14"/>
      <c r="B176" s="237"/>
      <c r="C176" s="238"/>
      <c r="D176" s="228" t="s">
        <v>132</v>
      </c>
      <c r="E176" s="239" t="s">
        <v>19</v>
      </c>
      <c r="F176" s="240" t="s">
        <v>306</v>
      </c>
      <c r="G176" s="238"/>
      <c r="H176" s="241">
        <v>6.375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7" t="s">
        <v>132</v>
      </c>
      <c r="AU176" s="247" t="s">
        <v>82</v>
      </c>
      <c r="AV176" s="14" t="s">
        <v>82</v>
      </c>
      <c r="AW176" s="14" t="s">
        <v>33</v>
      </c>
      <c r="AX176" s="14" t="s">
        <v>80</v>
      </c>
      <c r="AY176" s="247" t="s">
        <v>122</v>
      </c>
    </row>
    <row r="177" spans="1:65" s="2" customFormat="1" ht="24.15" customHeight="1">
      <c r="A177" s="40"/>
      <c r="B177" s="41"/>
      <c r="C177" s="207" t="s">
        <v>311</v>
      </c>
      <c r="D177" s="207" t="s">
        <v>124</v>
      </c>
      <c r="E177" s="208" t="s">
        <v>312</v>
      </c>
      <c r="F177" s="209" t="s">
        <v>313</v>
      </c>
      <c r="G177" s="210" t="s">
        <v>166</v>
      </c>
      <c r="H177" s="211">
        <v>0.571</v>
      </c>
      <c r="I177" s="212"/>
      <c r="J177" s="213">
        <f>ROUND(I177*H177,2)</f>
        <v>0</v>
      </c>
      <c r="K177" s="214"/>
      <c r="L177" s="46"/>
      <c r="M177" s="215" t="s">
        <v>19</v>
      </c>
      <c r="N177" s="216" t="s">
        <v>43</v>
      </c>
      <c r="O177" s="86"/>
      <c r="P177" s="217">
        <f>O177*H177</f>
        <v>0</v>
      </c>
      <c r="Q177" s="217">
        <v>1.0627727797</v>
      </c>
      <c r="R177" s="217">
        <f>Q177*H177</f>
        <v>0.6068432572086999</v>
      </c>
      <c r="S177" s="217">
        <v>0</v>
      </c>
      <c r="T177" s="218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9" t="s">
        <v>128</v>
      </c>
      <c r="AT177" s="219" t="s">
        <v>124</v>
      </c>
      <c r="AU177" s="219" t="s">
        <v>82</v>
      </c>
      <c r="AY177" s="19" t="s">
        <v>122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9" t="s">
        <v>80</v>
      </c>
      <c r="BK177" s="220">
        <f>ROUND(I177*H177,2)</f>
        <v>0</v>
      </c>
      <c r="BL177" s="19" t="s">
        <v>128</v>
      </c>
      <c r="BM177" s="219" t="s">
        <v>314</v>
      </c>
    </row>
    <row r="178" spans="1:47" s="2" customFormat="1" ht="12">
      <c r="A178" s="40"/>
      <c r="B178" s="41"/>
      <c r="C178" s="42"/>
      <c r="D178" s="221" t="s">
        <v>130</v>
      </c>
      <c r="E178" s="42"/>
      <c r="F178" s="222" t="s">
        <v>315</v>
      </c>
      <c r="G178" s="42"/>
      <c r="H178" s="42"/>
      <c r="I178" s="223"/>
      <c r="J178" s="42"/>
      <c r="K178" s="42"/>
      <c r="L178" s="46"/>
      <c r="M178" s="224"/>
      <c r="N178" s="225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130</v>
      </c>
      <c r="AU178" s="19" t="s">
        <v>82</v>
      </c>
    </row>
    <row r="179" spans="1:51" s="13" customFormat="1" ht="12">
      <c r="A179" s="13"/>
      <c r="B179" s="226"/>
      <c r="C179" s="227"/>
      <c r="D179" s="228" t="s">
        <v>132</v>
      </c>
      <c r="E179" s="229" t="s">
        <v>19</v>
      </c>
      <c r="F179" s="230" t="s">
        <v>316</v>
      </c>
      <c r="G179" s="227"/>
      <c r="H179" s="229" t="s">
        <v>19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132</v>
      </c>
      <c r="AU179" s="236" t="s">
        <v>82</v>
      </c>
      <c r="AV179" s="13" t="s">
        <v>80</v>
      </c>
      <c r="AW179" s="13" t="s">
        <v>33</v>
      </c>
      <c r="AX179" s="13" t="s">
        <v>72</v>
      </c>
      <c r="AY179" s="236" t="s">
        <v>122</v>
      </c>
    </row>
    <row r="180" spans="1:51" s="13" customFormat="1" ht="12">
      <c r="A180" s="13"/>
      <c r="B180" s="226"/>
      <c r="C180" s="227"/>
      <c r="D180" s="228" t="s">
        <v>132</v>
      </c>
      <c r="E180" s="229" t="s">
        <v>19</v>
      </c>
      <c r="F180" s="230" t="s">
        <v>317</v>
      </c>
      <c r="G180" s="227"/>
      <c r="H180" s="229" t="s">
        <v>19</v>
      </c>
      <c r="I180" s="231"/>
      <c r="J180" s="227"/>
      <c r="K180" s="227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132</v>
      </c>
      <c r="AU180" s="236" t="s">
        <v>82</v>
      </c>
      <c r="AV180" s="13" t="s">
        <v>80</v>
      </c>
      <c r="AW180" s="13" t="s">
        <v>33</v>
      </c>
      <c r="AX180" s="13" t="s">
        <v>72</v>
      </c>
      <c r="AY180" s="236" t="s">
        <v>122</v>
      </c>
    </row>
    <row r="181" spans="1:51" s="14" customFormat="1" ht="12">
      <c r="A181" s="14"/>
      <c r="B181" s="237"/>
      <c r="C181" s="238"/>
      <c r="D181" s="228" t="s">
        <v>132</v>
      </c>
      <c r="E181" s="239" t="s">
        <v>19</v>
      </c>
      <c r="F181" s="240" t="s">
        <v>318</v>
      </c>
      <c r="G181" s="238"/>
      <c r="H181" s="241">
        <v>89.61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7" t="s">
        <v>132</v>
      </c>
      <c r="AU181" s="247" t="s">
        <v>82</v>
      </c>
      <c r="AV181" s="14" t="s">
        <v>82</v>
      </c>
      <c r="AW181" s="14" t="s">
        <v>33</v>
      </c>
      <c r="AX181" s="14" t="s">
        <v>72</v>
      </c>
      <c r="AY181" s="247" t="s">
        <v>122</v>
      </c>
    </row>
    <row r="182" spans="1:51" s="14" customFormat="1" ht="12">
      <c r="A182" s="14"/>
      <c r="B182" s="237"/>
      <c r="C182" s="238"/>
      <c r="D182" s="228" t="s">
        <v>132</v>
      </c>
      <c r="E182" s="239" t="s">
        <v>19</v>
      </c>
      <c r="F182" s="240" t="s">
        <v>319</v>
      </c>
      <c r="G182" s="238"/>
      <c r="H182" s="241">
        <v>13.613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7" t="s">
        <v>132</v>
      </c>
      <c r="AU182" s="247" t="s">
        <v>82</v>
      </c>
      <c r="AV182" s="14" t="s">
        <v>82</v>
      </c>
      <c r="AW182" s="14" t="s">
        <v>33</v>
      </c>
      <c r="AX182" s="14" t="s">
        <v>72</v>
      </c>
      <c r="AY182" s="247" t="s">
        <v>122</v>
      </c>
    </row>
    <row r="183" spans="1:51" s="16" customFormat="1" ht="12">
      <c r="A183" s="16"/>
      <c r="B183" s="259"/>
      <c r="C183" s="260"/>
      <c r="D183" s="228" t="s">
        <v>132</v>
      </c>
      <c r="E183" s="261" t="s">
        <v>19</v>
      </c>
      <c r="F183" s="262" t="s">
        <v>153</v>
      </c>
      <c r="G183" s="260"/>
      <c r="H183" s="263">
        <v>103.223</v>
      </c>
      <c r="I183" s="264"/>
      <c r="J183" s="260"/>
      <c r="K183" s="260"/>
      <c r="L183" s="265"/>
      <c r="M183" s="266"/>
      <c r="N183" s="267"/>
      <c r="O183" s="267"/>
      <c r="P183" s="267"/>
      <c r="Q183" s="267"/>
      <c r="R183" s="267"/>
      <c r="S183" s="267"/>
      <c r="T183" s="268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69" t="s">
        <v>132</v>
      </c>
      <c r="AU183" s="269" t="s">
        <v>82</v>
      </c>
      <c r="AV183" s="16" t="s">
        <v>145</v>
      </c>
      <c r="AW183" s="16" t="s">
        <v>33</v>
      </c>
      <c r="AX183" s="16" t="s">
        <v>72</v>
      </c>
      <c r="AY183" s="269" t="s">
        <v>122</v>
      </c>
    </row>
    <row r="184" spans="1:51" s="14" customFormat="1" ht="12">
      <c r="A184" s="14"/>
      <c r="B184" s="237"/>
      <c r="C184" s="238"/>
      <c r="D184" s="228" t="s">
        <v>132</v>
      </c>
      <c r="E184" s="239" t="s">
        <v>19</v>
      </c>
      <c r="F184" s="240" t="s">
        <v>320</v>
      </c>
      <c r="G184" s="238"/>
      <c r="H184" s="241">
        <v>0.52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7" t="s">
        <v>132</v>
      </c>
      <c r="AU184" s="247" t="s">
        <v>82</v>
      </c>
      <c r="AV184" s="14" t="s">
        <v>82</v>
      </c>
      <c r="AW184" s="14" t="s">
        <v>33</v>
      </c>
      <c r="AX184" s="14" t="s">
        <v>72</v>
      </c>
      <c r="AY184" s="247" t="s">
        <v>122</v>
      </c>
    </row>
    <row r="185" spans="1:51" s="14" customFormat="1" ht="12">
      <c r="A185" s="14"/>
      <c r="B185" s="237"/>
      <c r="C185" s="238"/>
      <c r="D185" s="228" t="s">
        <v>132</v>
      </c>
      <c r="E185" s="239" t="s">
        <v>19</v>
      </c>
      <c r="F185" s="240" t="s">
        <v>321</v>
      </c>
      <c r="G185" s="238"/>
      <c r="H185" s="241">
        <v>0.051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7" t="s">
        <v>132</v>
      </c>
      <c r="AU185" s="247" t="s">
        <v>82</v>
      </c>
      <c r="AV185" s="14" t="s">
        <v>82</v>
      </c>
      <c r="AW185" s="14" t="s">
        <v>33</v>
      </c>
      <c r="AX185" s="14" t="s">
        <v>72</v>
      </c>
      <c r="AY185" s="247" t="s">
        <v>122</v>
      </c>
    </row>
    <row r="186" spans="1:51" s="16" customFormat="1" ht="12">
      <c r="A186" s="16"/>
      <c r="B186" s="259"/>
      <c r="C186" s="260"/>
      <c r="D186" s="228" t="s">
        <v>132</v>
      </c>
      <c r="E186" s="261" t="s">
        <v>19</v>
      </c>
      <c r="F186" s="262" t="s">
        <v>153</v>
      </c>
      <c r="G186" s="260"/>
      <c r="H186" s="263">
        <v>0.571</v>
      </c>
      <c r="I186" s="264"/>
      <c r="J186" s="260"/>
      <c r="K186" s="260"/>
      <c r="L186" s="265"/>
      <c r="M186" s="266"/>
      <c r="N186" s="267"/>
      <c r="O186" s="267"/>
      <c r="P186" s="267"/>
      <c r="Q186" s="267"/>
      <c r="R186" s="267"/>
      <c r="S186" s="267"/>
      <c r="T186" s="268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T186" s="269" t="s">
        <v>132</v>
      </c>
      <c r="AU186" s="269" t="s">
        <v>82</v>
      </c>
      <c r="AV186" s="16" t="s">
        <v>145</v>
      </c>
      <c r="AW186" s="16" t="s">
        <v>33</v>
      </c>
      <c r="AX186" s="16" t="s">
        <v>80</v>
      </c>
      <c r="AY186" s="269" t="s">
        <v>122</v>
      </c>
    </row>
    <row r="187" spans="1:65" s="2" customFormat="1" ht="33" customHeight="1">
      <c r="A187" s="40"/>
      <c r="B187" s="41"/>
      <c r="C187" s="207" t="s">
        <v>295</v>
      </c>
      <c r="D187" s="207" t="s">
        <v>124</v>
      </c>
      <c r="E187" s="208" t="s">
        <v>322</v>
      </c>
      <c r="F187" s="209" t="s">
        <v>323</v>
      </c>
      <c r="G187" s="210" t="s">
        <v>127</v>
      </c>
      <c r="H187" s="211">
        <v>21.063</v>
      </c>
      <c r="I187" s="212"/>
      <c r="J187" s="213">
        <f>ROUND(I187*H187,2)</f>
        <v>0</v>
      </c>
      <c r="K187" s="214"/>
      <c r="L187" s="46"/>
      <c r="M187" s="215" t="s">
        <v>19</v>
      </c>
      <c r="N187" s="216" t="s">
        <v>43</v>
      </c>
      <c r="O187" s="86"/>
      <c r="P187" s="217">
        <f>O187*H187</f>
        <v>0</v>
      </c>
      <c r="Q187" s="217">
        <v>2.256342204</v>
      </c>
      <c r="R187" s="217">
        <f>Q187*H187</f>
        <v>47.525335842852</v>
      </c>
      <c r="S187" s="217">
        <v>0</v>
      </c>
      <c r="T187" s="218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9" t="s">
        <v>128</v>
      </c>
      <c r="AT187" s="219" t="s">
        <v>124</v>
      </c>
      <c r="AU187" s="219" t="s">
        <v>82</v>
      </c>
      <c r="AY187" s="19" t="s">
        <v>122</v>
      </c>
      <c r="BE187" s="220">
        <f>IF(N187="základní",J187,0)</f>
        <v>0</v>
      </c>
      <c r="BF187" s="220">
        <f>IF(N187="snížená",J187,0)</f>
        <v>0</v>
      </c>
      <c r="BG187" s="220">
        <f>IF(N187="zákl. přenesená",J187,0)</f>
        <v>0</v>
      </c>
      <c r="BH187" s="220">
        <f>IF(N187="sníž. přenesená",J187,0)</f>
        <v>0</v>
      </c>
      <c r="BI187" s="220">
        <f>IF(N187="nulová",J187,0)</f>
        <v>0</v>
      </c>
      <c r="BJ187" s="19" t="s">
        <v>80</v>
      </c>
      <c r="BK187" s="220">
        <f>ROUND(I187*H187,2)</f>
        <v>0</v>
      </c>
      <c r="BL187" s="19" t="s">
        <v>128</v>
      </c>
      <c r="BM187" s="219" t="s">
        <v>324</v>
      </c>
    </row>
    <row r="188" spans="1:47" s="2" customFormat="1" ht="12">
      <c r="A188" s="40"/>
      <c r="B188" s="41"/>
      <c r="C188" s="42"/>
      <c r="D188" s="221" t="s">
        <v>130</v>
      </c>
      <c r="E188" s="42"/>
      <c r="F188" s="222" t="s">
        <v>325</v>
      </c>
      <c r="G188" s="42"/>
      <c r="H188" s="42"/>
      <c r="I188" s="223"/>
      <c r="J188" s="42"/>
      <c r="K188" s="42"/>
      <c r="L188" s="46"/>
      <c r="M188" s="224"/>
      <c r="N188" s="225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130</v>
      </c>
      <c r="AU188" s="19" t="s">
        <v>82</v>
      </c>
    </row>
    <row r="189" spans="1:51" s="13" customFormat="1" ht="12">
      <c r="A189" s="13"/>
      <c r="B189" s="226"/>
      <c r="C189" s="227"/>
      <c r="D189" s="228" t="s">
        <v>132</v>
      </c>
      <c r="E189" s="229" t="s">
        <v>19</v>
      </c>
      <c r="F189" s="230" t="s">
        <v>326</v>
      </c>
      <c r="G189" s="227"/>
      <c r="H189" s="229" t="s">
        <v>19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132</v>
      </c>
      <c r="AU189" s="236" t="s">
        <v>82</v>
      </c>
      <c r="AV189" s="13" t="s">
        <v>80</v>
      </c>
      <c r="AW189" s="13" t="s">
        <v>33</v>
      </c>
      <c r="AX189" s="13" t="s">
        <v>72</v>
      </c>
      <c r="AY189" s="236" t="s">
        <v>122</v>
      </c>
    </row>
    <row r="190" spans="1:51" s="14" customFormat="1" ht="12">
      <c r="A190" s="14"/>
      <c r="B190" s="237"/>
      <c r="C190" s="238"/>
      <c r="D190" s="228" t="s">
        <v>132</v>
      </c>
      <c r="E190" s="239" t="s">
        <v>19</v>
      </c>
      <c r="F190" s="240" t="s">
        <v>327</v>
      </c>
      <c r="G190" s="238"/>
      <c r="H190" s="241">
        <v>18.045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7" t="s">
        <v>132</v>
      </c>
      <c r="AU190" s="247" t="s">
        <v>82</v>
      </c>
      <c r="AV190" s="14" t="s">
        <v>82</v>
      </c>
      <c r="AW190" s="14" t="s">
        <v>33</v>
      </c>
      <c r="AX190" s="14" t="s">
        <v>72</v>
      </c>
      <c r="AY190" s="247" t="s">
        <v>122</v>
      </c>
    </row>
    <row r="191" spans="1:51" s="14" customFormat="1" ht="12">
      <c r="A191" s="14"/>
      <c r="B191" s="237"/>
      <c r="C191" s="238"/>
      <c r="D191" s="228" t="s">
        <v>132</v>
      </c>
      <c r="E191" s="239" t="s">
        <v>19</v>
      </c>
      <c r="F191" s="240" t="s">
        <v>328</v>
      </c>
      <c r="G191" s="238"/>
      <c r="H191" s="241">
        <v>2.156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7" t="s">
        <v>132</v>
      </c>
      <c r="AU191" s="247" t="s">
        <v>82</v>
      </c>
      <c r="AV191" s="14" t="s">
        <v>82</v>
      </c>
      <c r="AW191" s="14" t="s">
        <v>33</v>
      </c>
      <c r="AX191" s="14" t="s">
        <v>72</v>
      </c>
      <c r="AY191" s="247" t="s">
        <v>122</v>
      </c>
    </row>
    <row r="192" spans="1:51" s="14" customFormat="1" ht="12">
      <c r="A192" s="14"/>
      <c r="B192" s="237"/>
      <c r="C192" s="238"/>
      <c r="D192" s="228" t="s">
        <v>132</v>
      </c>
      <c r="E192" s="239" t="s">
        <v>19</v>
      </c>
      <c r="F192" s="240" t="s">
        <v>329</v>
      </c>
      <c r="G192" s="238"/>
      <c r="H192" s="241">
        <v>0.15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7" t="s">
        <v>132</v>
      </c>
      <c r="AU192" s="247" t="s">
        <v>82</v>
      </c>
      <c r="AV192" s="14" t="s">
        <v>82</v>
      </c>
      <c r="AW192" s="14" t="s">
        <v>33</v>
      </c>
      <c r="AX192" s="14" t="s">
        <v>72</v>
      </c>
      <c r="AY192" s="247" t="s">
        <v>122</v>
      </c>
    </row>
    <row r="193" spans="1:51" s="16" customFormat="1" ht="12">
      <c r="A193" s="16"/>
      <c r="B193" s="259"/>
      <c r="C193" s="260"/>
      <c r="D193" s="228" t="s">
        <v>132</v>
      </c>
      <c r="E193" s="261" t="s">
        <v>19</v>
      </c>
      <c r="F193" s="262" t="s">
        <v>153</v>
      </c>
      <c r="G193" s="260"/>
      <c r="H193" s="263">
        <v>20.351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T193" s="269" t="s">
        <v>132</v>
      </c>
      <c r="AU193" s="269" t="s">
        <v>82</v>
      </c>
      <c r="AV193" s="16" t="s">
        <v>145</v>
      </c>
      <c r="AW193" s="16" t="s">
        <v>33</v>
      </c>
      <c r="AX193" s="16" t="s">
        <v>72</v>
      </c>
      <c r="AY193" s="269" t="s">
        <v>122</v>
      </c>
    </row>
    <row r="194" spans="1:51" s="13" customFormat="1" ht="12">
      <c r="A194" s="13"/>
      <c r="B194" s="226"/>
      <c r="C194" s="227"/>
      <c r="D194" s="228" t="s">
        <v>132</v>
      </c>
      <c r="E194" s="229" t="s">
        <v>19</v>
      </c>
      <c r="F194" s="230" t="s">
        <v>330</v>
      </c>
      <c r="G194" s="227"/>
      <c r="H194" s="229" t="s">
        <v>19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132</v>
      </c>
      <c r="AU194" s="236" t="s">
        <v>82</v>
      </c>
      <c r="AV194" s="13" t="s">
        <v>80</v>
      </c>
      <c r="AW194" s="13" t="s">
        <v>33</v>
      </c>
      <c r="AX194" s="13" t="s">
        <v>72</v>
      </c>
      <c r="AY194" s="236" t="s">
        <v>122</v>
      </c>
    </row>
    <row r="195" spans="1:51" s="14" customFormat="1" ht="12">
      <c r="A195" s="14"/>
      <c r="B195" s="237"/>
      <c r="C195" s="238"/>
      <c r="D195" s="228" t="s">
        <v>132</v>
      </c>
      <c r="E195" s="239" t="s">
        <v>19</v>
      </c>
      <c r="F195" s="240" t="s">
        <v>331</v>
      </c>
      <c r="G195" s="238"/>
      <c r="H195" s="241">
        <v>0.712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7" t="s">
        <v>132</v>
      </c>
      <c r="AU195" s="247" t="s">
        <v>82</v>
      </c>
      <c r="AV195" s="14" t="s">
        <v>82</v>
      </c>
      <c r="AW195" s="14" t="s">
        <v>33</v>
      </c>
      <c r="AX195" s="14" t="s">
        <v>72</v>
      </c>
      <c r="AY195" s="247" t="s">
        <v>122</v>
      </c>
    </row>
    <row r="196" spans="1:51" s="15" customFormat="1" ht="12">
      <c r="A196" s="15"/>
      <c r="B196" s="248"/>
      <c r="C196" s="249"/>
      <c r="D196" s="228" t="s">
        <v>132</v>
      </c>
      <c r="E196" s="250" t="s">
        <v>19</v>
      </c>
      <c r="F196" s="251" t="s">
        <v>136</v>
      </c>
      <c r="G196" s="249"/>
      <c r="H196" s="252">
        <v>21.063</v>
      </c>
      <c r="I196" s="253"/>
      <c r="J196" s="249"/>
      <c r="K196" s="249"/>
      <c r="L196" s="254"/>
      <c r="M196" s="255"/>
      <c r="N196" s="256"/>
      <c r="O196" s="256"/>
      <c r="P196" s="256"/>
      <c r="Q196" s="256"/>
      <c r="R196" s="256"/>
      <c r="S196" s="256"/>
      <c r="T196" s="257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8" t="s">
        <v>132</v>
      </c>
      <c r="AU196" s="258" t="s">
        <v>82</v>
      </c>
      <c r="AV196" s="15" t="s">
        <v>128</v>
      </c>
      <c r="AW196" s="15" t="s">
        <v>33</v>
      </c>
      <c r="AX196" s="15" t="s">
        <v>80</v>
      </c>
      <c r="AY196" s="258" t="s">
        <v>122</v>
      </c>
    </row>
    <row r="197" spans="1:65" s="2" customFormat="1" ht="24.15" customHeight="1">
      <c r="A197" s="40"/>
      <c r="B197" s="41"/>
      <c r="C197" s="207" t="s">
        <v>8</v>
      </c>
      <c r="D197" s="207" t="s">
        <v>124</v>
      </c>
      <c r="E197" s="208" t="s">
        <v>332</v>
      </c>
      <c r="F197" s="209" t="s">
        <v>333</v>
      </c>
      <c r="G197" s="210" t="s">
        <v>166</v>
      </c>
      <c r="H197" s="211">
        <v>0.176</v>
      </c>
      <c r="I197" s="212"/>
      <c r="J197" s="213">
        <f>ROUND(I197*H197,2)</f>
        <v>0</v>
      </c>
      <c r="K197" s="214"/>
      <c r="L197" s="46"/>
      <c r="M197" s="215" t="s">
        <v>19</v>
      </c>
      <c r="N197" s="216" t="s">
        <v>43</v>
      </c>
      <c r="O197" s="86"/>
      <c r="P197" s="217">
        <f>O197*H197</f>
        <v>0</v>
      </c>
      <c r="Q197" s="217">
        <v>1.0627727797</v>
      </c>
      <c r="R197" s="217">
        <f>Q197*H197</f>
        <v>0.18704800922719997</v>
      </c>
      <c r="S197" s="217">
        <v>0</v>
      </c>
      <c r="T197" s="218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9" t="s">
        <v>128</v>
      </c>
      <c r="AT197" s="219" t="s">
        <v>124</v>
      </c>
      <c r="AU197" s="219" t="s">
        <v>82</v>
      </c>
      <c r="AY197" s="19" t="s">
        <v>122</v>
      </c>
      <c r="BE197" s="220">
        <f>IF(N197="základní",J197,0)</f>
        <v>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19" t="s">
        <v>80</v>
      </c>
      <c r="BK197" s="220">
        <f>ROUND(I197*H197,2)</f>
        <v>0</v>
      </c>
      <c r="BL197" s="19" t="s">
        <v>128</v>
      </c>
      <c r="BM197" s="219" t="s">
        <v>334</v>
      </c>
    </row>
    <row r="198" spans="1:47" s="2" customFormat="1" ht="12">
      <c r="A198" s="40"/>
      <c r="B198" s="41"/>
      <c r="C198" s="42"/>
      <c r="D198" s="221" t="s">
        <v>130</v>
      </c>
      <c r="E198" s="42"/>
      <c r="F198" s="222" t="s">
        <v>335</v>
      </c>
      <c r="G198" s="42"/>
      <c r="H198" s="42"/>
      <c r="I198" s="223"/>
      <c r="J198" s="42"/>
      <c r="K198" s="42"/>
      <c r="L198" s="46"/>
      <c r="M198" s="224"/>
      <c r="N198" s="225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130</v>
      </c>
      <c r="AU198" s="19" t="s">
        <v>82</v>
      </c>
    </row>
    <row r="199" spans="1:51" s="13" customFormat="1" ht="12">
      <c r="A199" s="13"/>
      <c r="B199" s="226"/>
      <c r="C199" s="227"/>
      <c r="D199" s="228" t="s">
        <v>132</v>
      </c>
      <c r="E199" s="229" t="s">
        <v>19</v>
      </c>
      <c r="F199" s="230" t="s">
        <v>336</v>
      </c>
      <c r="G199" s="227"/>
      <c r="H199" s="229" t="s">
        <v>19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6" t="s">
        <v>132</v>
      </c>
      <c r="AU199" s="236" t="s">
        <v>82</v>
      </c>
      <c r="AV199" s="13" t="s">
        <v>80</v>
      </c>
      <c r="AW199" s="13" t="s">
        <v>33</v>
      </c>
      <c r="AX199" s="13" t="s">
        <v>72</v>
      </c>
      <c r="AY199" s="236" t="s">
        <v>122</v>
      </c>
    </row>
    <row r="200" spans="1:51" s="14" customFormat="1" ht="12">
      <c r="A200" s="14"/>
      <c r="B200" s="237"/>
      <c r="C200" s="238"/>
      <c r="D200" s="228" t="s">
        <v>132</v>
      </c>
      <c r="E200" s="239" t="s">
        <v>19</v>
      </c>
      <c r="F200" s="240" t="s">
        <v>337</v>
      </c>
      <c r="G200" s="238"/>
      <c r="H200" s="241">
        <v>0.156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7" t="s">
        <v>132</v>
      </c>
      <c r="AU200" s="247" t="s">
        <v>82</v>
      </c>
      <c r="AV200" s="14" t="s">
        <v>82</v>
      </c>
      <c r="AW200" s="14" t="s">
        <v>33</v>
      </c>
      <c r="AX200" s="14" t="s">
        <v>72</v>
      </c>
      <c r="AY200" s="247" t="s">
        <v>122</v>
      </c>
    </row>
    <row r="201" spans="1:51" s="14" customFormat="1" ht="12">
      <c r="A201" s="14"/>
      <c r="B201" s="237"/>
      <c r="C201" s="238"/>
      <c r="D201" s="228" t="s">
        <v>132</v>
      </c>
      <c r="E201" s="239" t="s">
        <v>19</v>
      </c>
      <c r="F201" s="240" t="s">
        <v>338</v>
      </c>
      <c r="G201" s="238"/>
      <c r="H201" s="241">
        <v>0.019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7" t="s">
        <v>132</v>
      </c>
      <c r="AU201" s="247" t="s">
        <v>82</v>
      </c>
      <c r="AV201" s="14" t="s">
        <v>82</v>
      </c>
      <c r="AW201" s="14" t="s">
        <v>33</v>
      </c>
      <c r="AX201" s="14" t="s">
        <v>72</v>
      </c>
      <c r="AY201" s="247" t="s">
        <v>122</v>
      </c>
    </row>
    <row r="202" spans="1:51" s="14" customFormat="1" ht="12">
      <c r="A202" s="14"/>
      <c r="B202" s="237"/>
      <c r="C202" s="238"/>
      <c r="D202" s="228" t="s">
        <v>132</v>
      </c>
      <c r="E202" s="239" t="s">
        <v>19</v>
      </c>
      <c r="F202" s="240" t="s">
        <v>339</v>
      </c>
      <c r="G202" s="238"/>
      <c r="H202" s="241">
        <v>0.001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7" t="s">
        <v>132</v>
      </c>
      <c r="AU202" s="247" t="s">
        <v>82</v>
      </c>
      <c r="AV202" s="14" t="s">
        <v>82</v>
      </c>
      <c r="AW202" s="14" t="s">
        <v>33</v>
      </c>
      <c r="AX202" s="14" t="s">
        <v>72</v>
      </c>
      <c r="AY202" s="247" t="s">
        <v>122</v>
      </c>
    </row>
    <row r="203" spans="1:51" s="15" customFormat="1" ht="12">
      <c r="A203" s="15"/>
      <c r="B203" s="248"/>
      <c r="C203" s="249"/>
      <c r="D203" s="228" t="s">
        <v>132</v>
      </c>
      <c r="E203" s="250" t="s">
        <v>19</v>
      </c>
      <c r="F203" s="251" t="s">
        <v>136</v>
      </c>
      <c r="G203" s="249"/>
      <c r="H203" s="252">
        <v>0.176</v>
      </c>
      <c r="I203" s="253"/>
      <c r="J203" s="249"/>
      <c r="K203" s="249"/>
      <c r="L203" s="254"/>
      <c r="M203" s="255"/>
      <c r="N203" s="256"/>
      <c r="O203" s="256"/>
      <c r="P203" s="256"/>
      <c r="Q203" s="256"/>
      <c r="R203" s="256"/>
      <c r="S203" s="256"/>
      <c r="T203" s="257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8" t="s">
        <v>132</v>
      </c>
      <c r="AU203" s="258" t="s">
        <v>82</v>
      </c>
      <c r="AV203" s="15" t="s">
        <v>128</v>
      </c>
      <c r="AW203" s="15" t="s">
        <v>33</v>
      </c>
      <c r="AX203" s="15" t="s">
        <v>80</v>
      </c>
      <c r="AY203" s="258" t="s">
        <v>122</v>
      </c>
    </row>
    <row r="204" spans="1:65" s="2" customFormat="1" ht="37.8" customHeight="1">
      <c r="A204" s="40"/>
      <c r="B204" s="41"/>
      <c r="C204" s="207" t="s">
        <v>303</v>
      </c>
      <c r="D204" s="207" t="s">
        <v>124</v>
      </c>
      <c r="E204" s="208" t="s">
        <v>340</v>
      </c>
      <c r="F204" s="209" t="s">
        <v>341</v>
      </c>
      <c r="G204" s="210" t="s">
        <v>238</v>
      </c>
      <c r="H204" s="211">
        <v>2.425</v>
      </c>
      <c r="I204" s="212"/>
      <c r="J204" s="213">
        <f>ROUND(I204*H204,2)</f>
        <v>0</v>
      </c>
      <c r="K204" s="214"/>
      <c r="L204" s="46"/>
      <c r="M204" s="215" t="s">
        <v>19</v>
      </c>
      <c r="N204" s="216" t="s">
        <v>43</v>
      </c>
      <c r="O204" s="86"/>
      <c r="P204" s="217">
        <f>O204*H204</f>
        <v>0</v>
      </c>
      <c r="Q204" s="217">
        <v>0.34661988</v>
      </c>
      <c r="R204" s="217">
        <f>Q204*H204</f>
        <v>0.840553209</v>
      </c>
      <c r="S204" s="217">
        <v>0</v>
      </c>
      <c r="T204" s="218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9" t="s">
        <v>128</v>
      </c>
      <c r="AT204" s="219" t="s">
        <v>124</v>
      </c>
      <c r="AU204" s="219" t="s">
        <v>82</v>
      </c>
      <c r="AY204" s="19" t="s">
        <v>122</v>
      </c>
      <c r="BE204" s="220">
        <f>IF(N204="základní",J204,0)</f>
        <v>0</v>
      </c>
      <c r="BF204" s="220">
        <f>IF(N204="snížená",J204,0)</f>
        <v>0</v>
      </c>
      <c r="BG204" s="220">
        <f>IF(N204="zákl. přenesená",J204,0)</f>
        <v>0</v>
      </c>
      <c r="BH204" s="220">
        <f>IF(N204="sníž. přenesená",J204,0)</f>
        <v>0</v>
      </c>
      <c r="BI204" s="220">
        <f>IF(N204="nulová",J204,0)</f>
        <v>0</v>
      </c>
      <c r="BJ204" s="19" t="s">
        <v>80</v>
      </c>
      <c r="BK204" s="220">
        <f>ROUND(I204*H204,2)</f>
        <v>0</v>
      </c>
      <c r="BL204" s="19" t="s">
        <v>128</v>
      </c>
      <c r="BM204" s="219" t="s">
        <v>342</v>
      </c>
    </row>
    <row r="205" spans="1:47" s="2" customFormat="1" ht="12">
      <c r="A205" s="40"/>
      <c r="B205" s="41"/>
      <c r="C205" s="42"/>
      <c r="D205" s="221" t="s">
        <v>130</v>
      </c>
      <c r="E205" s="42"/>
      <c r="F205" s="222" t="s">
        <v>343</v>
      </c>
      <c r="G205" s="42"/>
      <c r="H205" s="42"/>
      <c r="I205" s="223"/>
      <c r="J205" s="42"/>
      <c r="K205" s="42"/>
      <c r="L205" s="46"/>
      <c r="M205" s="224"/>
      <c r="N205" s="225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130</v>
      </c>
      <c r="AU205" s="19" t="s">
        <v>82</v>
      </c>
    </row>
    <row r="206" spans="1:51" s="13" customFormat="1" ht="12">
      <c r="A206" s="13"/>
      <c r="B206" s="226"/>
      <c r="C206" s="227"/>
      <c r="D206" s="228" t="s">
        <v>132</v>
      </c>
      <c r="E206" s="229" t="s">
        <v>19</v>
      </c>
      <c r="F206" s="230" t="s">
        <v>344</v>
      </c>
      <c r="G206" s="227"/>
      <c r="H206" s="229" t="s">
        <v>19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132</v>
      </c>
      <c r="AU206" s="236" t="s">
        <v>82</v>
      </c>
      <c r="AV206" s="13" t="s">
        <v>80</v>
      </c>
      <c r="AW206" s="13" t="s">
        <v>33</v>
      </c>
      <c r="AX206" s="13" t="s">
        <v>72</v>
      </c>
      <c r="AY206" s="236" t="s">
        <v>122</v>
      </c>
    </row>
    <row r="207" spans="1:51" s="14" customFormat="1" ht="12">
      <c r="A207" s="14"/>
      <c r="B207" s="237"/>
      <c r="C207" s="238"/>
      <c r="D207" s="228" t="s">
        <v>132</v>
      </c>
      <c r="E207" s="239" t="s">
        <v>19</v>
      </c>
      <c r="F207" s="240" t="s">
        <v>345</v>
      </c>
      <c r="G207" s="238"/>
      <c r="H207" s="241">
        <v>2.425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7" t="s">
        <v>132</v>
      </c>
      <c r="AU207" s="247" t="s">
        <v>82</v>
      </c>
      <c r="AV207" s="14" t="s">
        <v>82</v>
      </c>
      <c r="AW207" s="14" t="s">
        <v>33</v>
      </c>
      <c r="AX207" s="14" t="s">
        <v>80</v>
      </c>
      <c r="AY207" s="247" t="s">
        <v>122</v>
      </c>
    </row>
    <row r="208" spans="1:65" s="2" customFormat="1" ht="44.25" customHeight="1">
      <c r="A208" s="40"/>
      <c r="B208" s="41"/>
      <c r="C208" s="207" t="s">
        <v>346</v>
      </c>
      <c r="D208" s="207" t="s">
        <v>124</v>
      </c>
      <c r="E208" s="208" t="s">
        <v>347</v>
      </c>
      <c r="F208" s="209" t="s">
        <v>348</v>
      </c>
      <c r="G208" s="210" t="s">
        <v>238</v>
      </c>
      <c r="H208" s="211">
        <v>9.54</v>
      </c>
      <c r="I208" s="212"/>
      <c r="J208" s="213">
        <f>ROUND(I208*H208,2)</f>
        <v>0</v>
      </c>
      <c r="K208" s="214"/>
      <c r="L208" s="46"/>
      <c r="M208" s="215" t="s">
        <v>19</v>
      </c>
      <c r="N208" s="216" t="s">
        <v>43</v>
      </c>
      <c r="O208" s="86"/>
      <c r="P208" s="217">
        <f>O208*H208</f>
        <v>0</v>
      </c>
      <c r="Q208" s="217">
        <v>0.67488604</v>
      </c>
      <c r="R208" s="217">
        <f>Q208*H208</f>
        <v>6.438412821599999</v>
      </c>
      <c r="S208" s="217">
        <v>0</v>
      </c>
      <c r="T208" s="218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9" t="s">
        <v>128</v>
      </c>
      <c r="AT208" s="219" t="s">
        <v>124</v>
      </c>
      <c r="AU208" s="219" t="s">
        <v>82</v>
      </c>
      <c r="AY208" s="19" t="s">
        <v>122</v>
      </c>
      <c r="BE208" s="220">
        <f>IF(N208="základní",J208,0)</f>
        <v>0</v>
      </c>
      <c r="BF208" s="220">
        <f>IF(N208="snížená",J208,0)</f>
        <v>0</v>
      </c>
      <c r="BG208" s="220">
        <f>IF(N208="zákl. přenesená",J208,0)</f>
        <v>0</v>
      </c>
      <c r="BH208" s="220">
        <f>IF(N208="sníž. přenesená",J208,0)</f>
        <v>0</v>
      </c>
      <c r="BI208" s="220">
        <f>IF(N208="nulová",J208,0)</f>
        <v>0</v>
      </c>
      <c r="BJ208" s="19" t="s">
        <v>80</v>
      </c>
      <c r="BK208" s="220">
        <f>ROUND(I208*H208,2)</f>
        <v>0</v>
      </c>
      <c r="BL208" s="19" t="s">
        <v>128</v>
      </c>
      <c r="BM208" s="219" t="s">
        <v>349</v>
      </c>
    </row>
    <row r="209" spans="1:47" s="2" customFormat="1" ht="12">
      <c r="A209" s="40"/>
      <c r="B209" s="41"/>
      <c r="C209" s="42"/>
      <c r="D209" s="221" t="s">
        <v>130</v>
      </c>
      <c r="E209" s="42"/>
      <c r="F209" s="222" t="s">
        <v>350</v>
      </c>
      <c r="G209" s="42"/>
      <c r="H209" s="42"/>
      <c r="I209" s="223"/>
      <c r="J209" s="42"/>
      <c r="K209" s="42"/>
      <c r="L209" s="46"/>
      <c r="M209" s="224"/>
      <c r="N209" s="225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130</v>
      </c>
      <c r="AU209" s="19" t="s">
        <v>82</v>
      </c>
    </row>
    <row r="210" spans="1:51" s="13" customFormat="1" ht="12">
      <c r="A210" s="13"/>
      <c r="B210" s="226"/>
      <c r="C210" s="227"/>
      <c r="D210" s="228" t="s">
        <v>132</v>
      </c>
      <c r="E210" s="229" t="s">
        <v>19</v>
      </c>
      <c r="F210" s="230" t="s">
        <v>351</v>
      </c>
      <c r="G210" s="227"/>
      <c r="H210" s="229" t="s">
        <v>19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132</v>
      </c>
      <c r="AU210" s="236" t="s">
        <v>82</v>
      </c>
      <c r="AV210" s="13" t="s">
        <v>80</v>
      </c>
      <c r="AW210" s="13" t="s">
        <v>33</v>
      </c>
      <c r="AX210" s="13" t="s">
        <v>72</v>
      </c>
      <c r="AY210" s="236" t="s">
        <v>122</v>
      </c>
    </row>
    <row r="211" spans="1:51" s="14" customFormat="1" ht="12">
      <c r="A211" s="14"/>
      <c r="B211" s="237"/>
      <c r="C211" s="238"/>
      <c r="D211" s="228" t="s">
        <v>132</v>
      </c>
      <c r="E211" s="239" t="s">
        <v>19</v>
      </c>
      <c r="F211" s="240" t="s">
        <v>352</v>
      </c>
      <c r="G211" s="238"/>
      <c r="H211" s="241">
        <v>3.875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7" t="s">
        <v>132</v>
      </c>
      <c r="AU211" s="247" t="s">
        <v>82</v>
      </c>
      <c r="AV211" s="14" t="s">
        <v>82</v>
      </c>
      <c r="AW211" s="14" t="s">
        <v>33</v>
      </c>
      <c r="AX211" s="14" t="s">
        <v>72</v>
      </c>
      <c r="AY211" s="247" t="s">
        <v>122</v>
      </c>
    </row>
    <row r="212" spans="1:51" s="14" customFormat="1" ht="12">
      <c r="A212" s="14"/>
      <c r="B212" s="237"/>
      <c r="C212" s="238"/>
      <c r="D212" s="228" t="s">
        <v>132</v>
      </c>
      <c r="E212" s="239" t="s">
        <v>19</v>
      </c>
      <c r="F212" s="240" t="s">
        <v>353</v>
      </c>
      <c r="G212" s="238"/>
      <c r="H212" s="241">
        <v>5.665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7" t="s">
        <v>132</v>
      </c>
      <c r="AU212" s="247" t="s">
        <v>82</v>
      </c>
      <c r="AV212" s="14" t="s">
        <v>82</v>
      </c>
      <c r="AW212" s="14" t="s">
        <v>33</v>
      </c>
      <c r="AX212" s="14" t="s">
        <v>72</v>
      </c>
      <c r="AY212" s="247" t="s">
        <v>122</v>
      </c>
    </row>
    <row r="213" spans="1:51" s="15" customFormat="1" ht="12">
      <c r="A213" s="15"/>
      <c r="B213" s="248"/>
      <c r="C213" s="249"/>
      <c r="D213" s="228" t="s">
        <v>132</v>
      </c>
      <c r="E213" s="250" t="s">
        <v>19</v>
      </c>
      <c r="F213" s="251" t="s">
        <v>136</v>
      </c>
      <c r="G213" s="249"/>
      <c r="H213" s="252">
        <v>9.54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8" t="s">
        <v>132</v>
      </c>
      <c r="AU213" s="258" t="s">
        <v>82</v>
      </c>
      <c r="AV213" s="15" t="s">
        <v>128</v>
      </c>
      <c r="AW213" s="15" t="s">
        <v>33</v>
      </c>
      <c r="AX213" s="15" t="s">
        <v>80</v>
      </c>
      <c r="AY213" s="258" t="s">
        <v>122</v>
      </c>
    </row>
    <row r="214" spans="1:65" s="2" customFormat="1" ht="44.25" customHeight="1">
      <c r="A214" s="40"/>
      <c r="B214" s="41"/>
      <c r="C214" s="207" t="s">
        <v>309</v>
      </c>
      <c r="D214" s="207" t="s">
        <v>124</v>
      </c>
      <c r="E214" s="208" t="s">
        <v>354</v>
      </c>
      <c r="F214" s="209" t="s">
        <v>355</v>
      </c>
      <c r="G214" s="210" t="s">
        <v>238</v>
      </c>
      <c r="H214" s="211">
        <v>10.51</v>
      </c>
      <c r="I214" s="212"/>
      <c r="J214" s="213">
        <f>ROUND(I214*H214,2)</f>
        <v>0</v>
      </c>
      <c r="K214" s="214"/>
      <c r="L214" s="46"/>
      <c r="M214" s="215" t="s">
        <v>19</v>
      </c>
      <c r="N214" s="216" t="s">
        <v>43</v>
      </c>
      <c r="O214" s="86"/>
      <c r="P214" s="217">
        <f>O214*H214</f>
        <v>0</v>
      </c>
      <c r="Q214" s="217">
        <v>0.9565003</v>
      </c>
      <c r="R214" s="217">
        <f>Q214*H214</f>
        <v>10.052818152999999</v>
      </c>
      <c r="S214" s="217">
        <v>0</v>
      </c>
      <c r="T214" s="218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9" t="s">
        <v>128</v>
      </c>
      <c r="AT214" s="219" t="s">
        <v>124</v>
      </c>
      <c r="AU214" s="219" t="s">
        <v>82</v>
      </c>
      <c r="AY214" s="19" t="s">
        <v>122</v>
      </c>
      <c r="BE214" s="220">
        <f>IF(N214="základní",J214,0)</f>
        <v>0</v>
      </c>
      <c r="BF214" s="220">
        <f>IF(N214="snížená",J214,0)</f>
        <v>0</v>
      </c>
      <c r="BG214" s="220">
        <f>IF(N214="zákl. přenesená",J214,0)</f>
        <v>0</v>
      </c>
      <c r="BH214" s="220">
        <f>IF(N214="sníž. přenesená",J214,0)</f>
        <v>0</v>
      </c>
      <c r="BI214" s="220">
        <f>IF(N214="nulová",J214,0)</f>
        <v>0</v>
      </c>
      <c r="BJ214" s="19" t="s">
        <v>80</v>
      </c>
      <c r="BK214" s="220">
        <f>ROUND(I214*H214,2)</f>
        <v>0</v>
      </c>
      <c r="BL214" s="19" t="s">
        <v>128</v>
      </c>
      <c r="BM214" s="219" t="s">
        <v>356</v>
      </c>
    </row>
    <row r="215" spans="1:47" s="2" customFormat="1" ht="12">
      <c r="A215" s="40"/>
      <c r="B215" s="41"/>
      <c r="C215" s="42"/>
      <c r="D215" s="221" t="s">
        <v>130</v>
      </c>
      <c r="E215" s="42"/>
      <c r="F215" s="222" t="s">
        <v>357</v>
      </c>
      <c r="G215" s="42"/>
      <c r="H215" s="42"/>
      <c r="I215" s="223"/>
      <c r="J215" s="42"/>
      <c r="K215" s="42"/>
      <c r="L215" s="46"/>
      <c r="M215" s="224"/>
      <c r="N215" s="225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130</v>
      </c>
      <c r="AU215" s="19" t="s">
        <v>82</v>
      </c>
    </row>
    <row r="216" spans="1:51" s="13" customFormat="1" ht="12">
      <c r="A216" s="13"/>
      <c r="B216" s="226"/>
      <c r="C216" s="227"/>
      <c r="D216" s="228" t="s">
        <v>132</v>
      </c>
      <c r="E216" s="229" t="s">
        <v>19</v>
      </c>
      <c r="F216" s="230" t="s">
        <v>358</v>
      </c>
      <c r="G216" s="227"/>
      <c r="H216" s="229" t="s">
        <v>19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132</v>
      </c>
      <c r="AU216" s="236" t="s">
        <v>82</v>
      </c>
      <c r="AV216" s="13" t="s">
        <v>80</v>
      </c>
      <c r="AW216" s="13" t="s">
        <v>33</v>
      </c>
      <c r="AX216" s="13" t="s">
        <v>72</v>
      </c>
      <c r="AY216" s="236" t="s">
        <v>122</v>
      </c>
    </row>
    <row r="217" spans="1:51" s="14" customFormat="1" ht="12">
      <c r="A217" s="14"/>
      <c r="B217" s="237"/>
      <c r="C217" s="238"/>
      <c r="D217" s="228" t="s">
        <v>132</v>
      </c>
      <c r="E217" s="239" t="s">
        <v>19</v>
      </c>
      <c r="F217" s="240" t="s">
        <v>359</v>
      </c>
      <c r="G217" s="238"/>
      <c r="H217" s="241">
        <v>10.385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7" t="s">
        <v>132</v>
      </c>
      <c r="AU217" s="247" t="s">
        <v>82</v>
      </c>
      <c r="AV217" s="14" t="s">
        <v>82</v>
      </c>
      <c r="AW217" s="14" t="s">
        <v>33</v>
      </c>
      <c r="AX217" s="14" t="s">
        <v>72</v>
      </c>
      <c r="AY217" s="247" t="s">
        <v>122</v>
      </c>
    </row>
    <row r="218" spans="1:51" s="14" customFormat="1" ht="12">
      <c r="A218" s="14"/>
      <c r="B218" s="237"/>
      <c r="C218" s="238"/>
      <c r="D218" s="228" t="s">
        <v>132</v>
      </c>
      <c r="E218" s="239" t="s">
        <v>19</v>
      </c>
      <c r="F218" s="240" t="s">
        <v>360</v>
      </c>
      <c r="G218" s="238"/>
      <c r="H218" s="241">
        <v>0.125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7" t="s">
        <v>132</v>
      </c>
      <c r="AU218" s="247" t="s">
        <v>82</v>
      </c>
      <c r="AV218" s="14" t="s">
        <v>82</v>
      </c>
      <c r="AW218" s="14" t="s">
        <v>33</v>
      </c>
      <c r="AX218" s="14" t="s">
        <v>72</v>
      </c>
      <c r="AY218" s="247" t="s">
        <v>122</v>
      </c>
    </row>
    <row r="219" spans="1:51" s="15" customFormat="1" ht="12">
      <c r="A219" s="15"/>
      <c r="B219" s="248"/>
      <c r="C219" s="249"/>
      <c r="D219" s="228" t="s">
        <v>132</v>
      </c>
      <c r="E219" s="250" t="s">
        <v>19</v>
      </c>
      <c r="F219" s="251" t="s">
        <v>136</v>
      </c>
      <c r="G219" s="249"/>
      <c r="H219" s="252">
        <v>10.51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8" t="s">
        <v>132</v>
      </c>
      <c r="AU219" s="258" t="s">
        <v>82</v>
      </c>
      <c r="AV219" s="15" t="s">
        <v>128</v>
      </c>
      <c r="AW219" s="15" t="s">
        <v>33</v>
      </c>
      <c r="AX219" s="15" t="s">
        <v>80</v>
      </c>
      <c r="AY219" s="258" t="s">
        <v>122</v>
      </c>
    </row>
    <row r="220" spans="1:65" s="2" customFormat="1" ht="55.5" customHeight="1">
      <c r="A220" s="40"/>
      <c r="B220" s="41"/>
      <c r="C220" s="207" t="s">
        <v>361</v>
      </c>
      <c r="D220" s="207" t="s">
        <v>124</v>
      </c>
      <c r="E220" s="208" t="s">
        <v>362</v>
      </c>
      <c r="F220" s="209" t="s">
        <v>363</v>
      </c>
      <c r="G220" s="210" t="s">
        <v>166</v>
      </c>
      <c r="H220" s="211">
        <v>0.076</v>
      </c>
      <c r="I220" s="212"/>
      <c r="J220" s="213">
        <f>ROUND(I220*H220,2)</f>
        <v>0</v>
      </c>
      <c r="K220" s="214"/>
      <c r="L220" s="46"/>
      <c r="M220" s="215" t="s">
        <v>19</v>
      </c>
      <c r="N220" s="216" t="s">
        <v>43</v>
      </c>
      <c r="O220" s="86"/>
      <c r="P220" s="217">
        <f>O220*H220</f>
        <v>0</v>
      </c>
      <c r="Q220" s="217">
        <v>1.05940312</v>
      </c>
      <c r="R220" s="217">
        <f>Q220*H220</f>
        <v>0.08051463712</v>
      </c>
      <c r="S220" s="217">
        <v>0</v>
      </c>
      <c r="T220" s="218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9" t="s">
        <v>128</v>
      </c>
      <c r="AT220" s="219" t="s">
        <v>124</v>
      </c>
      <c r="AU220" s="219" t="s">
        <v>82</v>
      </c>
      <c r="AY220" s="19" t="s">
        <v>122</v>
      </c>
      <c r="BE220" s="220">
        <f>IF(N220="základní",J220,0)</f>
        <v>0</v>
      </c>
      <c r="BF220" s="220">
        <f>IF(N220="snížená",J220,0)</f>
        <v>0</v>
      </c>
      <c r="BG220" s="220">
        <f>IF(N220="zákl. přenesená",J220,0)</f>
        <v>0</v>
      </c>
      <c r="BH220" s="220">
        <f>IF(N220="sníž. přenesená",J220,0)</f>
        <v>0</v>
      </c>
      <c r="BI220" s="220">
        <f>IF(N220="nulová",J220,0)</f>
        <v>0</v>
      </c>
      <c r="BJ220" s="19" t="s">
        <v>80</v>
      </c>
      <c r="BK220" s="220">
        <f>ROUND(I220*H220,2)</f>
        <v>0</v>
      </c>
      <c r="BL220" s="19" t="s">
        <v>128</v>
      </c>
      <c r="BM220" s="219" t="s">
        <v>364</v>
      </c>
    </row>
    <row r="221" spans="1:47" s="2" customFormat="1" ht="12">
      <c r="A221" s="40"/>
      <c r="B221" s="41"/>
      <c r="C221" s="42"/>
      <c r="D221" s="221" t="s">
        <v>130</v>
      </c>
      <c r="E221" s="42"/>
      <c r="F221" s="222" t="s">
        <v>365</v>
      </c>
      <c r="G221" s="42"/>
      <c r="H221" s="42"/>
      <c r="I221" s="223"/>
      <c r="J221" s="42"/>
      <c r="K221" s="42"/>
      <c r="L221" s="46"/>
      <c r="M221" s="224"/>
      <c r="N221" s="225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130</v>
      </c>
      <c r="AU221" s="19" t="s">
        <v>82</v>
      </c>
    </row>
    <row r="222" spans="1:51" s="13" customFormat="1" ht="12">
      <c r="A222" s="13"/>
      <c r="B222" s="226"/>
      <c r="C222" s="227"/>
      <c r="D222" s="228" t="s">
        <v>132</v>
      </c>
      <c r="E222" s="229" t="s">
        <v>19</v>
      </c>
      <c r="F222" s="230" t="s">
        <v>366</v>
      </c>
      <c r="G222" s="227"/>
      <c r="H222" s="229" t="s">
        <v>19</v>
      </c>
      <c r="I222" s="231"/>
      <c r="J222" s="227"/>
      <c r="K222" s="227"/>
      <c r="L222" s="232"/>
      <c r="M222" s="233"/>
      <c r="N222" s="234"/>
      <c r="O222" s="234"/>
      <c r="P222" s="234"/>
      <c r="Q222" s="234"/>
      <c r="R222" s="234"/>
      <c r="S222" s="234"/>
      <c r="T222" s="23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6" t="s">
        <v>132</v>
      </c>
      <c r="AU222" s="236" t="s">
        <v>82</v>
      </c>
      <c r="AV222" s="13" t="s">
        <v>80</v>
      </c>
      <c r="AW222" s="13" t="s">
        <v>33</v>
      </c>
      <c r="AX222" s="13" t="s">
        <v>72</v>
      </c>
      <c r="AY222" s="236" t="s">
        <v>122</v>
      </c>
    </row>
    <row r="223" spans="1:51" s="13" customFormat="1" ht="12">
      <c r="A223" s="13"/>
      <c r="B223" s="226"/>
      <c r="C223" s="227"/>
      <c r="D223" s="228" t="s">
        <v>132</v>
      </c>
      <c r="E223" s="229" t="s">
        <v>19</v>
      </c>
      <c r="F223" s="230" t="s">
        <v>367</v>
      </c>
      <c r="G223" s="227"/>
      <c r="H223" s="229" t="s">
        <v>19</v>
      </c>
      <c r="I223" s="231"/>
      <c r="J223" s="227"/>
      <c r="K223" s="227"/>
      <c r="L223" s="232"/>
      <c r="M223" s="233"/>
      <c r="N223" s="234"/>
      <c r="O223" s="234"/>
      <c r="P223" s="234"/>
      <c r="Q223" s="234"/>
      <c r="R223" s="234"/>
      <c r="S223" s="234"/>
      <c r="T223" s="23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6" t="s">
        <v>132</v>
      </c>
      <c r="AU223" s="236" t="s">
        <v>82</v>
      </c>
      <c r="AV223" s="13" t="s">
        <v>80</v>
      </c>
      <c r="AW223" s="13" t="s">
        <v>33</v>
      </c>
      <c r="AX223" s="13" t="s">
        <v>72</v>
      </c>
      <c r="AY223" s="236" t="s">
        <v>122</v>
      </c>
    </row>
    <row r="224" spans="1:51" s="14" customFormat="1" ht="12">
      <c r="A224" s="14"/>
      <c r="B224" s="237"/>
      <c r="C224" s="238"/>
      <c r="D224" s="228" t="s">
        <v>132</v>
      </c>
      <c r="E224" s="239" t="s">
        <v>19</v>
      </c>
      <c r="F224" s="240" t="s">
        <v>368</v>
      </c>
      <c r="G224" s="238"/>
      <c r="H224" s="241">
        <v>0.012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7" t="s">
        <v>132</v>
      </c>
      <c r="AU224" s="247" t="s">
        <v>82</v>
      </c>
      <c r="AV224" s="14" t="s">
        <v>82</v>
      </c>
      <c r="AW224" s="14" t="s">
        <v>33</v>
      </c>
      <c r="AX224" s="14" t="s">
        <v>72</v>
      </c>
      <c r="AY224" s="247" t="s">
        <v>122</v>
      </c>
    </row>
    <row r="225" spans="1:51" s="13" customFormat="1" ht="12">
      <c r="A225" s="13"/>
      <c r="B225" s="226"/>
      <c r="C225" s="227"/>
      <c r="D225" s="228" t="s">
        <v>132</v>
      </c>
      <c r="E225" s="229" t="s">
        <v>19</v>
      </c>
      <c r="F225" s="230" t="s">
        <v>369</v>
      </c>
      <c r="G225" s="227"/>
      <c r="H225" s="229" t="s">
        <v>19</v>
      </c>
      <c r="I225" s="231"/>
      <c r="J225" s="227"/>
      <c r="K225" s="227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132</v>
      </c>
      <c r="AU225" s="236" t="s">
        <v>82</v>
      </c>
      <c r="AV225" s="13" t="s">
        <v>80</v>
      </c>
      <c r="AW225" s="13" t="s">
        <v>33</v>
      </c>
      <c r="AX225" s="13" t="s">
        <v>72</v>
      </c>
      <c r="AY225" s="236" t="s">
        <v>122</v>
      </c>
    </row>
    <row r="226" spans="1:51" s="14" customFormat="1" ht="12">
      <c r="A226" s="14"/>
      <c r="B226" s="237"/>
      <c r="C226" s="238"/>
      <c r="D226" s="228" t="s">
        <v>132</v>
      </c>
      <c r="E226" s="239" t="s">
        <v>19</v>
      </c>
      <c r="F226" s="240" t="s">
        <v>370</v>
      </c>
      <c r="G226" s="238"/>
      <c r="H226" s="241">
        <v>0.004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7" t="s">
        <v>132</v>
      </c>
      <c r="AU226" s="247" t="s">
        <v>82</v>
      </c>
      <c r="AV226" s="14" t="s">
        <v>82</v>
      </c>
      <c r="AW226" s="14" t="s">
        <v>33</v>
      </c>
      <c r="AX226" s="14" t="s">
        <v>72</v>
      </c>
      <c r="AY226" s="247" t="s">
        <v>122</v>
      </c>
    </row>
    <row r="227" spans="1:51" s="16" customFormat="1" ht="12">
      <c r="A227" s="16"/>
      <c r="B227" s="259"/>
      <c r="C227" s="260"/>
      <c r="D227" s="228" t="s">
        <v>132</v>
      </c>
      <c r="E227" s="261" t="s">
        <v>19</v>
      </c>
      <c r="F227" s="262" t="s">
        <v>153</v>
      </c>
      <c r="G227" s="260"/>
      <c r="H227" s="263">
        <v>0.016</v>
      </c>
      <c r="I227" s="264"/>
      <c r="J227" s="260"/>
      <c r="K227" s="260"/>
      <c r="L227" s="265"/>
      <c r="M227" s="266"/>
      <c r="N227" s="267"/>
      <c r="O227" s="267"/>
      <c r="P227" s="267"/>
      <c r="Q227" s="267"/>
      <c r="R227" s="267"/>
      <c r="S227" s="267"/>
      <c r="T227" s="268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T227" s="269" t="s">
        <v>132</v>
      </c>
      <c r="AU227" s="269" t="s">
        <v>82</v>
      </c>
      <c r="AV227" s="16" t="s">
        <v>145</v>
      </c>
      <c r="AW227" s="16" t="s">
        <v>33</v>
      </c>
      <c r="AX227" s="16" t="s">
        <v>72</v>
      </c>
      <c r="AY227" s="269" t="s">
        <v>122</v>
      </c>
    </row>
    <row r="228" spans="1:51" s="13" customFormat="1" ht="12">
      <c r="A228" s="13"/>
      <c r="B228" s="226"/>
      <c r="C228" s="227"/>
      <c r="D228" s="228" t="s">
        <v>132</v>
      </c>
      <c r="E228" s="229" t="s">
        <v>19</v>
      </c>
      <c r="F228" s="230" t="s">
        <v>371</v>
      </c>
      <c r="G228" s="227"/>
      <c r="H228" s="229" t="s">
        <v>19</v>
      </c>
      <c r="I228" s="231"/>
      <c r="J228" s="227"/>
      <c r="K228" s="227"/>
      <c r="L228" s="232"/>
      <c r="M228" s="233"/>
      <c r="N228" s="234"/>
      <c r="O228" s="234"/>
      <c r="P228" s="234"/>
      <c r="Q228" s="234"/>
      <c r="R228" s="234"/>
      <c r="S228" s="234"/>
      <c r="T228" s="23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6" t="s">
        <v>132</v>
      </c>
      <c r="AU228" s="236" t="s">
        <v>82</v>
      </c>
      <c r="AV228" s="13" t="s">
        <v>80</v>
      </c>
      <c r="AW228" s="13" t="s">
        <v>33</v>
      </c>
      <c r="AX228" s="13" t="s">
        <v>72</v>
      </c>
      <c r="AY228" s="236" t="s">
        <v>122</v>
      </c>
    </row>
    <row r="229" spans="1:51" s="13" customFormat="1" ht="12">
      <c r="A229" s="13"/>
      <c r="B229" s="226"/>
      <c r="C229" s="227"/>
      <c r="D229" s="228" t="s">
        <v>132</v>
      </c>
      <c r="E229" s="229" t="s">
        <v>19</v>
      </c>
      <c r="F229" s="230" t="s">
        <v>367</v>
      </c>
      <c r="G229" s="227"/>
      <c r="H229" s="229" t="s">
        <v>19</v>
      </c>
      <c r="I229" s="231"/>
      <c r="J229" s="227"/>
      <c r="K229" s="227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132</v>
      </c>
      <c r="AU229" s="236" t="s">
        <v>82</v>
      </c>
      <c r="AV229" s="13" t="s">
        <v>80</v>
      </c>
      <c r="AW229" s="13" t="s">
        <v>33</v>
      </c>
      <c r="AX229" s="13" t="s">
        <v>72</v>
      </c>
      <c r="AY229" s="236" t="s">
        <v>122</v>
      </c>
    </row>
    <row r="230" spans="1:51" s="14" customFormat="1" ht="12">
      <c r="A230" s="14"/>
      <c r="B230" s="237"/>
      <c r="C230" s="238"/>
      <c r="D230" s="228" t="s">
        <v>132</v>
      </c>
      <c r="E230" s="239" t="s">
        <v>19</v>
      </c>
      <c r="F230" s="240" t="s">
        <v>372</v>
      </c>
      <c r="G230" s="238"/>
      <c r="H230" s="241">
        <v>0.036</v>
      </c>
      <c r="I230" s="242"/>
      <c r="J230" s="238"/>
      <c r="K230" s="238"/>
      <c r="L230" s="243"/>
      <c r="M230" s="244"/>
      <c r="N230" s="245"/>
      <c r="O230" s="245"/>
      <c r="P230" s="245"/>
      <c r="Q230" s="245"/>
      <c r="R230" s="245"/>
      <c r="S230" s="245"/>
      <c r="T230" s="24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7" t="s">
        <v>132</v>
      </c>
      <c r="AU230" s="247" t="s">
        <v>82</v>
      </c>
      <c r="AV230" s="14" t="s">
        <v>82</v>
      </c>
      <c r="AW230" s="14" t="s">
        <v>33</v>
      </c>
      <c r="AX230" s="14" t="s">
        <v>72</v>
      </c>
      <c r="AY230" s="247" t="s">
        <v>122</v>
      </c>
    </row>
    <row r="231" spans="1:51" s="13" customFormat="1" ht="12">
      <c r="A231" s="13"/>
      <c r="B231" s="226"/>
      <c r="C231" s="227"/>
      <c r="D231" s="228" t="s">
        <v>132</v>
      </c>
      <c r="E231" s="229" t="s">
        <v>19</v>
      </c>
      <c r="F231" s="230" t="s">
        <v>351</v>
      </c>
      <c r="G231" s="227"/>
      <c r="H231" s="229" t="s">
        <v>19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132</v>
      </c>
      <c r="AU231" s="236" t="s">
        <v>82</v>
      </c>
      <c r="AV231" s="13" t="s">
        <v>80</v>
      </c>
      <c r="AW231" s="13" t="s">
        <v>33</v>
      </c>
      <c r="AX231" s="13" t="s">
        <v>72</v>
      </c>
      <c r="AY231" s="236" t="s">
        <v>122</v>
      </c>
    </row>
    <row r="232" spans="1:51" s="13" customFormat="1" ht="12">
      <c r="A232" s="13"/>
      <c r="B232" s="226"/>
      <c r="C232" s="227"/>
      <c r="D232" s="228" t="s">
        <v>132</v>
      </c>
      <c r="E232" s="229" t="s">
        <v>19</v>
      </c>
      <c r="F232" s="230" t="s">
        <v>373</v>
      </c>
      <c r="G232" s="227"/>
      <c r="H232" s="229" t="s">
        <v>19</v>
      </c>
      <c r="I232" s="231"/>
      <c r="J232" s="227"/>
      <c r="K232" s="227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132</v>
      </c>
      <c r="AU232" s="236" t="s">
        <v>82</v>
      </c>
      <c r="AV232" s="13" t="s">
        <v>80</v>
      </c>
      <c r="AW232" s="13" t="s">
        <v>33</v>
      </c>
      <c r="AX232" s="13" t="s">
        <v>72</v>
      </c>
      <c r="AY232" s="236" t="s">
        <v>122</v>
      </c>
    </row>
    <row r="233" spans="1:51" s="14" customFormat="1" ht="12">
      <c r="A233" s="14"/>
      <c r="B233" s="237"/>
      <c r="C233" s="238"/>
      <c r="D233" s="228" t="s">
        <v>132</v>
      </c>
      <c r="E233" s="239" t="s">
        <v>19</v>
      </c>
      <c r="F233" s="240" t="s">
        <v>374</v>
      </c>
      <c r="G233" s="238"/>
      <c r="H233" s="241">
        <v>0.024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7" t="s">
        <v>132</v>
      </c>
      <c r="AU233" s="247" t="s">
        <v>82</v>
      </c>
      <c r="AV233" s="14" t="s">
        <v>82</v>
      </c>
      <c r="AW233" s="14" t="s">
        <v>33</v>
      </c>
      <c r="AX233" s="14" t="s">
        <v>72</v>
      </c>
      <c r="AY233" s="247" t="s">
        <v>122</v>
      </c>
    </row>
    <row r="234" spans="1:51" s="16" customFormat="1" ht="12">
      <c r="A234" s="16"/>
      <c r="B234" s="259"/>
      <c r="C234" s="260"/>
      <c r="D234" s="228" t="s">
        <v>132</v>
      </c>
      <c r="E234" s="261" t="s">
        <v>19</v>
      </c>
      <c r="F234" s="262" t="s">
        <v>153</v>
      </c>
      <c r="G234" s="260"/>
      <c r="H234" s="263">
        <v>0.06</v>
      </c>
      <c r="I234" s="264"/>
      <c r="J234" s="260"/>
      <c r="K234" s="260"/>
      <c r="L234" s="265"/>
      <c r="M234" s="266"/>
      <c r="N234" s="267"/>
      <c r="O234" s="267"/>
      <c r="P234" s="267"/>
      <c r="Q234" s="267"/>
      <c r="R234" s="267"/>
      <c r="S234" s="267"/>
      <c r="T234" s="268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T234" s="269" t="s">
        <v>132</v>
      </c>
      <c r="AU234" s="269" t="s">
        <v>82</v>
      </c>
      <c r="AV234" s="16" t="s">
        <v>145</v>
      </c>
      <c r="AW234" s="16" t="s">
        <v>33</v>
      </c>
      <c r="AX234" s="16" t="s">
        <v>72</v>
      </c>
      <c r="AY234" s="269" t="s">
        <v>122</v>
      </c>
    </row>
    <row r="235" spans="1:51" s="15" customFormat="1" ht="12">
      <c r="A235" s="15"/>
      <c r="B235" s="248"/>
      <c r="C235" s="249"/>
      <c r="D235" s="228" t="s">
        <v>132</v>
      </c>
      <c r="E235" s="250" t="s">
        <v>19</v>
      </c>
      <c r="F235" s="251" t="s">
        <v>136</v>
      </c>
      <c r="G235" s="249"/>
      <c r="H235" s="252">
        <v>0.076</v>
      </c>
      <c r="I235" s="253"/>
      <c r="J235" s="249"/>
      <c r="K235" s="249"/>
      <c r="L235" s="254"/>
      <c r="M235" s="255"/>
      <c r="N235" s="256"/>
      <c r="O235" s="256"/>
      <c r="P235" s="256"/>
      <c r="Q235" s="256"/>
      <c r="R235" s="256"/>
      <c r="S235" s="256"/>
      <c r="T235" s="257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8" t="s">
        <v>132</v>
      </c>
      <c r="AU235" s="258" t="s">
        <v>82</v>
      </c>
      <c r="AV235" s="15" t="s">
        <v>128</v>
      </c>
      <c r="AW235" s="15" t="s">
        <v>33</v>
      </c>
      <c r="AX235" s="15" t="s">
        <v>80</v>
      </c>
      <c r="AY235" s="258" t="s">
        <v>122</v>
      </c>
    </row>
    <row r="236" spans="1:65" s="2" customFormat="1" ht="37.8" customHeight="1">
      <c r="A236" s="40"/>
      <c r="B236" s="41"/>
      <c r="C236" s="207" t="s">
        <v>314</v>
      </c>
      <c r="D236" s="207" t="s">
        <v>124</v>
      </c>
      <c r="E236" s="208" t="s">
        <v>375</v>
      </c>
      <c r="F236" s="209" t="s">
        <v>376</v>
      </c>
      <c r="G236" s="210" t="s">
        <v>204</v>
      </c>
      <c r="H236" s="211">
        <v>1</v>
      </c>
      <c r="I236" s="212"/>
      <c r="J236" s="213">
        <f>ROUND(I236*H236,2)</f>
        <v>0</v>
      </c>
      <c r="K236" s="214"/>
      <c r="L236" s="46"/>
      <c r="M236" s="215" t="s">
        <v>19</v>
      </c>
      <c r="N236" s="216" t="s">
        <v>43</v>
      </c>
      <c r="O236" s="86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9" t="s">
        <v>128</v>
      </c>
      <c r="AT236" s="219" t="s">
        <v>124</v>
      </c>
      <c r="AU236" s="219" t="s">
        <v>82</v>
      </c>
      <c r="AY236" s="19" t="s">
        <v>122</v>
      </c>
      <c r="BE236" s="220">
        <f>IF(N236="základní",J236,0)</f>
        <v>0</v>
      </c>
      <c r="BF236" s="220">
        <f>IF(N236="snížená",J236,0)</f>
        <v>0</v>
      </c>
      <c r="BG236" s="220">
        <f>IF(N236="zákl. přenesená",J236,0)</f>
        <v>0</v>
      </c>
      <c r="BH236" s="220">
        <f>IF(N236="sníž. přenesená",J236,0)</f>
        <v>0</v>
      </c>
      <c r="BI236" s="220">
        <f>IF(N236="nulová",J236,0)</f>
        <v>0</v>
      </c>
      <c r="BJ236" s="19" t="s">
        <v>80</v>
      </c>
      <c r="BK236" s="220">
        <f>ROUND(I236*H236,2)</f>
        <v>0</v>
      </c>
      <c r="BL236" s="19" t="s">
        <v>128</v>
      </c>
      <c r="BM236" s="219" t="s">
        <v>377</v>
      </c>
    </row>
    <row r="237" spans="1:63" s="12" customFormat="1" ht="22.8" customHeight="1">
      <c r="A237" s="12"/>
      <c r="B237" s="191"/>
      <c r="C237" s="192"/>
      <c r="D237" s="193" t="s">
        <v>71</v>
      </c>
      <c r="E237" s="205" t="s">
        <v>145</v>
      </c>
      <c r="F237" s="205" t="s">
        <v>378</v>
      </c>
      <c r="G237" s="192"/>
      <c r="H237" s="192"/>
      <c r="I237" s="195"/>
      <c r="J237" s="206">
        <f>BK237</f>
        <v>0</v>
      </c>
      <c r="K237" s="192"/>
      <c r="L237" s="197"/>
      <c r="M237" s="198"/>
      <c r="N237" s="199"/>
      <c r="O237" s="199"/>
      <c r="P237" s="200">
        <f>SUM(P238:P310)</f>
        <v>0</v>
      </c>
      <c r="Q237" s="199"/>
      <c r="R237" s="200">
        <f>SUM(R238:R310)</f>
        <v>41.7270288622</v>
      </c>
      <c r="S237" s="199"/>
      <c r="T237" s="201">
        <f>SUM(T238:T310)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2" t="s">
        <v>80</v>
      </c>
      <c r="AT237" s="203" t="s">
        <v>71</v>
      </c>
      <c r="AU237" s="203" t="s">
        <v>80</v>
      </c>
      <c r="AY237" s="202" t="s">
        <v>122</v>
      </c>
      <c r="BK237" s="204">
        <f>SUM(BK238:BK310)</f>
        <v>0</v>
      </c>
    </row>
    <row r="238" spans="1:65" s="2" customFormat="1" ht="37.8" customHeight="1">
      <c r="A238" s="40"/>
      <c r="B238" s="41"/>
      <c r="C238" s="207" t="s">
        <v>7</v>
      </c>
      <c r="D238" s="207" t="s">
        <v>124</v>
      </c>
      <c r="E238" s="208" t="s">
        <v>379</v>
      </c>
      <c r="F238" s="209" t="s">
        <v>380</v>
      </c>
      <c r="G238" s="210" t="s">
        <v>127</v>
      </c>
      <c r="H238" s="211">
        <v>0.6</v>
      </c>
      <c r="I238" s="212"/>
      <c r="J238" s="213">
        <f>ROUND(I238*H238,2)</f>
        <v>0</v>
      </c>
      <c r="K238" s="214"/>
      <c r="L238" s="46"/>
      <c r="M238" s="215" t="s">
        <v>19</v>
      </c>
      <c r="N238" s="216" t="s">
        <v>43</v>
      </c>
      <c r="O238" s="86"/>
      <c r="P238" s="217">
        <f>O238*H238</f>
        <v>0</v>
      </c>
      <c r="Q238" s="217">
        <v>1.8775</v>
      </c>
      <c r="R238" s="217">
        <f>Q238*H238</f>
        <v>1.1264999999999998</v>
      </c>
      <c r="S238" s="217">
        <v>0</v>
      </c>
      <c r="T238" s="218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9" t="s">
        <v>128</v>
      </c>
      <c r="AT238" s="219" t="s">
        <v>124</v>
      </c>
      <c r="AU238" s="219" t="s">
        <v>82</v>
      </c>
      <c r="AY238" s="19" t="s">
        <v>122</v>
      </c>
      <c r="BE238" s="220">
        <f>IF(N238="základní",J238,0)</f>
        <v>0</v>
      </c>
      <c r="BF238" s="220">
        <f>IF(N238="snížená",J238,0)</f>
        <v>0</v>
      </c>
      <c r="BG238" s="220">
        <f>IF(N238="zákl. přenesená",J238,0)</f>
        <v>0</v>
      </c>
      <c r="BH238" s="220">
        <f>IF(N238="sníž. přenesená",J238,0)</f>
        <v>0</v>
      </c>
      <c r="BI238" s="220">
        <f>IF(N238="nulová",J238,0)</f>
        <v>0</v>
      </c>
      <c r="BJ238" s="19" t="s">
        <v>80</v>
      </c>
      <c r="BK238" s="220">
        <f>ROUND(I238*H238,2)</f>
        <v>0</v>
      </c>
      <c r="BL238" s="19" t="s">
        <v>128</v>
      </c>
      <c r="BM238" s="219" t="s">
        <v>381</v>
      </c>
    </row>
    <row r="239" spans="1:47" s="2" customFormat="1" ht="12">
      <c r="A239" s="40"/>
      <c r="B239" s="41"/>
      <c r="C239" s="42"/>
      <c r="D239" s="221" t="s">
        <v>130</v>
      </c>
      <c r="E239" s="42"/>
      <c r="F239" s="222" t="s">
        <v>382</v>
      </c>
      <c r="G239" s="42"/>
      <c r="H239" s="42"/>
      <c r="I239" s="223"/>
      <c r="J239" s="42"/>
      <c r="K239" s="42"/>
      <c r="L239" s="46"/>
      <c r="M239" s="224"/>
      <c r="N239" s="225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130</v>
      </c>
      <c r="AU239" s="19" t="s">
        <v>82</v>
      </c>
    </row>
    <row r="240" spans="1:51" s="13" customFormat="1" ht="12">
      <c r="A240" s="13"/>
      <c r="B240" s="226"/>
      <c r="C240" s="227"/>
      <c r="D240" s="228" t="s">
        <v>132</v>
      </c>
      <c r="E240" s="229" t="s">
        <v>19</v>
      </c>
      <c r="F240" s="230" t="s">
        <v>383</v>
      </c>
      <c r="G240" s="227"/>
      <c r="H240" s="229" t="s">
        <v>19</v>
      </c>
      <c r="I240" s="231"/>
      <c r="J240" s="227"/>
      <c r="K240" s="227"/>
      <c r="L240" s="232"/>
      <c r="M240" s="233"/>
      <c r="N240" s="234"/>
      <c r="O240" s="234"/>
      <c r="P240" s="234"/>
      <c r="Q240" s="234"/>
      <c r="R240" s="234"/>
      <c r="S240" s="234"/>
      <c r="T240" s="23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6" t="s">
        <v>132</v>
      </c>
      <c r="AU240" s="236" t="s">
        <v>82</v>
      </c>
      <c r="AV240" s="13" t="s">
        <v>80</v>
      </c>
      <c r="AW240" s="13" t="s">
        <v>33</v>
      </c>
      <c r="AX240" s="13" t="s">
        <v>72</v>
      </c>
      <c r="AY240" s="236" t="s">
        <v>122</v>
      </c>
    </row>
    <row r="241" spans="1:51" s="14" customFormat="1" ht="12">
      <c r="A241" s="14"/>
      <c r="B241" s="237"/>
      <c r="C241" s="238"/>
      <c r="D241" s="228" t="s">
        <v>132</v>
      </c>
      <c r="E241" s="239" t="s">
        <v>19</v>
      </c>
      <c r="F241" s="240" t="s">
        <v>384</v>
      </c>
      <c r="G241" s="238"/>
      <c r="H241" s="241">
        <v>0.6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7" t="s">
        <v>132</v>
      </c>
      <c r="AU241" s="247" t="s">
        <v>82</v>
      </c>
      <c r="AV241" s="14" t="s">
        <v>82</v>
      </c>
      <c r="AW241" s="14" t="s">
        <v>33</v>
      </c>
      <c r="AX241" s="14" t="s">
        <v>80</v>
      </c>
      <c r="AY241" s="247" t="s">
        <v>122</v>
      </c>
    </row>
    <row r="242" spans="1:65" s="2" customFormat="1" ht="37.8" customHeight="1">
      <c r="A242" s="40"/>
      <c r="B242" s="41"/>
      <c r="C242" s="207" t="s">
        <v>324</v>
      </c>
      <c r="D242" s="207" t="s">
        <v>124</v>
      </c>
      <c r="E242" s="208" t="s">
        <v>385</v>
      </c>
      <c r="F242" s="209" t="s">
        <v>386</v>
      </c>
      <c r="G242" s="210" t="s">
        <v>238</v>
      </c>
      <c r="H242" s="211">
        <v>98.38</v>
      </c>
      <c r="I242" s="212"/>
      <c r="J242" s="213">
        <f>ROUND(I242*H242,2)</f>
        <v>0</v>
      </c>
      <c r="K242" s="214"/>
      <c r="L242" s="46"/>
      <c r="M242" s="215" t="s">
        <v>19</v>
      </c>
      <c r="N242" s="216" t="s">
        <v>43</v>
      </c>
      <c r="O242" s="86"/>
      <c r="P242" s="217">
        <f>O242*H242</f>
        <v>0</v>
      </c>
      <c r="Q242" s="217">
        <v>0.260324</v>
      </c>
      <c r="R242" s="217">
        <f>Q242*H242</f>
        <v>25.61067512</v>
      </c>
      <c r="S242" s="217">
        <v>0</v>
      </c>
      <c r="T242" s="218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9" t="s">
        <v>128</v>
      </c>
      <c r="AT242" s="219" t="s">
        <v>124</v>
      </c>
      <c r="AU242" s="219" t="s">
        <v>82</v>
      </c>
      <c r="AY242" s="19" t="s">
        <v>122</v>
      </c>
      <c r="BE242" s="220">
        <f>IF(N242="základní",J242,0)</f>
        <v>0</v>
      </c>
      <c r="BF242" s="220">
        <f>IF(N242="snížená",J242,0)</f>
        <v>0</v>
      </c>
      <c r="BG242" s="220">
        <f>IF(N242="zákl. přenesená",J242,0)</f>
        <v>0</v>
      </c>
      <c r="BH242" s="220">
        <f>IF(N242="sníž. přenesená",J242,0)</f>
        <v>0</v>
      </c>
      <c r="BI242" s="220">
        <f>IF(N242="nulová",J242,0)</f>
        <v>0</v>
      </c>
      <c r="BJ242" s="19" t="s">
        <v>80</v>
      </c>
      <c r="BK242" s="220">
        <f>ROUND(I242*H242,2)</f>
        <v>0</v>
      </c>
      <c r="BL242" s="19" t="s">
        <v>128</v>
      </c>
      <c r="BM242" s="219" t="s">
        <v>387</v>
      </c>
    </row>
    <row r="243" spans="1:47" s="2" customFormat="1" ht="12">
      <c r="A243" s="40"/>
      <c r="B243" s="41"/>
      <c r="C243" s="42"/>
      <c r="D243" s="221" t="s">
        <v>130</v>
      </c>
      <c r="E243" s="42"/>
      <c r="F243" s="222" t="s">
        <v>388</v>
      </c>
      <c r="G243" s="42"/>
      <c r="H243" s="42"/>
      <c r="I243" s="223"/>
      <c r="J243" s="42"/>
      <c r="K243" s="42"/>
      <c r="L243" s="46"/>
      <c r="M243" s="224"/>
      <c r="N243" s="225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130</v>
      </c>
      <c r="AU243" s="19" t="s">
        <v>82</v>
      </c>
    </row>
    <row r="244" spans="1:51" s="13" customFormat="1" ht="12">
      <c r="A244" s="13"/>
      <c r="B244" s="226"/>
      <c r="C244" s="227"/>
      <c r="D244" s="228" t="s">
        <v>132</v>
      </c>
      <c r="E244" s="229" t="s">
        <v>19</v>
      </c>
      <c r="F244" s="230" t="s">
        <v>389</v>
      </c>
      <c r="G244" s="227"/>
      <c r="H244" s="229" t="s">
        <v>19</v>
      </c>
      <c r="I244" s="231"/>
      <c r="J244" s="227"/>
      <c r="K244" s="227"/>
      <c r="L244" s="232"/>
      <c r="M244" s="233"/>
      <c r="N244" s="234"/>
      <c r="O244" s="234"/>
      <c r="P244" s="234"/>
      <c r="Q244" s="234"/>
      <c r="R244" s="234"/>
      <c r="S244" s="234"/>
      <c r="T244" s="23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6" t="s">
        <v>132</v>
      </c>
      <c r="AU244" s="236" t="s">
        <v>82</v>
      </c>
      <c r="AV244" s="13" t="s">
        <v>80</v>
      </c>
      <c r="AW244" s="13" t="s">
        <v>33</v>
      </c>
      <c r="AX244" s="13" t="s">
        <v>72</v>
      </c>
      <c r="AY244" s="236" t="s">
        <v>122</v>
      </c>
    </row>
    <row r="245" spans="1:51" s="14" customFormat="1" ht="12">
      <c r="A245" s="14"/>
      <c r="B245" s="237"/>
      <c r="C245" s="238"/>
      <c r="D245" s="228" t="s">
        <v>132</v>
      </c>
      <c r="E245" s="239" t="s">
        <v>19</v>
      </c>
      <c r="F245" s="240" t="s">
        <v>390</v>
      </c>
      <c r="G245" s="238"/>
      <c r="H245" s="241">
        <v>145.39</v>
      </c>
      <c r="I245" s="242"/>
      <c r="J245" s="238"/>
      <c r="K245" s="238"/>
      <c r="L245" s="243"/>
      <c r="M245" s="244"/>
      <c r="N245" s="245"/>
      <c r="O245" s="245"/>
      <c r="P245" s="245"/>
      <c r="Q245" s="245"/>
      <c r="R245" s="245"/>
      <c r="S245" s="245"/>
      <c r="T245" s="24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7" t="s">
        <v>132</v>
      </c>
      <c r="AU245" s="247" t="s">
        <v>82</v>
      </c>
      <c r="AV245" s="14" t="s">
        <v>82</v>
      </c>
      <c r="AW245" s="14" t="s">
        <v>33</v>
      </c>
      <c r="AX245" s="14" t="s">
        <v>72</v>
      </c>
      <c r="AY245" s="247" t="s">
        <v>122</v>
      </c>
    </row>
    <row r="246" spans="1:51" s="13" customFormat="1" ht="12">
      <c r="A246" s="13"/>
      <c r="B246" s="226"/>
      <c r="C246" s="227"/>
      <c r="D246" s="228" t="s">
        <v>132</v>
      </c>
      <c r="E246" s="229" t="s">
        <v>19</v>
      </c>
      <c r="F246" s="230" t="s">
        <v>391</v>
      </c>
      <c r="G246" s="227"/>
      <c r="H246" s="229" t="s">
        <v>19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132</v>
      </c>
      <c r="AU246" s="236" t="s">
        <v>82</v>
      </c>
      <c r="AV246" s="13" t="s">
        <v>80</v>
      </c>
      <c r="AW246" s="13" t="s">
        <v>33</v>
      </c>
      <c r="AX246" s="13" t="s">
        <v>72</v>
      </c>
      <c r="AY246" s="236" t="s">
        <v>122</v>
      </c>
    </row>
    <row r="247" spans="1:51" s="14" customFormat="1" ht="12">
      <c r="A247" s="14"/>
      <c r="B247" s="237"/>
      <c r="C247" s="238"/>
      <c r="D247" s="228" t="s">
        <v>132</v>
      </c>
      <c r="E247" s="239" t="s">
        <v>19</v>
      </c>
      <c r="F247" s="240" t="s">
        <v>392</v>
      </c>
      <c r="G247" s="238"/>
      <c r="H247" s="241">
        <v>8.17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7" t="s">
        <v>132</v>
      </c>
      <c r="AU247" s="247" t="s">
        <v>82</v>
      </c>
      <c r="AV247" s="14" t="s">
        <v>82</v>
      </c>
      <c r="AW247" s="14" t="s">
        <v>33</v>
      </c>
      <c r="AX247" s="14" t="s">
        <v>72</v>
      </c>
      <c r="AY247" s="247" t="s">
        <v>122</v>
      </c>
    </row>
    <row r="248" spans="1:51" s="14" customFormat="1" ht="12">
      <c r="A248" s="14"/>
      <c r="B248" s="237"/>
      <c r="C248" s="238"/>
      <c r="D248" s="228" t="s">
        <v>132</v>
      </c>
      <c r="E248" s="239" t="s">
        <v>19</v>
      </c>
      <c r="F248" s="240" t="s">
        <v>393</v>
      </c>
      <c r="G248" s="238"/>
      <c r="H248" s="241">
        <v>3.365</v>
      </c>
      <c r="I248" s="242"/>
      <c r="J248" s="238"/>
      <c r="K248" s="238"/>
      <c r="L248" s="243"/>
      <c r="M248" s="244"/>
      <c r="N248" s="245"/>
      <c r="O248" s="245"/>
      <c r="P248" s="245"/>
      <c r="Q248" s="245"/>
      <c r="R248" s="245"/>
      <c r="S248" s="245"/>
      <c r="T248" s="24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7" t="s">
        <v>132</v>
      </c>
      <c r="AU248" s="247" t="s">
        <v>82</v>
      </c>
      <c r="AV248" s="14" t="s">
        <v>82</v>
      </c>
      <c r="AW248" s="14" t="s">
        <v>33</v>
      </c>
      <c r="AX248" s="14" t="s">
        <v>72</v>
      </c>
      <c r="AY248" s="247" t="s">
        <v>122</v>
      </c>
    </row>
    <row r="249" spans="1:51" s="16" customFormat="1" ht="12">
      <c r="A249" s="16"/>
      <c r="B249" s="259"/>
      <c r="C249" s="260"/>
      <c r="D249" s="228" t="s">
        <v>132</v>
      </c>
      <c r="E249" s="261" t="s">
        <v>19</v>
      </c>
      <c r="F249" s="262" t="s">
        <v>153</v>
      </c>
      <c r="G249" s="260"/>
      <c r="H249" s="263">
        <v>156.925</v>
      </c>
      <c r="I249" s="264"/>
      <c r="J249" s="260"/>
      <c r="K249" s="260"/>
      <c r="L249" s="265"/>
      <c r="M249" s="266"/>
      <c r="N249" s="267"/>
      <c r="O249" s="267"/>
      <c r="P249" s="267"/>
      <c r="Q249" s="267"/>
      <c r="R249" s="267"/>
      <c r="S249" s="267"/>
      <c r="T249" s="268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T249" s="269" t="s">
        <v>132</v>
      </c>
      <c r="AU249" s="269" t="s">
        <v>82</v>
      </c>
      <c r="AV249" s="16" t="s">
        <v>145</v>
      </c>
      <c r="AW249" s="16" t="s">
        <v>33</v>
      </c>
      <c r="AX249" s="16" t="s">
        <v>72</v>
      </c>
      <c r="AY249" s="269" t="s">
        <v>122</v>
      </c>
    </row>
    <row r="250" spans="1:51" s="14" customFormat="1" ht="12">
      <c r="A250" s="14"/>
      <c r="B250" s="237"/>
      <c r="C250" s="238"/>
      <c r="D250" s="228" t="s">
        <v>132</v>
      </c>
      <c r="E250" s="239" t="s">
        <v>19</v>
      </c>
      <c r="F250" s="240" t="s">
        <v>394</v>
      </c>
      <c r="G250" s="238"/>
      <c r="H250" s="241">
        <v>-26.982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7" t="s">
        <v>132</v>
      </c>
      <c r="AU250" s="247" t="s">
        <v>82</v>
      </c>
      <c r="AV250" s="14" t="s">
        <v>82</v>
      </c>
      <c r="AW250" s="14" t="s">
        <v>33</v>
      </c>
      <c r="AX250" s="14" t="s">
        <v>72</v>
      </c>
      <c r="AY250" s="247" t="s">
        <v>122</v>
      </c>
    </row>
    <row r="251" spans="1:51" s="14" customFormat="1" ht="12">
      <c r="A251" s="14"/>
      <c r="B251" s="237"/>
      <c r="C251" s="238"/>
      <c r="D251" s="228" t="s">
        <v>132</v>
      </c>
      <c r="E251" s="239" t="s">
        <v>19</v>
      </c>
      <c r="F251" s="240" t="s">
        <v>395</v>
      </c>
      <c r="G251" s="238"/>
      <c r="H251" s="241">
        <v>-2.363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7" t="s">
        <v>132</v>
      </c>
      <c r="AU251" s="247" t="s">
        <v>82</v>
      </c>
      <c r="AV251" s="14" t="s">
        <v>82</v>
      </c>
      <c r="AW251" s="14" t="s">
        <v>33</v>
      </c>
      <c r="AX251" s="14" t="s">
        <v>72</v>
      </c>
      <c r="AY251" s="247" t="s">
        <v>122</v>
      </c>
    </row>
    <row r="252" spans="1:51" s="14" customFormat="1" ht="12">
      <c r="A252" s="14"/>
      <c r="B252" s="237"/>
      <c r="C252" s="238"/>
      <c r="D252" s="228" t="s">
        <v>132</v>
      </c>
      <c r="E252" s="239" t="s">
        <v>19</v>
      </c>
      <c r="F252" s="240" t="s">
        <v>396</v>
      </c>
      <c r="G252" s="238"/>
      <c r="H252" s="241">
        <v>-2.36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7" t="s">
        <v>132</v>
      </c>
      <c r="AU252" s="247" t="s">
        <v>82</v>
      </c>
      <c r="AV252" s="14" t="s">
        <v>82</v>
      </c>
      <c r="AW252" s="14" t="s">
        <v>33</v>
      </c>
      <c r="AX252" s="14" t="s">
        <v>72</v>
      </c>
      <c r="AY252" s="247" t="s">
        <v>122</v>
      </c>
    </row>
    <row r="253" spans="1:51" s="14" customFormat="1" ht="12">
      <c r="A253" s="14"/>
      <c r="B253" s="237"/>
      <c r="C253" s="238"/>
      <c r="D253" s="228" t="s">
        <v>132</v>
      </c>
      <c r="E253" s="239" t="s">
        <v>19</v>
      </c>
      <c r="F253" s="240" t="s">
        <v>397</v>
      </c>
      <c r="G253" s="238"/>
      <c r="H253" s="241">
        <v>-21.175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7" t="s">
        <v>132</v>
      </c>
      <c r="AU253" s="247" t="s">
        <v>82</v>
      </c>
      <c r="AV253" s="14" t="s">
        <v>82</v>
      </c>
      <c r="AW253" s="14" t="s">
        <v>33</v>
      </c>
      <c r="AX253" s="14" t="s">
        <v>72</v>
      </c>
      <c r="AY253" s="247" t="s">
        <v>122</v>
      </c>
    </row>
    <row r="254" spans="1:51" s="14" customFormat="1" ht="12">
      <c r="A254" s="14"/>
      <c r="B254" s="237"/>
      <c r="C254" s="238"/>
      <c r="D254" s="228" t="s">
        <v>132</v>
      </c>
      <c r="E254" s="239" t="s">
        <v>19</v>
      </c>
      <c r="F254" s="240" t="s">
        <v>398</v>
      </c>
      <c r="G254" s="238"/>
      <c r="H254" s="241">
        <v>-5.665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7" t="s">
        <v>132</v>
      </c>
      <c r="AU254" s="247" t="s">
        <v>82</v>
      </c>
      <c r="AV254" s="14" t="s">
        <v>82</v>
      </c>
      <c r="AW254" s="14" t="s">
        <v>33</v>
      </c>
      <c r="AX254" s="14" t="s">
        <v>72</v>
      </c>
      <c r="AY254" s="247" t="s">
        <v>122</v>
      </c>
    </row>
    <row r="255" spans="1:51" s="16" customFormat="1" ht="12">
      <c r="A255" s="16"/>
      <c r="B255" s="259"/>
      <c r="C255" s="260"/>
      <c r="D255" s="228" t="s">
        <v>132</v>
      </c>
      <c r="E255" s="261" t="s">
        <v>19</v>
      </c>
      <c r="F255" s="262" t="s">
        <v>153</v>
      </c>
      <c r="G255" s="260"/>
      <c r="H255" s="263">
        <v>-58.545</v>
      </c>
      <c r="I255" s="264"/>
      <c r="J255" s="260"/>
      <c r="K255" s="260"/>
      <c r="L255" s="265"/>
      <c r="M255" s="266"/>
      <c r="N255" s="267"/>
      <c r="O255" s="267"/>
      <c r="P255" s="267"/>
      <c r="Q255" s="267"/>
      <c r="R255" s="267"/>
      <c r="S255" s="267"/>
      <c r="T255" s="268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T255" s="269" t="s">
        <v>132</v>
      </c>
      <c r="AU255" s="269" t="s">
        <v>82</v>
      </c>
      <c r="AV255" s="16" t="s">
        <v>145</v>
      </c>
      <c r="AW255" s="16" t="s">
        <v>33</v>
      </c>
      <c r="AX255" s="16" t="s">
        <v>72</v>
      </c>
      <c r="AY255" s="269" t="s">
        <v>122</v>
      </c>
    </row>
    <row r="256" spans="1:51" s="15" customFormat="1" ht="12">
      <c r="A256" s="15"/>
      <c r="B256" s="248"/>
      <c r="C256" s="249"/>
      <c r="D256" s="228" t="s">
        <v>132</v>
      </c>
      <c r="E256" s="250" t="s">
        <v>19</v>
      </c>
      <c r="F256" s="251" t="s">
        <v>136</v>
      </c>
      <c r="G256" s="249"/>
      <c r="H256" s="252">
        <v>98.38</v>
      </c>
      <c r="I256" s="253"/>
      <c r="J256" s="249"/>
      <c r="K256" s="249"/>
      <c r="L256" s="254"/>
      <c r="M256" s="255"/>
      <c r="N256" s="256"/>
      <c r="O256" s="256"/>
      <c r="P256" s="256"/>
      <c r="Q256" s="256"/>
      <c r="R256" s="256"/>
      <c r="S256" s="256"/>
      <c r="T256" s="257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58" t="s">
        <v>132</v>
      </c>
      <c r="AU256" s="258" t="s">
        <v>82</v>
      </c>
      <c r="AV256" s="15" t="s">
        <v>128</v>
      </c>
      <c r="AW256" s="15" t="s">
        <v>33</v>
      </c>
      <c r="AX256" s="15" t="s">
        <v>80</v>
      </c>
      <c r="AY256" s="258" t="s">
        <v>122</v>
      </c>
    </row>
    <row r="257" spans="1:65" s="2" customFormat="1" ht="37.8" customHeight="1">
      <c r="A257" s="40"/>
      <c r="B257" s="41"/>
      <c r="C257" s="207" t="s">
        <v>399</v>
      </c>
      <c r="D257" s="207" t="s">
        <v>124</v>
      </c>
      <c r="E257" s="208" t="s">
        <v>400</v>
      </c>
      <c r="F257" s="209" t="s">
        <v>401</v>
      </c>
      <c r="G257" s="210" t="s">
        <v>238</v>
      </c>
      <c r="H257" s="211">
        <v>26.425</v>
      </c>
      <c r="I257" s="212"/>
      <c r="J257" s="213">
        <f>ROUND(I257*H257,2)</f>
        <v>0</v>
      </c>
      <c r="K257" s="214"/>
      <c r="L257" s="46"/>
      <c r="M257" s="215" t="s">
        <v>19</v>
      </c>
      <c r="N257" s="216" t="s">
        <v>43</v>
      </c>
      <c r="O257" s="86"/>
      <c r="P257" s="217">
        <f>O257*H257</f>
        <v>0</v>
      </c>
      <c r="Q257" s="217">
        <v>0.30727</v>
      </c>
      <c r="R257" s="217">
        <f>Q257*H257</f>
        <v>8.11960975</v>
      </c>
      <c r="S257" s="217">
        <v>0</v>
      </c>
      <c r="T257" s="218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9" t="s">
        <v>128</v>
      </c>
      <c r="AT257" s="219" t="s">
        <v>124</v>
      </c>
      <c r="AU257" s="219" t="s">
        <v>82</v>
      </c>
      <c r="AY257" s="19" t="s">
        <v>122</v>
      </c>
      <c r="BE257" s="220">
        <f>IF(N257="základní",J257,0)</f>
        <v>0</v>
      </c>
      <c r="BF257" s="220">
        <f>IF(N257="snížená",J257,0)</f>
        <v>0</v>
      </c>
      <c r="BG257" s="220">
        <f>IF(N257="zákl. přenesená",J257,0)</f>
        <v>0</v>
      </c>
      <c r="BH257" s="220">
        <f>IF(N257="sníž. přenesená",J257,0)</f>
        <v>0</v>
      </c>
      <c r="BI257" s="220">
        <f>IF(N257="nulová",J257,0)</f>
        <v>0</v>
      </c>
      <c r="BJ257" s="19" t="s">
        <v>80</v>
      </c>
      <c r="BK257" s="220">
        <f>ROUND(I257*H257,2)</f>
        <v>0</v>
      </c>
      <c r="BL257" s="19" t="s">
        <v>128</v>
      </c>
      <c r="BM257" s="219" t="s">
        <v>402</v>
      </c>
    </row>
    <row r="258" spans="1:51" s="13" customFormat="1" ht="12">
      <c r="A258" s="13"/>
      <c r="B258" s="226"/>
      <c r="C258" s="227"/>
      <c r="D258" s="228" t="s">
        <v>132</v>
      </c>
      <c r="E258" s="229" t="s">
        <v>19</v>
      </c>
      <c r="F258" s="230" t="s">
        <v>403</v>
      </c>
      <c r="G258" s="227"/>
      <c r="H258" s="229" t="s">
        <v>19</v>
      </c>
      <c r="I258" s="231"/>
      <c r="J258" s="227"/>
      <c r="K258" s="227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132</v>
      </c>
      <c r="AU258" s="236" t="s">
        <v>82</v>
      </c>
      <c r="AV258" s="13" t="s">
        <v>80</v>
      </c>
      <c r="AW258" s="13" t="s">
        <v>33</v>
      </c>
      <c r="AX258" s="13" t="s">
        <v>72</v>
      </c>
      <c r="AY258" s="236" t="s">
        <v>122</v>
      </c>
    </row>
    <row r="259" spans="1:51" s="14" customFormat="1" ht="12">
      <c r="A259" s="14"/>
      <c r="B259" s="237"/>
      <c r="C259" s="238"/>
      <c r="D259" s="228" t="s">
        <v>132</v>
      </c>
      <c r="E259" s="239" t="s">
        <v>19</v>
      </c>
      <c r="F259" s="240" t="s">
        <v>404</v>
      </c>
      <c r="G259" s="238"/>
      <c r="H259" s="241">
        <v>26.425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7" t="s">
        <v>132</v>
      </c>
      <c r="AU259" s="247" t="s">
        <v>82</v>
      </c>
      <c r="AV259" s="14" t="s">
        <v>82</v>
      </c>
      <c r="AW259" s="14" t="s">
        <v>33</v>
      </c>
      <c r="AX259" s="14" t="s">
        <v>80</v>
      </c>
      <c r="AY259" s="247" t="s">
        <v>122</v>
      </c>
    </row>
    <row r="260" spans="1:65" s="2" customFormat="1" ht="37.8" customHeight="1">
      <c r="A260" s="40"/>
      <c r="B260" s="41"/>
      <c r="C260" s="207" t="s">
        <v>334</v>
      </c>
      <c r="D260" s="207" t="s">
        <v>124</v>
      </c>
      <c r="E260" s="208" t="s">
        <v>405</v>
      </c>
      <c r="F260" s="209" t="s">
        <v>406</v>
      </c>
      <c r="G260" s="210" t="s">
        <v>407</v>
      </c>
      <c r="H260" s="211">
        <v>6</v>
      </c>
      <c r="I260" s="212"/>
      <c r="J260" s="213">
        <f>ROUND(I260*H260,2)</f>
        <v>0</v>
      </c>
      <c r="K260" s="214"/>
      <c r="L260" s="46"/>
      <c r="M260" s="215" t="s">
        <v>19</v>
      </c>
      <c r="N260" s="216" t="s">
        <v>43</v>
      </c>
      <c r="O260" s="86"/>
      <c r="P260" s="217">
        <f>O260*H260</f>
        <v>0</v>
      </c>
      <c r="Q260" s="217">
        <v>0.036548</v>
      </c>
      <c r="R260" s="217">
        <f>Q260*H260</f>
        <v>0.21928799999999998</v>
      </c>
      <c r="S260" s="217">
        <v>0</v>
      </c>
      <c r="T260" s="218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9" t="s">
        <v>128</v>
      </c>
      <c r="AT260" s="219" t="s">
        <v>124</v>
      </c>
      <c r="AU260" s="219" t="s">
        <v>82</v>
      </c>
      <c r="AY260" s="19" t="s">
        <v>122</v>
      </c>
      <c r="BE260" s="220">
        <f>IF(N260="základní",J260,0)</f>
        <v>0</v>
      </c>
      <c r="BF260" s="220">
        <f>IF(N260="snížená",J260,0)</f>
        <v>0</v>
      </c>
      <c r="BG260" s="220">
        <f>IF(N260="zákl. přenesená",J260,0)</f>
        <v>0</v>
      </c>
      <c r="BH260" s="220">
        <f>IF(N260="sníž. přenesená",J260,0)</f>
        <v>0</v>
      </c>
      <c r="BI260" s="220">
        <f>IF(N260="nulová",J260,0)</f>
        <v>0</v>
      </c>
      <c r="BJ260" s="19" t="s">
        <v>80</v>
      </c>
      <c r="BK260" s="220">
        <f>ROUND(I260*H260,2)</f>
        <v>0</v>
      </c>
      <c r="BL260" s="19" t="s">
        <v>128</v>
      </c>
      <c r="BM260" s="219" t="s">
        <v>408</v>
      </c>
    </row>
    <row r="261" spans="1:47" s="2" customFormat="1" ht="12">
      <c r="A261" s="40"/>
      <c r="B261" s="41"/>
      <c r="C261" s="42"/>
      <c r="D261" s="221" t="s">
        <v>130</v>
      </c>
      <c r="E261" s="42"/>
      <c r="F261" s="222" t="s">
        <v>409</v>
      </c>
      <c r="G261" s="42"/>
      <c r="H261" s="42"/>
      <c r="I261" s="223"/>
      <c r="J261" s="42"/>
      <c r="K261" s="42"/>
      <c r="L261" s="46"/>
      <c r="M261" s="224"/>
      <c r="N261" s="225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130</v>
      </c>
      <c r="AU261" s="19" t="s">
        <v>82</v>
      </c>
    </row>
    <row r="262" spans="1:65" s="2" customFormat="1" ht="37.8" customHeight="1">
      <c r="A262" s="40"/>
      <c r="B262" s="41"/>
      <c r="C262" s="207" t="s">
        <v>410</v>
      </c>
      <c r="D262" s="207" t="s">
        <v>124</v>
      </c>
      <c r="E262" s="208" t="s">
        <v>411</v>
      </c>
      <c r="F262" s="209" t="s">
        <v>412</v>
      </c>
      <c r="G262" s="210" t="s">
        <v>407</v>
      </c>
      <c r="H262" s="211">
        <v>12</v>
      </c>
      <c r="I262" s="212"/>
      <c r="J262" s="213">
        <f>ROUND(I262*H262,2)</f>
        <v>0</v>
      </c>
      <c r="K262" s="214"/>
      <c r="L262" s="46"/>
      <c r="M262" s="215" t="s">
        <v>19</v>
      </c>
      <c r="N262" s="216" t="s">
        <v>43</v>
      </c>
      <c r="O262" s="86"/>
      <c r="P262" s="217">
        <f>O262*H262</f>
        <v>0</v>
      </c>
      <c r="Q262" s="217">
        <v>0.045548</v>
      </c>
      <c r="R262" s="217">
        <f>Q262*H262</f>
        <v>0.546576</v>
      </c>
      <c r="S262" s="217">
        <v>0</v>
      </c>
      <c r="T262" s="218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9" t="s">
        <v>128</v>
      </c>
      <c r="AT262" s="219" t="s">
        <v>124</v>
      </c>
      <c r="AU262" s="219" t="s">
        <v>82</v>
      </c>
      <c r="AY262" s="19" t="s">
        <v>122</v>
      </c>
      <c r="BE262" s="220">
        <f>IF(N262="základní",J262,0)</f>
        <v>0</v>
      </c>
      <c r="BF262" s="220">
        <f>IF(N262="snížená",J262,0)</f>
        <v>0</v>
      </c>
      <c r="BG262" s="220">
        <f>IF(N262="zákl. přenesená",J262,0)</f>
        <v>0</v>
      </c>
      <c r="BH262" s="220">
        <f>IF(N262="sníž. přenesená",J262,0)</f>
        <v>0</v>
      </c>
      <c r="BI262" s="220">
        <f>IF(N262="nulová",J262,0)</f>
        <v>0</v>
      </c>
      <c r="BJ262" s="19" t="s">
        <v>80</v>
      </c>
      <c r="BK262" s="220">
        <f>ROUND(I262*H262,2)</f>
        <v>0</v>
      </c>
      <c r="BL262" s="19" t="s">
        <v>128</v>
      </c>
      <c r="BM262" s="219" t="s">
        <v>413</v>
      </c>
    </row>
    <row r="263" spans="1:47" s="2" customFormat="1" ht="12">
      <c r="A263" s="40"/>
      <c r="B263" s="41"/>
      <c r="C263" s="42"/>
      <c r="D263" s="221" t="s">
        <v>130</v>
      </c>
      <c r="E263" s="42"/>
      <c r="F263" s="222" t="s">
        <v>414</v>
      </c>
      <c r="G263" s="42"/>
      <c r="H263" s="42"/>
      <c r="I263" s="223"/>
      <c r="J263" s="42"/>
      <c r="K263" s="42"/>
      <c r="L263" s="46"/>
      <c r="M263" s="224"/>
      <c r="N263" s="225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130</v>
      </c>
      <c r="AU263" s="19" t="s">
        <v>82</v>
      </c>
    </row>
    <row r="264" spans="1:65" s="2" customFormat="1" ht="37.8" customHeight="1">
      <c r="A264" s="40"/>
      <c r="B264" s="41"/>
      <c r="C264" s="207" t="s">
        <v>342</v>
      </c>
      <c r="D264" s="207" t="s">
        <v>124</v>
      </c>
      <c r="E264" s="208" t="s">
        <v>415</v>
      </c>
      <c r="F264" s="209" t="s">
        <v>416</v>
      </c>
      <c r="G264" s="210" t="s">
        <v>407</v>
      </c>
      <c r="H264" s="211">
        <v>6</v>
      </c>
      <c r="I264" s="212"/>
      <c r="J264" s="213">
        <f>ROUND(I264*H264,2)</f>
        <v>0</v>
      </c>
      <c r="K264" s="214"/>
      <c r="L264" s="46"/>
      <c r="M264" s="215" t="s">
        <v>19</v>
      </c>
      <c r="N264" s="216" t="s">
        <v>43</v>
      </c>
      <c r="O264" s="86"/>
      <c r="P264" s="217">
        <f>O264*H264</f>
        <v>0</v>
      </c>
      <c r="Q264" s="217">
        <v>0.054548</v>
      </c>
      <c r="R264" s="217">
        <f>Q264*H264</f>
        <v>0.327288</v>
      </c>
      <c r="S264" s="217">
        <v>0</v>
      </c>
      <c r="T264" s="218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9" t="s">
        <v>128</v>
      </c>
      <c r="AT264" s="219" t="s">
        <v>124</v>
      </c>
      <c r="AU264" s="219" t="s">
        <v>82</v>
      </c>
      <c r="AY264" s="19" t="s">
        <v>122</v>
      </c>
      <c r="BE264" s="220">
        <f>IF(N264="základní",J264,0)</f>
        <v>0</v>
      </c>
      <c r="BF264" s="220">
        <f>IF(N264="snížená",J264,0)</f>
        <v>0</v>
      </c>
      <c r="BG264" s="220">
        <f>IF(N264="zákl. přenesená",J264,0)</f>
        <v>0</v>
      </c>
      <c r="BH264" s="220">
        <f>IF(N264="sníž. přenesená",J264,0)</f>
        <v>0</v>
      </c>
      <c r="BI264" s="220">
        <f>IF(N264="nulová",J264,0)</f>
        <v>0</v>
      </c>
      <c r="BJ264" s="19" t="s">
        <v>80</v>
      </c>
      <c r="BK264" s="220">
        <f>ROUND(I264*H264,2)</f>
        <v>0</v>
      </c>
      <c r="BL264" s="19" t="s">
        <v>128</v>
      </c>
      <c r="BM264" s="219" t="s">
        <v>417</v>
      </c>
    </row>
    <row r="265" spans="1:47" s="2" customFormat="1" ht="12">
      <c r="A265" s="40"/>
      <c r="B265" s="41"/>
      <c r="C265" s="42"/>
      <c r="D265" s="221" t="s">
        <v>130</v>
      </c>
      <c r="E265" s="42"/>
      <c r="F265" s="222" t="s">
        <v>418</v>
      </c>
      <c r="G265" s="42"/>
      <c r="H265" s="42"/>
      <c r="I265" s="223"/>
      <c r="J265" s="42"/>
      <c r="K265" s="42"/>
      <c r="L265" s="46"/>
      <c r="M265" s="224"/>
      <c r="N265" s="225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130</v>
      </c>
      <c r="AU265" s="19" t="s">
        <v>82</v>
      </c>
    </row>
    <row r="266" spans="1:65" s="2" customFormat="1" ht="37.8" customHeight="1">
      <c r="A266" s="40"/>
      <c r="B266" s="41"/>
      <c r="C266" s="207" t="s">
        <v>419</v>
      </c>
      <c r="D266" s="207" t="s">
        <v>124</v>
      </c>
      <c r="E266" s="208" t="s">
        <v>420</v>
      </c>
      <c r="F266" s="209" t="s">
        <v>421</v>
      </c>
      <c r="G266" s="210" t="s">
        <v>407</v>
      </c>
      <c r="H266" s="211">
        <v>1</v>
      </c>
      <c r="I266" s="212"/>
      <c r="J266" s="213">
        <f>ROUND(I266*H266,2)</f>
        <v>0</v>
      </c>
      <c r="K266" s="214"/>
      <c r="L266" s="46"/>
      <c r="M266" s="215" t="s">
        <v>19</v>
      </c>
      <c r="N266" s="216" t="s">
        <v>43</v>
      </c>
      <c r="O266" s="86"/>
      <c r="P266" s="217">
        <f>O266*H266</f>
        <v>0</v>
      </c>
      <c r="Q266" s="217">
        <v>0.081848</v>
      </c>
      <c r="R266" s="217">
        <f>Q266*H266</f>
        <v>0.081848</v>
      </c>
      <c r="S266" s="217">
        <v>0</v>
      </c>
      <c r="T266" s="218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9" t="s">
        <v>128</v>
      </c>
      <c r="AT266" s="219" t="s">
        <v>124</v>
      </c>
      <c r="AU266" s="219" t="s">
        <v>82</v>
      </c>
      <c r="AY266" s="19" t="s">
        <v>122</v>
      </c>
      <c r="BE266" s="220">
        <f>IF(N266="základní",J266,0)</f>
        <v>0</v>
      </c>
      <c r="BF266" s="220">
        <f>IF(N266="snížená",J266,0)</f>
        <v>0</v>
      </c>
      <c r="BG266" s="220">
        <f>IF(N266="zákl. přenesená",J266,0)</f>
        <v>0</v>
      </c>
      <c r="BH266" s="220">
        <f>IF(N266="sníž. přenesená",J266,0)</f>
        <v>0</v>
      </c>
      <c r="BI266" s="220">
        <f>IF(N266="nulová",J266,0)</f>
        <v>0</v>
      </c>
      <c r="BJ266" s="19" t="s">
        <v>80</v>
      </c>
      <c r="BK266" s="220">
        <f>ROUND(I266*H266,2)</f>
        <v>0</v>
      </c>
      <c r="BL266" s="19" t="s">
        <v>128</v>
      </c>
      <c r="BM266" s="219" t="s">
        <v>422</v>
      </c>
    </row>
    <row r="267" spans="1:47" s="2" customFormat="1" ht="12">
      <c r="A267" s="40"/>
      <c r="B267" s="41"/>
      <c r="C267" s="42"/>
      <c r="D267" s="221" t="s">
        <v>130</v>
      </c>
      <c r="E267" s="42"/>
      <c r="F267" s="222" t="s">
        <v>423</v>
      </c>
      <c r="G267" s="42"/>
      <c r="H267" s="42"/>
      <c r="I267" s="223"/>
      <c r="J267" s="42"/>
      <c r="K267" s="42"/>
      <c r="L267" s="46"/>
      <c r="M267" s="224"/>
      <c r="N267" s="225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130</v>
      </c>
      <c r="AU267" s="19" t="s">
        <v>82</v>
      </c>
    </row>
    <row r="268" spans="1:65" s="2" customFormat="1" ht="24.15" customHeight="1">
      <c r="A268" s="40"/>
      <c r="B268" s="41"/>
      <c r="C268" s="207" t="s">
        <v>349</v>
      </c>
      <c r="D268" s="207" t="s">
        <v>124</v>
      </c>
      <c r="E268" s="208" t="s">
        <v>424</v>
      </c>
      <c r="F268" s="209" t="s">
        <v>425</v>
      </c>
      <c r="G268" s="210" t="s">
        <v>127</v>
      </c>
      <c r="H268" s="211">
        <v>0.709</v>
      </c>
      <c r="I268" s="212"/>
      <c r="J268" s="213">
        <f>ROUND(I268*H268,2)</f>
        <v>0</v>
      </c>
      <c r="K268" s="214"/>
      <c r="L268" s="46"/>
      <c r="M268" s="215" t="s">
        <v>19</v>
      </c>
      <c r="N268" s="216" t="s">
        <v>43</v>
      </c>
      <c r="O268" s="86"/>
      <c r="P268" s="217">
        <f>O268*H268</f>
        <v>0</v>
      </c>
      <c r="Q268" s="217">
        <v>1.94302</v>
      </c>
      <c r="R268" s="217">
        <f>Q268*H268</f>
        <v>1.3776011799999999</v>
      </c>
      <c r="S268" s="217">
        <v>0</v>
      </c>
      <c r="T268" s="218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9" t="s">
        <v>128</v>
      </c>
      <c r="AT268" s="219" t="s">
        <v>124</v>
      </c>
      <c r="AU268" s="219" t="s">
        <v>82</v>
      </c>
      <c r="AY268" s="19" t="s">
        <v>122</v>
      </c>
      <c r="BE268" s="220">
        <f>IF(N268="základní",J268,0)</f>
        <v>0</v>
      </c>
      <c r="BF268" s="220">
        <f>IF(N268="snížená",J268,0)</f>
        <v>0</v>
      </c>
      <c r="BG268" s="220">
        <f>IF(N268="zákl. přenesená",J268,0)</f>
        <v>0</v>
      </c>
      <c r="BH268" s="220">
        <f>IF(N268="sníž. přenesená",J268,0)</f>
        <v>0</v>
      </c>
      <c r="BI268" s="220">
        <f>IF(N268="nulová",J268,0)</f>
        <v>0</v>
      </c>
      <c r="BJ268" s="19" t="s">
        <v>80</v>
      </c>
      <c r="BK268" s="220">
        <f>ROUND(I268*H268,2)</f>
        <v>0</v>
      </c>
      <c r="BL268" s="19" t="s">
        <v>128</v>
      </c>
      <c r="BM268" s="219" t="s">
        <v>426</v>
      </c>
    </row>
    <row r="269" spans="1:47" s="2" customFormat="1" ht="12">
      <c r="A269" s="40"/>
      <c r="B269" s="41"/>
      <c r="C269" s="42"/>
      <c r="D269" s="221" t="s">
        <v>130</v>
      </c>
      <c r="E269" s="42"/>
      <c r="F269" s="222" t="s">
        <v>427</v>
      </c>
      <c r="G269" s="42"/>
      <c r="H269" s="42"/>
      <c r="I269" s="223"/>
      <c r="J269" s="42"/>
      <c r="K269" s="42"/>
      <c r="L269" s="46"/>
      <c r="M269" s="224"/>
      <c r="N269" s="225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130</v>
      </c>
      <c r="AU269" s="19" t="s">
        <v>82</v>
      </c>
    </row>
    <row r="270" spans="1:51" s="13" customFormat="1" ht="12">
      <c r="A270" s="13"/>
      <c r="B270" s="226"/>
      <c r="C270" s="227"/>
      <c r="D270" s="228" t="s">
        <v>132</v>
      </c>
      <c r="E270" s="229" t="s">
        <v>19</v>
      </c>
      <c r="F270" s="230" t="s">
        <v>428</v>
      </c>
      <c r="G270" s="227"/>
      <c r="H270" s="229" t="s">
        <v>19</v>
      </c>
      <c r="I270" s="231"/>
      <c r="J270" s="227"/>
      <c r="K270" s="227"/>
      <c r="L270" s="232"/>
      <c r="M270" s="233"/>
      <c r="N270" s="234"/>
      <c r="O270" s="234"/>
      <c r="P270" s="234"/>
      <c r="Q270" s="234"/>
      <c r="R270" s="234"/>
      <c r="S270" s="234"/>
      <c r="T270" s="23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6" t="s">
        <v>132</v>
      </c>
      <c r="AU270" s="236" t="s">
        <v>82</v>
      </c>
      <c r="AV270" s="13" t="s">
        <v>80</v>
      </c>
      <c r="AW270" s="13" t="s">
        <v>33</v>
      </c>
      <c r="AX270" s="13" t="s">
        <v>72</v>
      </c>
      <c r="AY270" s="236" t="s">
        <v>122</v>
      </c>
    </row>
    <row r="271" spans="1:51" s="14" customFormat="1" ht="12">
      <c r="A271" s="14"/>
      <c r="B271" s="237"/>
      <c r="C271" s="238"/>
      <c r="D271" s="228" t="s">
        <v>132</v>
      </c>
      <c r="E271" s="239" t="s">
        <v>19</v>
      </c>
      <c r="F271" s="240" t="s">
        <v>429</v>
      </c>
      <c r="G271" s="238"/>
      <c r="H271" s="241">
        <v>0.169</v>
      </c>
      <c r="I271" s="242"/>
      <c r="J271" s="238"/>
      <c r="K271" s="238"/>
      <c r="L271" s="243"/>
      <c r="M271" s="244"/>
      <c r="N271" s="245"/>
      <c r="O271" s="245"/>
      <c r="P271" s="245"/>
      <c r="Q271" s="245"/>
      <c r="R271" s="245"/>
      <c r="S271" s="245"/>
      <c r="T271" s="246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7" t="s">
        <v>132</v>
      </c>
      <c r="AU271" s="247" t="s">
        <v>82</v>
      </c>
      <c r="AV271" s="14" t="s">
        <v>82</v>
      </c>
      <c r="AW271" s="14" t="s">
        <v>33</v>
      </c>
      <c r="AX271" s="14" t="s">
        <v>72</v>
      </c>
      <c r="AY271" s="247" t="s">
        <v>122</v>
      </c>
    </row>
    <row r="272" spans="1:51" s="13" customFormat="1" ht="12">
      <c r="A272" s="13"/>
      <c r="B272" s="226"/>
      <c r="C272" s="227"/>
      <c r="D272" s="228" t="s">
        <v>132</v>
      </c>
      <c r="E272" s="229" t="s">
        <v>19</v>
      </c>
      <c r="F272" s="230" t="s">
        <v>430</v>
      </c>
      <c r="G272" s="227"/>
      <c r="H272" s="229" t="s">
        <v>19</v>
      </c>
      <c r="I272" s="231"/>
      <c r="J272" s="227"/>
      <c r="K272" s="227"/>
      <c r="L272" s="232"/>
      <c r="M272" s="233"/>
      <c r="N272" s="234"/>
      <c r="O272" s="234"/>
      <c r="P272" s="234"/>
      <c r="Q272" s="234"/>
      <c r="R272" s="234"/>
      <c r="S272" s="234"/>
      <c r="T272" s="23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6" t="s">
        <v>132</v>
      </c>
      <c r="AU272" s="236" t="s">
        <v>82</v>
      </c>
      <c r="AV272" s="13" t="s">
        <v>80</v>
      </c>
      <c r="AW272" s="13" t="s">
        <v>33</v>
      </c>
      <c r="AX272" s="13" t="s">
        <v>72</v>
      </c>
      <c r="AY272" s="236" t="s">
        <v>122</v>
      </c>
    </row>
    <row r="273" spans="1:51" s="14" customFormat="1" ht="12">
      <c r="A273" s="14"/>
      <c r="B273" s="237"/>
      <c r="C273" s="238"/>
      <c r="D273" s="228" t="s">
        <v>132</v>
      </c>
      <c r="E273" s="239" t="s">
        <v>19</v>
      </c>
      <c r="F273" s="240" t="s">
        <v>431</v>
      </c>
      <c r="G273" s="238"/>
      <c r="H273" s="241">
        <v>0.54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7" t="s">
        <v>132</v>
      </c>
      <c r="AU273" s="247" t="s">
        <v>82</v>
      </c>
      <c r="AV273" s="14" t="s">
        <v>82</v>
      </c>
      <c r="AW273" s="14" t="s">
        <v>33</v>
      </c>
      <c r="AX273" s="14" t="s">
        <v>72</v>
      </c>
      <c r="AY273" s="247" t="s">
        <v>122</v>
      </c>
    </row>
    <row r="274" spans="1:51" s="15" customFormat="1" ht="12">
      <c r="A274" s="15"/>
      <c r="B274" s="248"/>
      <c r="C274" s="249"/>
      <c r="D274" s="228" t="s">
        <v>132</v>
      </c>
      <c r="E274" s="250" t="s">
        <v>19</v>
      </c>
      <c r="F274" s="251" t="s">
        <v>136</v>
      </c>
      <c r="G274" s="249"/>
      <c r="H274" s="252">
        <v>0.709</v>
      </c>
      <c r="I274" s="253"/>
      <c r="J274" s="249"/>
      <c r="K274" s="249"/>
      <c r="L274" s="254"/>
      <c r="M274" s="255"/>
      <c r="N274" s="256"/>
      <c r="O274" s="256"/>
      <c r="P274" s="256"/>
      <c r="Q274" s="256"/>
      <c r="R274" s="256"/>
      <c r="S274" s="256"/>
      <c r="T274" s="257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8" t="s">
        <v>132</v>
      </c>
      <c r="AU274" s="258" t="s">
        <v>82</v>
      </c>
      <c r="AV274" s="15" t="s">
        <v>128</v>
      </c>
      <c r="AW274" s="15" t="s">
        <v>33</v>
      </c>
      <c r="AX274" s="15" t="s">
        <v>80</v>
      </c>
      <c r="AY274" s="258" t="s">
        <v>122</v>
      </c>
    </row>
    <row r="275" spans="1:65" s="2" customFormat="1" ht="37.8" customHeight="1">
      <c r="A275" s="40"/>
      <c r="B275" s="41"/>
      <c r="C275" s="207" t="s">
        <v>432</v>
      </c>
      <c r="D275" s="207" t="s">
        <v>124</v>
      </c>
      <c r="E275" s="208" t="s">
        <v>433</v>
      </c>
      <c r="F275" s="209" t="s">
        <v>434</v>
      </c>
      <c r="G275" s="210" t="s">
        <v>166</v>
      </c>
      <c r="H275" s="211">
        <v>0.343</v>
      </c>
      <c r="I275" s="212"/>
      <c r="J275" s="213">
        <f>ROUND(I275*H275,2)</f>
        <v>0</v>
      </c>
      <c r="K275" s="214"/>
      <c r="L275" s="46"/>
      <c r="M275" s="215" t="s">
        <v>19</v>
      </c>
      <c r="N275" s="216" t="s">
        <v>43</v>
      </c>
      <c r="O275" s="86"/>
      <c r="P275" s="217">
        <f>O275*H275</f>
        <v>0</v>
      </c>
      <c r="Q275" s="217">
        <v>0.017094</v>
      </c>
      <c r="R275" s="217">
        <f>Q275*H275</f>
        <v>0.005863242000000001</v>
      </c>
      <c r="S275" s="217">
        <v>0</v>
      </c>
      <c r="T275" s="218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9" t="s">
        <v>128</v>
      </c>
      <c r="AT275" s="219" t="s">
        <v>124</v>
      </c>
      <c r="AU275" s="219" t="s">
        <v>82</v>
      </c>
      <c r="AY275" s="19" t="s">
        <v>122</v>
      </c>
      <c r="BE275" s="220">
        <f>IF(N275="základní",J275,0)</f>
        <v>0</v>
      </c>
      <c r="BF275" s="220">
        <f>IF(N275="snížená",J275,0)</f>
        <v>0</v>
      </c>
      <c r="BG275" s="220">
        <f>IF(N275="zákl. přenesená",J275,0)</f>
        <v>0</v>
      </c>
      <c r="BH275" s="220">
        <f>IF(N275="sníž. přenesená",J275,0)</f>
        <v>0</v>
      </c>
      <c r="BI275" s="220">
        <f>IF(N275="nulová",J275,0)</f>
        <v>0</v>
      </c>
      <c r="BJ275" s="19" t="s">
        <v>80</v>
      </c>
      <c r="BK275" s="220">
        <f>ROUND(I275*H275,2)</f>
        <v>0</v>
      </c>
      <c r="BL275" s="19" t="s">
        <v>128</v>
      </c>
      <c r="BM275" s="219" t="s">
        <v>192</v>
      </c>
    </row>
    <row r="276" spans="1:47" s="2" customFormat="1" ht="12">
      <c r="A276" s="40"/>
      <c r="B276" s="41"/>
      <c r="C276" s="42"/>
      <c r="D276" s="221" t="s">
        <v>130</v>
      </c>
      <c r="E276" s="42"/>
      <c r="F276" s="222" t="s">
        <v>435</v>
      </c>
      <c r="G276" s="42"/>
      <c r="H276" s="42"/>
      <c r="I276" s="223"/>
      <c r="J276" s="42"/>
      <c r="K276" s="42"/>
      <c r="L276" s="46"/>
      <c r="M276" s="224"/>
      <c r="N276" s="225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130</v>
      </c>
      <c r="AU276" s="19" t="s">
        <v>82</v>
      </c>
    </row>
    <row r="277" spans="1:51" s="13" customFormat="1" ht="12">
      <c r="A277" s="13"/>
      <c r="B277" s="226"/>
      <c r="C277" s="227"/>
      <c r="D277" s="228" t="s">
        <v>132</v>
      </c>
      <c r="E277" s="229" t="s">
        <v>19</v>
      </c>
      <c r="F277" s="230" t="s">
        <v>436</v>
      </c>
      <c r="G277" s="227"/>
      <c r="H277" s="229" t="s">
        <v>19</v>
      </c>
      <c r="I277" s="231"/>
      <c r="J277" s="227"/>
      <c r="K277" s="227"/>
      <c r="L277" s="232"/>
      <c r="M277" s="233"/>
      <c r="N277" s="234"/>
      <c r="O277" s="234"/>
      <c r="P277" s="234"/>
      <c r="Q277" s="234"/>
      <c r="R277" s="234"/>
      <c r="S277" s="234"/>
      <c r="T277" s="23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6" t="s">
        <v>132</v>
      </c>
      <c r="AU277" s="236" t="s">
        <v>82</v>
      </c>
      <c r="AV277" s="13" t="s">
        <v>80</v>
      </c>
      <c r="AW277" s="13" t="s">
        <v>33</v>
      </c>
      <c r="AX277" s="13" t="s">
        <v>72</v>
      </c>
      <c r="AY277" s="236" t="s">
        <v>122</v>
      </c>
    </row>
    <row r="278" spans="1:51" s="14" customFormat="1" ht="12">
      <c r="A278" s="14"/>
      <c r="B278" s="237"/>
      <c r="C278" s="238"/>
      <c r="D278" s="228" t="s">
        <v>132</v>
      </c>
      <c r="E278" s="239" t="s">
        <v>19</v>
      </c>
      <c r="F278" s="240" t="s">
        <v>437</v>
      </c>
      <c r="G278" s="238"/>
      <c r="H278" s="241">
        <v>0.072</v>
      </c>
      <c r="I278" s="242"/>
      <c r="J278" s="238"/>
      <c r="K278" s="238"/>
      <c r="L278" s="243"/>
      <c r="M278" s="244"/>
      <c r="N278" s="245"/>
      <c r="O278" s="245"/>
      <c r="P278" s="245"/>
      <c r="Q278" s="245"/>
      <c r="R278" s="245"/>
      <c r="S278" s="245"/>
      <c r="T278" s="24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7" t="s">
        <v>132</v>
      </c>
      <c r="AU278" s="247" t="s">
        <v>82</v>
      </c>
      <c r="AV278" s="14" t="s">
        <v>82</v>
      </c>
      <c r="AW278" s="14" t="s">
        <v>33</v>
      </c>
      <c r="AX278" s="14" t="s">
        <v>72</v>
      </c>
      <c r="AY278" s="247" t="s">
        <v>122</v>
      </c>
    </row>
    <row r="279" spans="1:51" s="13" customFormat="1" ht="12">
      <c r="A279" s="13"/>
      <c r="B279" s="226"/>
      <c r="C279" s="227"/>
      <c r="D279" s="228" t="s">
        <v>132</v>
      </c>
      <c r="E279" s="229" t="s">
        <v>19</v>
      </c>
      <c r="F279" s="230" t="s">
        <v>438</v>
      </c>
      <c r="G279" s="227"/>
      <c r="H279" s="229" t="s">
        <v>19</v>
      </c>
      <c r="I279" s="231"/>
      <c r="J279" s="227"/>
      <c r="K279" s="227"/>
      <c r="L279" s="232"/>
      <c r="M279" s="233"/>
      <c r="N279" s="234"/>
      <c r="O279" s="234"/>
      <c r="P279" s="234"/>
      <c r="Q279" s="234"/>
      <c r="R279" s="234"/>
      <c r="S279" s="234"/>
      <c r="T279" s="23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6" t="s">
        <v>132</v>
      </c>
      <c r="AU279" s="236" t="s">
        <v>82</v>
      </c>
      <c r="AV279" s="13" t="s">
        <v>80</v>
      </c>
      <c r="AW279" s="13" t="s">
        <v>33</v>
      </c>
      <c r="AX279" s="13" t="s">
        <v>72</v>
      </c>
      <c r="AY279" s="236" t="s">
        <v>122</v>
      </c>
    </row>
    <row r="280" spans="1:51" s="14" customFormat="1" ht="12">
      <c r="A280" s="14"/>
      <c r="B280" s="237"/>
      <c r="C280" s="238"/>
      <c r="D280" s="228" t="s">
        <v>132</v>
      </c>
      <c r="E280" s="239" t="s">
        <v>19</v>
      </c>
      <c r="F280" s="240" t="s">
        <v>439</v>
      </c>
      <c r="G280" s="238"/>
      <c r="H280" s="241">
        <v>0.271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7" t="s">
        <v>132</v>
      </c>
      <c r="AU280" s="247" t="s">
        <v>82</v>
      </c>
      <c r="AV280" s="14" t="s">
        <v>82</v>
      </c>
      <c r="AW280" s="14" t="s">
        <v>33</v>
      </c>
      <c r="AX280" s="14" t="s">
        <v>72</v>
      </c>
      <c r="AY280" s="247" t="s">
        <v>122</v>
      </c>
    </row>
    <row r="281" spans="1:51" s="15" customFormat="1" ht="12">
      <c r="A281" s="15"/>
      <c r="B281" s="248"/>
      <c r="C281" s="249"/>
      <c r="D281" s="228" t="s">
        <v>132</v>
      </c>
      <c r="E281" s="250" t="s">
        <v>19</v>
      </c>
      <c r="F281" s="251" t="s">
        <v>136</v>
      </c>
      <c r="G281" s="249"/>
      <c r="H281" s="252">
        <v>0.343</v>
      </c>
      <c r="I281" s="253"/>
      <c r="J281" s="249"/>
      <c r="K281" s="249"/>
      <c r="L281" s="254"/>
      <c r="M281" s="255"/>
      <c r="N281" s="256"/>
      <c r="O281" s="256"/>
      <c r="P281" s="256"/>
      <c r="Q281" s="256"/>
      <c r="R281" s="256"/>
      <c r="S281" s="256"/>
      <c r="T281" s="257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8" t="s">
        <v>132</v>
      </c>
      <c r="AU281" s="258" t="s">
        <v>82</v>
      </c>
      <c r="AV281" s="15" t="s">
        <v>128</v>
      </c>
      <c r="AW281" s="15" t="s">
        <v>33</v>
      </c>
      <c r="AX281" s="15" t="s">
        <v>80</v>
      </c>
      <c r="AY281" s="258" t="s">
        <v>122</v>
      </c>
    </row>
    <row r="282" spans="1:65" s="2" customFormat="1" ht="16.5" customHeight="1">
      <c r="A282" s="40"/>
      <c r="B282" s="41"/>
      <c r="C282" s="275" t="s">
        <v>356</v>
      </c>
      <c r="D282" s="275" t="s">
        <v>440</v>
      </c>
      <c r="E282" s="276" t="s">
        <v>441</v>
      </c>
      <c r="F282" s="277" t="s">
        <v>442</v>
      </c>
      <c r="G282" s="278" t="s">
        <v>166</v>
      </c>
      <c r="H282" s="279">
        <v>0.292</v>
      </c>
      <c r="I282" s="280"/>
      <c r="J282" s="281">
        <f>ROUND(I282*H282,2)</f>
        <v>0</v>
      </c>
      <c r="K282" s="282"/>
      <c r="L282" s="283"/>
      <c r="M282" s="284" t="s">
        <v>19</v>
      </c>
      <c r="N282" s="285" t="s">
        <v>43</v>
      </c>
      <c r="O282" s="86"/>
      <c r="P282" s="217">
        <f>O282*H282</f>
        <v>0</v>
      </c>
      <c r="Q282" s="217">
        <v>1</v>
      </c>
      <c r="R282" s="217">
        <f>Q282*H282</f>
        <v>0.292</v>
      </c>
      <c r="S282" s="217">
        <v>0</v>
      </c>
      <c r="T282" s="218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9" t="s">
        <v>189</v>
      </c>
      <c r="AT282" s="219" t="s">
        <v>440</v>
      </c>
      <c r="AU282" s="219" t="s">
        <v>82</v>
      </c>
      <c r="AY282" s="19" t="s">
        <v>122</v>
      </c>
      <c r="BE282" s="220">
        <f>IF(N282="základní",J282,0)</f>
        <v>0</v>
      </c>
      <c r="BF282" s="220">
        <f>IF(N282="snížená",J282,0)</f>
        <v>0</v>
      </c>
      <c r="BG282" s="220">
        <f>IF(N282="zákl. přenesená",J282,0)</f>
        <v>0</v>
      </c>
      <c r="BH282" s="220">
        <f>IF(N282="sníž. přenesená",J282,0)</f>
        <v>0</v>
      </c>
      <c r="BI282" s="220">
        <f>IF(N282="nulová",J282,0)</f>
        <v>0</v>
      </c>
      <c r="BJ282" s="19" t="s">
        <v>80</v>
      </c>
      <c r="BK282" s="220">
        <f>ROUND(I282*H282,2)</f>
        <v>0</v>
      </c>
      <c r="BL282" s="19" t="s">
        <v>128</v>
      </c>
      <c r="BM282" s="219" t="s">
        <v>197</v>
      </c>
    </row>
    <row r="283" spans="1:51" s="13" customFormat="1" ht="12">
      <c r="A283" s="13"/>
      <c r="B283" s="226"/>
      <c r="C283" s="227"/>
      <c r="D283" s="228" t="s">
        <v>132</v>
      </c>
      <c r="E283" s="229" t="s">
        <v>19</v>
      </c>
      <c r="F283" s="230" t="s">
        <v>438</v>
      </c>
      <c r="G283" s="227"/>
      <c r="H283" s="229" t="s">
        <v>19</v>
      </c>
      <c r="I283" s="231"/>
      <c r="J283" s="227"/>
      <c r="K283" s="227"/>
      <c r="L283" s="232"/>
      <c r="M283" s="233"/>
      <c r="N283" s="234"/>
      <c r="O283" s="234"/>
      <c r="P283" s="234"/>
      <c r="Q283" s="234"/>
      <c r="R283" s="234"/>
      <c r="S283" s="234"/>
      <c r="T283" s="23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6" t="s">
        <v>132</v>
      </c>
      <c r="AU283" s="236" t="s">
        <v>82</v>
      </c>
      <c r="AV283" s="13" t="s">
        <v>80</v>
      </c>
      <c r="AW283" s="13" t="s">
        <v>33</v>
      </c>
      <c r="AX283" s="13" t="s">
        <v>72</v>
      </c>
      <c r="AY283" s="236" t="s">
        <v>122</v>
      </c>
    </row>
    <row r="284" spans="1:51" s="14" customFormat="1" ht="12">
      <c r="A284" s="14"/>
      <c r="B284" s="237"/>
      <c r="C284" s="238"/>
      <c r="D284" s="228" t="s">
        <v>132</v>
      </c>
      <c r="E284" s="239" t="s">
        <v>19</v>
      </c>
      <c r="F284" s="240" t="s">
        <v>443</v>
      </c>
      <c r="G284" s="238"/>
      <c r="H284" s="241">
        <v>0.292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7" t="s">
        <v>132</v>
      </c>
      <c r="AU284" s="247" t="s">
        <v>82</v>
      </c>
      <c r="AV284" s="14" t="s">
        <v>82</v>
      </c>
      <c r="AW284" s="14" t="s">
        <v>33</v>
      </c>
      <c r="AX284" s="14" t="s">
        <v>80</v>
      </c>
      <c r="AY284" s="247" t="s">
        <v>122</v>
      </c>
    </row>
    <row r="285" spans="1:65" s="2" customFormat="1" ht="16.5" customHeight="1">
      <c r="A285" s="40"/>
      <c r="B285" s="41"/>
      <c r="C285" s="275" t="s">
        <v>444</v>
      </c>
      <c r="D285" s="275" t="s">
        <v>440</v>
      </c>
      <c r="E285" s="276" t="s">
        <v>445</v>
      </c>
      <c r="F285" s="277" t="s">
        <v>446</v>
      </c>
      <c r="G285" s="278" t="s">
        <v>166</v>
      </c>
      <c r="H285" s="279">
        <v>0.078</v>
      </c>
      <c r="I285" s="280"/>
      <c r="J285" s="281">
        <f>ROUND(I285*H285,2)</f>
        <v>0</v>
      </c>
      <c r="K285" s="282"/>
      <c r="L285" s="283"/>
      <c r="M285" s="284" t="s">
        <v>19</v>
      </c>
      <c r="N285" s="285" t="s">
        <v>43</v>
      </c>
      <c r="O285" s="86"/>
      <c r="P285" s="217">
        <f>O285*H285</f>
        <v>0</v>
      </c>
      <c r="Q285" s="217">
        <v>1</v>
      </c>
      <c r="R285" s="217">
        <f>Q285*H285</f>
        <v>0.078</v>
      </c>
      <c r="S285" s="217">
        <v>0</v>
      </c>
      <c r="T285" s="218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9" t="s">
        <v>189</v>
      </c>
      <c r="AT285" s="219" t="s">
        <v>440</v>
      </c>
      <c r="AU285" s="219" t="s">
        <v>82</v>
      </c>
      <c r="AY285" s="19" t="s">
        <v>122</v>
      </c>
      <c r="BE285" s="220">
        <f>IF(N285="základní",J285,0)</f>
        <v>0</v>
      </c>
      <c r="BF285" s="220">
        <f>IF(N285="snížená",J285,0)</f>
        <v>0</v>
      </c>
      <c r="BG285" s="220">
        <f>IF(N285="zákl. přenesená",J285,0)</f>
        <v>0</v>
      </c>
      <c r="BH285" s="220">
        <f>IF(N285="sníž. přenesená",J285,0)</f>
        <v>0</v>
      </c>
      <c r="BI285" s="220">
        <f>IF(N285="nulová",J285,0)</f>
        <v>0</v>
      </c>
      <c r="BJ285" s="19" t="s">
        <v>80</v>
      </c>
      <c r="BK285" s="220">
        <f>ROUND(I285*H285,2)</f>
        <v>0</v>
      </c>
      <c r="BL285" s="19" t="s">
        <v>128</v>
      </c>
      <c r="BM285" s="219" t="s">
        <v>447</v>
      </c>
    </row>
    <row r="286" spans="1:51" s="13" customFormat="1" ht="12">
      <c r="A286" s="13"/>
      <c r="B286" s="226"/>
      <c r="C286" s="227"/>
      <c r="D286" s="228" t="s">
        <v>132</v>
      </c>
      <c r="E286" s="229" t="s">
        <v>19</v>
      </c>
      <c r="F286" s="230" t="s">
        <v>436</v>
      </c>
      <c r="G286" s="227"/>
      <c r="H286" s="229" t="s">
        <v>19</v>
      </c>
      <c r="I286" s="231"/>
      <c r="J286" s="227"/>
      <c r="K286" s="227"/>
      <c r="L286" s="232"/>
      <c r="M286" s="233"/>
      <c r="N286" s="234"/>
      <c r="O286" s="234"/>
      <c r="P286" s="234"/>
      <c r="Q286" s="234"/>
      <c r="R286" s="234"/>
      <c r="S286" s="234"/>
      <c r="T286" s="23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6" t="s">
        <v>132</v>
      </c>
      <c r="AU286" s="236" t="s">
        <v>82</v>
      </c>
      <c r="AV286" s="13" t="s">
        <v>80</v>
      </c>
      <c r="AW286" s="13" t="s">
        <v>33</v>
      </c>
      <c r="AX286" s="13" t="s">
        <v>72</v>
      </c>
      <c r="AY286" s="236" t="s">
        <v>122</v>
      </c>
    </row>
    <row r="287" spans="1:51" s="14" customFormat="1" ht="12">
      <c r="A287" s="14"/>
      <c r="B287" s="237"/>
      <c r="C287" s="238"/>
      <c r="D287" s="228" t="s">
        <v>132</v>
      </c>
      <c r="E287" s="239" t="s">
        <v>19</v>
      </c>
      <c r="F287" s="240" t="s">
        <v>448</v>
      </c>
      <c r="G287" s="238"/>
      <c r="H287" s="241">
        <v>0.078</v>
      </c>
      <c r="I287" s="242"/>
      <c r="J287" s="238"/>
      <c r="K287" s="238"/>
      <c r="L287" s="243"/>
      <c r="M287" s="244"/>
      <c r="N287" s="245"/>
      <c r="O287" s="245"/>
      <c r="P287" s="245"/>
      <c r="Q287" s="245"/>
      <c r="R287" s="245"/>
      <c r="S287" s="245"/>
      <c r="T287" s="24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7" t="s">
        <v>132</v>
      </c>
      <c r="AU287" s="247" t="s">
        <v>82</v>
      </c>
      <c r="AV287" s="14" t="s">
        <v>82</v>
      </c>
      <c r="AW287" s="14" t="s">
        <v>33</v>
      </c>
      <c r="AX287" s="14" t="s">
        <v>80</v>
      </c>
      <c r="AY287" s="247" t="s">
        <v>122</v>
      </c>
    </row>
    <row r="288" spans="1:65" s="2" customFormat="1" ht="49.05" customHeight="1">
      <c r="A288" s="40"/>
      <c r="B288" s="41"/>
      <c r="C288" s="207" t="s">
        <v>364</v>
      </c>
      <c r="D288" s="207" t="s">
        <v>124</v>
      </c>
      <c r="E288" s="208" t="s">
        <v>449</v>
      </c>
      <c r="F288" s="209" t="s">
        <v>450</v>
      </c>
      <c r="G288" s="210" t="s">
        <v>238</v>
      </c>
      <c r="H288" s="211">
        <v>2.256</v>
      </c>
      <c r="I288" s="212"/>
      <c r="J288" s="213">
        <f>ROUND(I288*H288,2)</f>
        <v>0</v>
      </c>
      <c r="K288" s="214"/>
      <c r="L288" s="46"/>
      <c r="M288" s="215" t="s">
        <v>19</v>
      </c>
      <c r="N288" s="216" t="s">
        <v>43</v>
      </c>
      <c r="O288" s="86"/>
      <c r="P288" s="217">
        <f>O288*H288</f>
        <v>0</v>
      </c>
      <c r="Q288" s="217">
        <v>0.23458</v>
      </c>
      <c r="R288" s="217">
        <f>Q288*H288</f>
        <v>0.52921248</v>
      </c>
      <c r="S288" s="217">
        <v>0</v>
      </c>
      <c r="T288" s="218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9" t="s">
        <v>128</v>
      </c>
      <c r="AT288" s="219" t="s">
        <v>124</v>
      </c>
      <c r="AU288" s="219" t="s">
        <v>82</v>
      </c>
      <c r="AY288" s="19" t="s">
        <v>122</v>
      </c>
      <c r="BE288" s="220">
        <f>IF(N288="základní",J288,0)</f>
        <v>0</v>
      </c>
      <c r="BF288" s="220">
        <f>IF(N288="snížená",J288,0)</f>
        <v>0</v>
      </c>
      <c r="BG288" s="220">
        <f>IF(N288="zákl. přenesená",J288,0)</f>
        <v>0</v>
      </c>
      <c r="BH288" s="220">
        <f>IF(N288="sníž. přenesená",J288,0)</f>
        <v>0</v>
      </c>
      <c r="BI288" s="220">
        <f>IF(N288="nulová",J288,0)</f>
        <v>0</v>
      </c>
      <c r="BJ288" s="19" t="s">
        <v>80</v>
      </c>
      <c r="BK288" s="220">
        <f>ROUND(I288*H288,2)</f>
        <v>0</v>
      </c>
      <c r="BL288" s="19" t="s">
        <v>128</v>
      </c>
      <c r="BM288" s="219" t="s">
        <v>451</v>
      </c>
    </row>
    <row r="289" spans="1:47" s="2" customFormat="1" ht="12">
      <c r="A289" s="40"/>
      <c r="B289" s="41"/>
      <c r="C289" s="42"/>
      <c r="D289" s="221" t="s">
        <v>130</v>
      </c>
      <c r="E289" s="42"/>
      <c r="F289" s="222" t="s">
        <v>452</v>
      </c>
      <c r="G289" s="42"/>
      <c r="H289" s="42"/>
      <c r="I289" s="223"/>
      <c r="J289" s="42"/>
      <c r="K289" s="42"/>
      <c r="L289" s="46"/>
      <c r="M289" s="224"/>
      <c r="N289" s="225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130</v>
      </c>
      <c r="AU289" s="19" t="s">
        <v>82</v>
      </c>
    </row>
    <row r="290" spans="1:51" s="13" customFormat="1" ht="12">
      <c r="A290" s="13"/>
      <c r="B290" s="226"/>
      <c r="C290" s="227"/>
      <c r="D290" s="228" t="s">
        <v>132</v>
      </c>
      <c r="E290" s="229" t="s">
        <v>19</v>
      </c>
      <c r="F290" s="230" t="s">
        <v>453</v>
      </c>
      <c r="G290" s="227"/>
      <c r="H290" s="229" t="s">
        <v>19</v>
      </c>
      <c r="I290" s="231"/>
      <c r="J290" s="227"/>
      <c r="K290" s="227"/>
      <c r="L290" s="232"/>
      <c r="M290" s="233"/>
      <c r="N290" s="234"/>
      <c r="O290" s="234"/>
      <c r="P290" s="234"/>
      <c r="Q290" s="234"/>
      <c r="R290" s="234"/>
      <c r="S290" s="234"/>
      <c r="T290" s="23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6" t="s">
        <v>132</v>
      </c>
      <c r="AU290" s="236" t="s">
        <v>82</v>
      </c>
      <c r="AV290" s="13" t="s">
        <v>80</v>
      </c>
      <c r="AW290" s="13" t="s">
        <v>33</v>
      </c>
      <c r="AX290" s="13" t="s">
        <v>72</v>
      </c>
      <c r="AY290" s="236" t="s">
        <v>122</v>
      </c>
    </row>
    <row r="291" spans="1:51" s="14" customFormat="1" ht="12">
      <c r="A291" s="14"/>
      <c r="B291" s="237"/>
      <c r="C291" s="238"/>
      <c r="D291" s="228" t="s">
        <v>132</v>
      </c>
      <c r="E291" s="239" t="s">
        <v>19</v>
      </c>
      <c r="F291" s="240" t="s">
        <v>454</v>
      </c>
      <c r="G291" s="238"/>
      <c r="H291" s="241">
        <v>2.256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7" t="s">
        <v>132</v>
      </c>
      <c r="AU291" s="247" t="s">
        <v>82</v>
      </c>
      <c r="AV291" s="14" t="s">
        <v>82</v>
      </c>
      <c r="AW291" s="14" t="s">
        <v>33</v>
      </c>
      <c r="AX291" s="14" t="s">
        <v>80</v>
      </c>
      <c r="AY291" s="247" t="s">
        <v>122</v>
      </c>
    </row>
    <row r="292" spans="1:65" s="2" customFormat="1" ht="37.8" customHeight="1">
      <c r="A292" s="40"/>
      <c r="B292" s="41"/>
      <c r="C292" s="207" t="s">
        <v>455</v>
      </c>
      <c r="D292" s="207" t="s">
        <v>124</v>
      </c>
      <c r="E292" s="208" t="s">
        <v>456</v>
      </c>
      <c r="F292" s="209" t="s">
        <v>457</v>
      </c>
      <c r="G292" s="210" t="s">
        <v>238</v>
      </c>
      <c r="H292" s="211">
        <v>37.589</v>
      </c>
      <c r="I292" s="212"/>
      <c r="J292" s="213">
        <f>ROUND(I292*H292,2)</f>
        <v>0</v>
      </c>
      <c r="K292" s="214"/>
      <c r="L292" s="46"/>
      <c r="M292" s="215" t="s">
        <v>19</v>
      </c>
      <c r="N292" s="216" t="s">
        <v>43</v>
      </c>
      <c r="O292" s="86"/>
      <c r="P292" s="217">
        <f>O292*H292</f>
        <v>0</v>
      </c>
      <c r="Q292" s="217">
        <v>0.0684318</v>
      </c>
      <c r="R292" s="217">
        <f>Q292*H292</f>
        <v>2.5722829302</v>
      </c>
      <c r="S292" s="217">
        <v>0</v>
      </c>
      <c r="T292" s="218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9" t="s">
        <v>128</v>
      </c>
      <c r="AT292" s="219" t="s">
        <v>124</v>
      </c>
      <c r="AU292" s="219" t="s">
        <v>82</v>
      </c>
      <c r="AY292" s="19" t="s">
        <v>122</v>
      </c>
      <c r="BE292" s="220">
        <f>IF(N292="základní",J292,0)</f>
        <v>0</v>
      </c>
      <c r="BF292" s="220">
        <f>IF(N292="snížená",J292,0)</f>
        <v>0</v>
      </c>
      <c r="BG292" s="220">
        <f>IF(N292="zákl. přenesená",J292,0)</f>
        <v>0</v>
      </c>
      <c r="BH292" s="220">
        <f>IF(N292="sníž. přenesená",J292,0)</f>
        <v>0</v>
      </c>
      <c r="BI292" s="220">
        <f>IF(N292="nulová",J292,0)</f>
        <v>0</v>
      </c>
      <c r="BJ292" s="19" t="s">
        <v>80</v>
      </c>
      <c r="BK292" s="220">
        <f>ROUND(I292*H292,2)</f>
        <v>0</v>
      </c>
      <c r="BL292" s="19" t="s">
        <v>128</v>
      </c>
      <c r="BM292" s="219" t="s">
        <v>458</v>
      </c>
    </row>
    <row r="293" spans="1:47" s="2" customFormat="1" ht="12">
      <c r="A293" s="40"/>
      <c r="B293" s="41"/>
      <c r="C293" s="42"/>
      <c r="D293" s="221" t="s">
        <v>130</v>
      </c>
      <c r="E293" s="42"/>
      <c r="F293" s="222" t="s">
        <v>459</v>
      </c>
      <c r="G293" s="42"/>
      <c r="H293" s="42"/>
      <c r="I293" s="223"/>
      <c r="J293" s="42"/>
      <c r="K293" s="42"/>
      <c r="L293" s="46"/>
      <c r="M293" s="224"/>
      <c r="N293" s="225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130</v>
      </c>
      <c r="AU293" s="19" t="s">
        <v>82</v>
      </c>
    </row>
    <row r="294" spans="1:51" s="13" customFormat="1" ht="12">
      <c r="A294" s="13"/>
      <c r="B294" s="226"/>
      <c r="C294" s="227"/>
      <c r="D294" s="228" t="s">
        <v>132</v>
      </c>
      <c r="E294" s="229" t="s">
        <v>19</v>
      </c>
      <c r="F294" s="230" t="s">
        <v>389</v>
      </c>
      <c r="G294" s="227"/>
      <c r="H294" s="229" t="s">
        <v>19</v>
      </c>
      <c r="I294" s="231"/>
      <c r="J294" s="227"/>
      <c r="K294" s="227"/>
      <c r="L294" s="232"/>
      <c r="M294" s="233"/>
      <c r="N294" s="234"/>
      <c r="O294" s="234"/>
      <c r="P294" s="234"/>
      <c r="Q294" s="234"/>
      <c r="R294" s="234"/>
      <c r="S294" s="234"/>
      <c r="T294" s="23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6" t="s">
        <v>132</v>
      </c>
      <c r="AU294" s="236" t="s">
        <v>82</v>
      </c>
      <c r="AV294" s="13" t="s">
        <v>80</v>
      </c>
      <c r="AW294" s="13" t="s">
        <v>33</v>
      </c>
      <c r="AX294" s="13" t="s">
        <v>72</v>
      </c>
      <c r="AY294" s="236" t="s">
        <v>122</v>
      </c>
    </row>
    <row r="295" spans="1:51" s="14" customFormat="1" ht="12">
      <c r="A295" s="14"/>
      <c r="B295" s="237"/>
      <c r="C295" s="238"/>
      <c r="D295" s="228" t="s">
        <v>132</v>
      </c>
      <c r="E295" s="239" t="s">
        <v>19</v>
      </c>
      <c r="F295" s="240" t="s">
        <v>460</v>
      </c>
      <c r="G295" s="238"/>
      <c r="H295" s="241">
        <v>22.328</v>
      </c>
      <c r="I295" s="242"/>
      <c r="J295" s="238"/>
      <c r="K295" s="238"/>
      <c r="L295" s="243"/>
      <c r="M295" s="244"/>
      <c r="N295" s="245"/>
      <c r="O295" s="245"/>
      <c r="P295" s="245"/>
      <c r="Q295" s="245"/>
      <c r="R295" s="245"/>
      <c r="S295" s="245"/>
      <c r="T295" s="246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7" t="s">
        <v>132</v>
      </c>
      <c r="AU295" s="247" t="s">
        <v>82</v>
      </c>
      <c r="AV295" s="14" t="s">
        <v>82</v>
      </c>
      <c r="AW295" s="14" t="s">
        <v>33</v>
      </c>
      <c r="AX295" s="14" t="s">
        <v>72</v>
      </c>
      <c r="AY295" s="247" t="s">
        <v>122</v>
      </c>
    </row>
    <row r="296" spans="1:51" s="14" customFormat="1" ht="12">
      <c r="A296" s="14"/>
      <c r="B296" s="237"/>
      <c r="C296" s="238"/>
      <c r="D296" s="228" t="s">
        <v>132</v>
      </c>
      <c r="E296" s="239" t="s">
        <v>19</v>
      </c>
      <c r="F296" s="240" t="s">
        <v>461</v>
      </c>
      <c r="G296" s="238"/>
      <c r="H296" s="241">
        <v>0.65</v>
      </c>
      <c r="I296" s="242"/>
      <c r="J296" s="238"/>
      <c r="K296" s="238"/>
      <c r="L296" s="243"/>
      <c r="M296" s="244"/>
      <c r="N296" s="245"/>
      <c r="O296" s="245"/>
      <c r="P296" s="245"/>
      <c r="Q296" s="245"/>
      <c r="R296" s="245"/>
      <c r="S296" s="245"/>
      <c r="T296" s="24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7" t="s">
        <v>132</v>
      </c>
      <c r="AU296" s="247" t="s">
        <v>82</v>
      </c>
      <c r="AV296" s="14" t="s">
        <v>82</v>
      </c>
      <c r="AW296" s="14" t="s">
        <v>33</v>
      </c>
      <c r="AX296" s="14" t="s">
        <v>72</v>
      </c>
      <c r="AY296" s="247" t="s">
        <v>122</v>
      </c>
    </row>
    <row r="297" spans="1:51" s="14" customFormat="1" ht="12">
      <c r="A297" s="14"/>
      <c r="B297" s="237"/>
      <c r="C297" s="238"/>
      <c r="D297" s="228" t="s">
        <v>132</v>
      </c>
      <c r="E297" s="239" t="s">
        <v>19</v>
      </c>
      <c r="F297" s="240" t="s">
        <v>462</v>
      </c>
      <c r="G297" s="238"/>
      <c r="H297" s="241">
        <v>22.945</v>
      </c>
      <c r="I297" s="242"/>
      <c r="J297" s="238"/>
      <c r="K297" s="238"/>
      <c r="L297" s="243"/>
      <c r="M297" s="244"/>
      <c r="N297" s="245"/>
      <c r="O297" s="245"/>
      <c r="P297" s="245"/>
      <c r="Q297" s="245"/>
      <c r="R297" s="245"/>
      <c r="S297" s="245"/>
      <c r="T297" s="246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7" t="s">
        <v>132</v>
      </c>
      <c r="AU297" s="247" t="s">
        <v>82</v>
      </c>
      <c r="AV297" s="14" t="s">
        <v>82</v>
      </c>
      <c r="AW297" s="14" t="s">
        <v>33</v>
      </c>
      <c r="AX297" s="14" t="s">
        <v>72</v>
      </c>
      <c r="AY297" s="247" t="s">
        <v>122</v>
      </c>
    </row>
    <row r="298" spans="1:51" s="14" customFormat="1" ht="12">
      <c r="A298" s="14"/>
      <c r="B298" s="237"/>
      <c r="C298" s="238"/>
      <c r="D298" s="228" t="s">
        <v>132</v>
      </c>
      <c r="E298" s="239" t="s">
        <v>19</v>
      </c>
      <c r="F298" s="240" t="s">
        <v>463</v>
      </c>
      <c r="G298" s="238"/>
      <c r="H298" s="241">
        <v>0.715</v>
      </c>
      <c r="I298" s="242"/>
      <c r="J298" s="238"/>
      <c r="K298" s="238"/>
      <c r="L298" s="243"/>
      <c r="M298" s="244"/>
      <c r="N298" s="245"/>
      <c r="O298" s="245"/>
      <c r="P298" s="245"/>
      <c r="Q298" s="245"/>
      <c r="R298" s="245"/>
      <c r="S298" s="245"/>
      <c r="T298" s="24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7" t="s">
        <v>132</v>
      </c>
      <c r="AU298" s="247" t="s">
        <v>82</v>
      </c>
      <c r="AV298" s="14" t="s">
        <v>82</v>
      </c>
      <c r="AW298" s="14" t="s">
        <v>33</v>
      </c>
      <c r="AX298" s="14" t="s">
        <v>72</v>
      </c>
      <c r="AY298" s="247" t="s">
        <v>122</v>
      </c>
    </row>
    <row r="299" spans="1:51" s="13" customFormat="1" ht="12">
      <c r="A299" s="13"/>
      <c r="B299" s="226"/>
      <c r="C299" s="227"/>
      <c r="D299" s="228" t="s">
        <v>132</v>
      </c>
      <c r="E299" s="229" t="s">
        <v>19</v>
      </c>
      <c r="F299" s="230" t="s">
        <v>464</v>
      </c>
      <c r="G299" s="227"/>
      <c r="H299" s="229" t="s">
        <v>19</v>
      </c>
      <c r="I299" s="231"/>
      <c r="J299" s="227"/>
      <c r="K299" s="227"/>
      <c r="L299" s="232"/>
      <c r="M299" s="233"/>
      <c r="N299" s="234"/>
      <c r="O299" s="234"/>
      <c r="P299" s="234"/>
      <c r="Q299" s="234"/>
      <c r="R299" s="234"/>
      <c r="S299" s="234"/>
      <c r="T299" s="23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6" t="s">
        <v>132</v>
      </c>
      <c r="AU299" s="236" t="s">
        <v>82</v>
      </c>
      <c r="AV299" s="13" t="s">
        <v>80</v>
      </c>
      <c r="AW299" s="13" t="s">
        <v>33</v>
      </c>
      <c r="AX299" s="13" t="s">
        <v>72</v>
      </c>
      <c r="AY299" s="236" t="s">
        <v>122</v>
      </c>
    </row>
    <row r="300" spans="1:51" s="14" customFormat="1" ht="12">
      <c r="A300" s="14"/>
      <c r="B300" s="237"/>
      <c r="C300" s="238"/>
      <c r="D300" s="228" t="s">
        <v>132</v>
      </c>
      <c r="E300" s="239" t="s">
        <v>19</v>
      </c>
      <c r="F300" s="240" t="s">
        <v>465</v>
      </c>
      <c r="G300" s="238"/>
      <c r="H300" s="241">
        <v>-7.486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7" t="s">
        <v>132</v>
      </c>
      <c r="AU300" s="247" t="s">
        <v>82</v>
      </c>
      <c r="AV300" s="14" t="s">
        <v>82</v>
      </c>
      <c r="AW300" s="14" t="s">
        <v>33</v>
      </c>
      <c r="AX300" s="14" t="s">
        <v>72</v>
      </c>
      <c r="AY300" s="247" t="s">
        <v>122</v>
      </c>
    </row>
    <row r="301" spans="1:51" s="13" customFormat="1" ht="12">
      <c r="A301" s="13"/>
      <c r="B301" s="226"/>
      <c r="C301" s="227"/>
      <c r="D301" s="228" t="s">
        <v>132</v>
      </c>
      <c r="E301" s="229" t="s">
        <v>19</v>
      </c>
      <c r="F301" s="230" t="s">
        <v>466</v>
      </c>
      <c r="G301" s="227"/>
      <c r="H301" s="229" t="s">
        <v>19</v>
      </c>
      <c r="I301" s="231"/>
      <c r="J301" s="227"/>
      <c r="K301" s="227"/>
      <c r="L301" s="232"/>
      <c r="M301" s="233"/>
      <c r="N301" s="234"/>
      <c r="O301" s="234"/>
      <c r="P301" s="234"/>
      <c r="Q301" s="234"/>
      <c r="R301" s="234"/>
      <c r="S301" s="234"/>
      <c r="T301" s="23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6" t="s">
        <v>132</v>
      </c>
      <c r="AU301" s="236" t="s">
        <v>82</v>
      </c>
      <c r="AV301" s="13" t="s">
        <v>80</v>
      </c>
      <c r="AW301" s="13" t="s">
        <v>33</v>
      </c>
      <c r="AX301" s="13" t="s">
        <v>72</v>
      </c>
      <c r="AY301" s="236" t="s">
        <v>122</v>
      </c>
    </row>
    <row r="302" spans="1:51" s="14" customFormat="1" ht="12">
      <c r="A302" s="14"/>
      <c r="B302" s="237"/>
      <c r="C302" s="238"/>
      <c r="D302" s="228" t="s">
        <v>132</v>
      </c>
      <c r="E302" s="239" t="s">
        <v>19</v>
      </c>
      <c r="F302" s="240" t="s">
        <v>467</v>
      </c>
      <c r="G302" s="238"/>
      <c r="H302" s="241">
        <v>-1.563</v>
      </c>
      <c r="I302" s="242"/>
      <c r="J302" s="238"/>
      <c r="K302" s="238"/>
      <c r="L302" s="243"/>
      <c r="M302" s="244"/>
      <c r="N302" s="245"/>
      <c r="O302" s="245"/>
      <c r="P302" s="245"/>
      <c r="Q302" s="245"/>
      <c r="R302" s="245"/>
      <c r="S302" s="245"/>
      <c r="T302" s="24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7" t="s">
        <v>132</v>
      </c>
      <c r="AU302" s="247" t="s">
        <v>82</v>
      </c>
      <c r="AV302" s="14" t="s">
        <v>82</v>
      </c>
      <c r="AW302" s="14" t="s">
        <v>33</v>
      </c>
      <c r="AX302" s="14" t="s">
        <v>72</v>
      </c>
      <c r="AY302" s="247" t="s">
        <v>122</v>
      </c>
    </row>
    <row r="303" spans="1:51" s="15" customFormat="1" ht="12">
      <c r="A303" s="15"/>
      <c r="B303" s="248"/>
      <c r="C303" s="249"/>
      <c r="D303" s="228" t="s">
        <v>132</v>
      </c>
      <c r="E303" s="250" t="s">
        <v>19</v>
      </c>
      <c r="F303" s="251" t="s">
        <v>136</v>
      </c>
      <c r="G303" s="249"/>
      <c r="H303" s="252">
        <v>37.589</v>
      </c>
      <c r="I303" s="253"/>
      <c r="J303" s="249"/>
      <c r="K303" s="249"/>
      <c r="L303" s="254"/>
      <c r="M303" s="255"/>
      <c r="N303" s="256"/>
      <c r="O303" s="256"/>
      <c r="P303" s="256"/>
      <c r="Q303" s="256"/>
      <c r="R303" s="256"/>
      <c r="S303" s="256"/>
      <c r="T303" s="257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8" t="s">
        <v>132</v>
      </c>
      <c r="AU303" s="258" t="s">
        <v>82</v>
      </c>
      <c r="AV303" s="15" t="s">
        <v>128</v>
      </c>
      <c r="AW303" s="15" t="s">
        <v>33</v>
      </c>
      <c r="AX303" s="15" t="s">
        <v>80</v>
      </c>
      <c r="AY303" s="258" t="s">
        <v>122</v>
      </c>
    </row>
    <row r="304" spans="1:65" s="2" customFormat="1" ht="37.8" customHeight="1">
      <c r="A304" s="40"/>
      <c r="B304" s="41"/>
      <c r="C304" s="207" t="s">
        <v>377</v>
      </c>
      <c r="D304" s="207" t="s">
        <v>124</v>
      </c>
      <c r="E304" s="208" t="s">
        <v>468</v>
      </c>
      <c r="F304" s="209" t="s">
        <v>469</v>
      </c>
      <c r="G304" s="210" t="s">
        <v>238</v>
      </c>
      <c r="H304" s="211">
        <v>8.045</v>
      </c>
      <c r="I304" s="212"/>
      <c r="J304" s="213">
        <f>ROUND(I304*H304,2)</f>
        <v>0</v>
      </c>
      <c r="K304" s="214"/>
      <c r="L304" s="46"/>
      <c r="M304" s="215" t="s">
        <v>19</v>
      </c>
      <c r="N304" s="216" t="s">
        <v>43</v>
      </c>
      <c r="O304" s="86"/>
      <c r="P304" s="217">
        <f>O304*H304</f>
        <v>0</v>
      </c>
      <c r="Q304" s="217">
        <v>0.104448</v>
      </c>
      <c r="R304" s="217">
        <f>Q304*H304</f>
        <v>0.84028416</v>
      </c>
      <c r="S304" s="217">
        <v>0</v>
      </c>
      <c r="T304" s="218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9" t="s">
        <v>128</v>
      </c>
      <c r="AT304" s="219" t="s">
        <v>124</v>
      </c>
      <c r="AU304" s="219" t="s">
        <v>82</v>
      </c>
      <c r="AY304" s="19" t="s">
        <v>122</v>
      </c>
      <c r="BE304" s="220">
        <f>IF(N304="základní",J304,0)</f>
        <v>0</v>
      </c>
      <c r="BF304" s="220">
        <f>IF(N304="snížená",J304,0)</f>
        <v>0</v>
      </c>
      <c r="BG304" s="220">
        <f>IF(N304="zákl. přenesená",J304,0)</f>
        <v>0</v>
      </c>
      <c r="BH304" s="220">
        <f>IF(N304="sníž. přenesená",J304,0)</f>
        <v>0</v>
      </c>
      <c r="BI304" s="220">
        <f>IF(N304="nulová",J304,0)</f>
        <v>0</v>
      </c>
      <c r="BJ304" s="19" t="s">
        <v>80</v>
      </c>
      <c r="BK304" s="220">
        <f>ROUND(I304*H304,2)</f>
        <v>0</v>
      </c>
      <c r="BL304" s="19" t="s">
        <v>128</v>
      </c>
      <c r="BM304" s="219" t="s">
        <v>470</v>
      </c>
    </row>
    <row r="305" spans="1:47" s="2" customFormat="1" ht="12">
      <c r="A305" s="40"/>
      <c r="B305" s="41"/>
      <c r="C305" s="42"/>
      <c r="D305" s="221" t="s">
        <v>130</v>
      </c>
      <c r="E305" s="42"/>
      <c r="F305" s="222" t="s">
        <v>471</v>
      </c>
      <c r="G305" s="42"/>
      <c r="H305" s="42"/>
      <c r="I305" s="223"/>
      <c r="J305" s="42"/>
      <c r="K305" s="42"/>
      <c r="L305" s="46"/>
      <c r="M305" s="224"/>
      <c r="N305" s="225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130</v>
      </c>
      <c r="AU305" s="19" t="s">
        <v>82</v>
      </c>
    </row>
    <row r="306" spans="1:51" s="13" customFormat="1" ht="12">
      <c r="A306" s="13"/>
      <c r="B306" s="226"/>
      <c r="C306" s="227"/>
      <c r="D306" s="228" t="s">
        <v>132</v>
      </c>
      <c r="E306" s="229" t="s">
        <v>19</v>
      </c>
      <c r="F306" s="230" t="s">
        <v>389</v>
      </c>
      <c r="G306" s="227"/>
      <c r="H306" s="229" t="s">
        <v>19</v>
      </c>
      <c r="I306" s="231"/>
      <c r="J306" s="227"/>
      <c r="K306" s="227"/>
      <c r="L306" s="232"/>
      <c r="M306" s="233"/>
      <c r="N306" s="234"/>
      <c r="O306" s="234"/>
      <c r="P306" s="234"/>
      <c r="Q306" s="234"/>
      <c r="R306" s="234"/>
      <c r="S306" s="234"/>
      <c r="T306" s="23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6" t="s">
        <v>132</v>
      </c>
      <c r="AU306" s="236" t="s">
        <v>82</v>
      </c>
      <c r="AV306" s="13" t="s">
        <v>80</v>
      </c>
      <c r="AW306" s="13" t="s">
        <v>33</v>
      </c>
      <c r="AX306" s="13" t="s">
        <v>72</v>
      </c>
      <c r="AY306" s="236" t="s">
        <v>122</v>
      </c>
    </row>
    <row r="307" spans="1:51" s="14" customFormat="1" ht="12">
      <c r="A307" s="14"/>
      <c r="B307" s="237"/>
      <c r="C307" s="238"/>
      <c r="D307" s="228" t="s">
        <v>132</v>
      </c>
      <c r="E307" s="239" t="s">
        <v>19</v>
      </c>
      <c r="F307" s="240" t="s">
        <v>472</v>
      </c>
      <c r="G307" s="238"/>
      <c r="H307" s="241">
        <v>2.36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7" t="s">
        <v>132</v>
      </c>
      <c r="AU307" s="247" t="s">
        <v>82</v>
      </c>
      <c r="AV307" s="14" t="s">
        <v>82</v>
      </c>
      <c r="AW307" s="14" t="s">
        <v>33</v>
      </c>
      <c r="AX307" s="14" t="s">
        <v>72</v>
      </c>
      <c r="AY307" s="247" t="s">
        <v>122</v>
      </c>
    </row>
    <row r="308" spans="1:51" s="13" customFormat="1" ht="12">
      <c r="A308" s="13"/>
      <c r="B308" s="226"/>
      <c r="C308" s="227"/>
      <c r="D308" s="228" t="s">
        <v>132</v>
      </c>
      <c r="E308" s="229" t="s">
        <v>19</v>
      </c>
      <c r="F308" s="230" t="s">
        <v>473</v>
      </c>
      <c r="G308" s="227"/>
      <c r="H308" s="229" t="s">
        <v>19</v>
      </c>
      <c r="I308" s="231"/>
      <c r="J308" s="227"/>
      <c r="K308" s="227"/>
      <c r="L308" s="232"/>
      <c r="M308" s="233"/>
      <c r="N308" s="234"/>
      <c r="O308" s="234"/>
      <c r="P308" s="234"/>
      <c r="Q308" s="234"/>
      <c r="R308" s="234"/>
      <c r="S308" s="234"/>
      <c r="T308" s="23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6" t="s">
        <v>132</v>
      </c>
      <c r="AU308" s="236" t="s">
        <v>82</v>
      </c>
      <c r="AV308" s="13" t="s">
        <v>80</v>
      </c>
      <c r="AW308" s="13" t="s">
        <v>33</v>
      </c>
      <c r="AX308" s="13" t="s">
        <v>72</v>
      </c>
      <c r="AY308" s="236" t="s">
        <v>122</v>
      </c>
    </row>
    <row r="309" spans="1:51" s="14" customFormat="1" ht="12">
      <c r="A309" s="14"/>
      <c r="B309" s="237"/>
      <c r="C309" s="238"/>
      <c r="D309" s="228" t="s">
        <v>132</v>
      </c>
      <c r="E309" s="239" t="s">
        <v>19</v>
      </c>
      <c r="F309" s="240" t="s">
        <v>474</v>
      </c>
      <c r="G309" s="238"/>
      <c r="H309" s="241">
        <v>5.685</v>
      </c>
      <c r="I309" s="242"/>
      <c r="J309" s="238"/>
      <c r="K309" s="238"/>
      <c r="L309" s="243"/>
      <c r="M309" s="244"/>
      <c r="N309" s="245"/>
      <c r="O309" s="245"/>
      <c r="P309" s="245"/>
      <c r="Q309" s="245"/>
      <c r="R309" s="245"/>
      <c r="S309" s="245"/>
      <c r="T309" s="246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7" t="s">
        <v>132</v>
      </c>
      <c r="AU309" s="247" t="s">
        <v>82</v>
      </c>
      <c r="AV309" s="14" t="s">
        <v>82</v>
      </c>
      <c r="AW309" s="14" t="s">
        <v>33</v>
      </c>
      <c r="AX309" s="14" t="s">
        <v>72</v>
      </c>
      <c r="AY309" s="247" t="s">
        <v>122</v>
      </c>
    </row>
    <row r="310" spans="1:51" s="15" customFormat="1" ht="12">
      <c r="A310" s="15"/>
      <c r="B310" s="248"/>
      <c r="C310" s="249"/>
      <c r="D310" s="228" t="s">
        <v>132</v>
      </c>
      <c r="E310" s="250" t="s">
        <v>19</v>
      </c>
      <c r="F310" s="251" t="s">
        <v>136</v>
      </c>
      <c r="G310" s="249"/>
      <c r="H310" s="252">
        <v>8.045</v>
      </c>
      <c r="I310" s="253"/>
      <c r="J310" s="249"/>
      <c r="K310" s="249"/>
      <c r="L310" s="254"/>
      <c r="M310" s="255"/>
      <c r="N310" s="256"/>
      <c r="O310" s="256"/>
      <c r="P310" s="256"/>
      <c r="Q310" s="256"/>
      <c r="R310" s="256"/>
      <c r="S310" s="256"/>
      <c r="T310" s="257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8" t="s">
        <v>132</v>
      </c>
      <c r="AU310" s="258" t="s">
        <v>82</v>
      </c>
      <c r="AV310" s="15" t="s">
        <v>128</v>
      </c>
      <c r="AW310" s="15" t="s">
        <v>33</v>
      </c>
      <c r="AX310" s="15" t="s">
        <v>80</v>
      </c>
      <c r="AY310" s="258" t="s">
        <v>122</v>
      </c>
    </row>
    <row r="311" spans="1:63" s="12" customFormat="1" ht="22.8" customHeight="1">
      <c r="A311" s="12"/>
      <c r="B311" s="191"/>
      <c r="C311" s="192"/>
      <c r="D311" s="193" t="s">
        <v>71</v>
      </c>
      <c r="E311" s="205" t="s">
        <v>128</v>
      </c>
      <c r="F311" s="205" t="s">
        <v>475</v>
      </c>
      <c r="G311" s="192"/>
      <c r="H311" s="192"/>
      <c r="I311" s="195"/>
      <c r="J311" s="206">
        <f>BK311</f>
        <v>0</v>
      </c>
      <c r="K311" s="192"/>
      <c r="L311" s="197"/>
      <c r="M311" s="198"/>
      <c r="N311" s="199"/>
      <c r="O311" s="199"/>
      <c r="P311" s="200">
        <f>SUM(P312:P363)</f>
        <v>0</v>
      </c>
      <c r="Q311" s="199"/>
      <c r="R311" s="200">
        <f>SUM(R312:R363)</f>
        <v>7.7531177251</v>
      </c>
      <c r="S311" s="199"/>
      <c r="T311" s="201">
        <f>SUM(T312:T363)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2" t="s">
        <v>80</v>
      </c>
      <c r="AT311" s="203" t="s">
        <v>71</v>
      </c>
      <c r="AU311" s="203" t="s">
        <v>80</v>
      </c>
      <c r="AY311" s="202" t="s">
        <v>122</v>
      </c>
      <c r="BK311" s="204">
        <f>SUM(BK312:BK363)</f>
        <v>0</v>
      </c>
    </row>
    <row r="312" spans="1:65" s="2" customFormat="1" ht="44.25" customHeight="1">
      <c r="A312" s="40"/>
      <c r="B312" s="41"/>
      <c r="C312" s="207" t="s">
        <v>476</v>
      </c>
      <c r="D312" s="207" t="s">
        <v>124</v>
      </c>
      <c r="E312" s="208" t="s">
        <v>477</v>
      </c>
      <c r="F312" s="209" t="s">
        <v>478</v>
      </c>
      <c r="G312" s="210" t="s">
        <v>479</v>
      </c>
      <c r="H312" s="211">
        <v>18.78</v>
      </c>
      <c r="I312" s="212"/>
      <c r="J312" s="213">
        <f>ROUND(I312*H312,2)</f>
        <v>0</v>
      </c>
      <c r="K312" s="214"/>
      <c r="L312" s="46"/>
      <c r="M312" s="215" t="s">
        <v>19</v>
      </c>
      <c r="N312" s="216" t="s">
        <v>43</v>
      </c>
      <c r="O312" s="86"/>
      <c r="P312" s="217">
        <f>O312*H312</f>
        <v>0</v>
      </c>
      <c r="Q312" s="217">
        <v>0.0223342</v>
      </c>
      <c r="R312" s="217">
        <f>Q312*H312</f>
        <v>0.419436276</v>
      </c>
      <c r="S312" s="217">
        <v>0</v>
      </c>
      <c r="T312" s="218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9" t="s">
        <v>128</v>
      </c>
      <c r="AT312" s="219" t="s">
        <v>124</v>
      </c>
      <c r="AU312" s="219" t="s">
        <v>82</v>
      </c>
      <c r="AY312" s="19" t="s">
        <v>122</v>
      </c>
      <c r="BE312" s="220">
        <f>IF(N312="základní",J312,0)</f>
        <v>0</v>
      </c>
      <c r="BF312" s="220">
        <f>IF(N312="snížená",J312,0)</f>
        <v>0</v>
      </c>
      <c r="BG312" s="220">
        <f>IF(N312="zákl. přenesená",J312,0)</f>
        <v>0</v>
      </c>
      <c r="BH312" s="220">
        <f>IF(N312="sníž. přenesená",J312,0)</f>
        <v>0</v>
      </c>
      <c r="BI312" s="220">
        <f>IF(N312="nulová",J312,0)</f>
        <v>0</v>
      </c>
      <c r="BJ312" s="19" t="s">
        <v>80</v>
      </c>
      <c r="BK312" s="220">
        <f>ROUND(I312*H312,2)</f>
        <v>0</v>
      </c>
      <c r="BL312" s="19" t="s">
        <v>128</v>
      </c>
      <c r="BM312" s="219" t="s">
        <v>480</v>
      </c>
    </row>
    <row r="313" spans="1:51" s="13" customFormat="1" ht="12">
      <c r="A313" s="13"/>
      <c r="B313" s="226"/>
      <c r="C313" s="227"/>
      <c r="D313" s="228" t="s">
        <v>132</v>
      </c>
      <c r="E313" s="229" t="s">
        <v>19</v>
      </c>
      <c r="F313" s="230" t="s">
        <v>481</v>
      </c>
      <c r="G313" s="227"/>
      <c r="H313" s="229" t="s">
        <v>19</v>
      </c>
      <c r="I313" s="231"/>
      <c r="J313" s="227"/>
      <c r="K313" s="227"/>
      <c r="L313" s="232"/>
      <c r="M313" s="233"/>
      <c r="N313" s="234"/>
      <c r="O313" s="234"/>
      <c r="P313" s="234"/>
      <c r="Q313" s="234"/>
      <c r="R313" s="234"/>
      <c r="S313" s="234"/>
      <c r="T313" s="23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6" t="s">
        <v>132</v>
      </c>
      <c r="AU313" s="236" t="s">
        <v>82</v>
      </c>
      <c r="AV313" s="13" t="s">
        <v>80</v>
      </c>
      <c r="AW313" s="13" t="s">
        <v>33</v>
      </c>
      <c r="AX313" s="13" t="s">
        <v>72</v>
      </c>
      <c r="AY313" s="236" t="s">
        <v>122</v>
      </c>
    </row>
    <row r="314" spans="1:51" s="14" customFormat="1" ht="12">
      <c r="A314" s="14"/>
      <c r="B314" s="237"/>
      <c r="C314" s="238"/>
      <c r="D314" s="228" t="s">
        <v>132</v>
      </c>
      <c r="E314" s="239" t="s">
        <v>19</v>
      </c>
      <c r="F314" s="240" t="s">
        <v>482</v>
      </c>
      <c r="G314" s="238"/>
      <c r="H314" s="241">
        <v>18.78</v>
      </c>
      <c r="I314" s="242"/>
      <c r="J314" s="238"/>
      <c r="K314" s="238"/>
      <c r="L314" s="243"/>
      <c r="M314" s="244"/>
      <c r="N314" s="245"/>
      <c r="O314" s="245"/>
      <c r="P314" s="245"/>
      <c r="Q314" s="245"/>
      <c r="R314" s="245"/>
      <c r="S314" s="245"/>
      <c r="T314" s="24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7" t="s">
        <v>132</v>
      </c>
      <c r="AU314" s="247" t="s">
        <v>82</v>
      </c>
      <c r="AV314" s="14" t="s">
        <v>82</v>
      </c>
      <c r="AW314" s="14" t="s">
        <v>33</v>
      </c>
      <c r="AX314" s="14" t="s">
        <v>80</v>
      </c>
      <c r="AY314" s="247" t="s">
        <v>122</v>
      </c>
    </row>
    <row r="315" spans="1:65" s="2" customFormat="1" ht="37.8" customHeight="1">
      <c r="A315" s="40"/>
      <c r="B315" s="41"/>
      <c r="C315" s="207" t="s">
        <v>381</v>
      </c>
      <c r="D315" s="207" t="s">
        <v>124</v>
      </c>
      <c r="E315" s="208" t="s">
        <v>483</v>
      </c>
      <c r="F315" s="209" t="s">
        <v>484</v>
      </c>
      <c r="G315" s="210" t="s">
        <v>479</v>
      </c>
      <c r="H315" s="211">
        <v>23.82</v>
      </c>
      <c r="I315" s="212"/>
      <c r="J315" s="213">
        <f>ROUND(I315*H315,2)</f>
        <v>0</v>
      </c>
      <c r="K315" s="214"/>
      <c r="L315" s="46"/>
      <c r="M315" s="215" t="s">
        <v>19</v>
      </c>
      <c r="N315" s="216" t="s">
        <v>43</v>
      </c>
      <c r="O315" s="86"/>
      <c r="P315" s="217">
        <f>O315*H315</f>
        <v>0</v>
      </c>
      <c r="Q315" s="217">
        <v>0.018277</v>
      </c>
      <c r="R315" s="217">
        <f>Q315*H315</f>
        <v>0.43535814000000006</v>
      </c>
      <c r="S315" s="217">
        <v>0</v>
      </c>
      <c r="T315" s="218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9" t="s">
        <v>128</v>
      </c>
      <c r="AT315" s="219" t="s">
        <v>124</v>
      </c>
      <c r="AU315" s="219" t="s">
        <v>82</v>
      </c>
      <c r="AY315" s="19" t="s">
        <v>122</v>
      </c>
      <c r="BE315" s="220">
        <f>IF(N315="základní",J315,0)</f>
        <v>0</v>
      </c>
      <c r="BF315" s="220">
        <f>IF(N315="snížená",J315,0)</f>
        <v>0</v>
      </c>
      <c r="BG315" s="220">
        <f>IF(N315="zákl. přenesená",J315,0)</f>
        <v>0</v>
      </c>
      <c r="BH315" s="220">
        <f>IF(N315="sníž. přenesená",J315,0)</f>
        <v>0</v>
      </c>
      <c r="BI315" s="220">
        <f>IF(N315="nulová",J315,0)</f>
        <v>0</v>
      </c>
      <c r="BJ315" s="19" t="s">
        <v>80</v>
      </c>
      <c r="BK315" s="220">
        <f>ROUND(I315*H315,2)</f>
        <v>0</v>
      </c>
      <c r="BL315" s="19" t="s">
        <v>128</v>
      </c>
      <c r="BM315" s="219" t="s">
        <v>485</v>
      </c>
    </row>
    <row r="316" spans="1:47" s="2" customFormat="1" ht="12">
      <c r="A316" s="40"/>
      <c r="B316" s="41"/>
      <c r="C316" s="42"/>
      <c r="D316" s="221" t="s">
        <v>130</v>
      </c>
      <c r="E316" s="42"/>
      <c r="F316" s="222" t="s">
        <v>486</v>
      </c>
      <c r="G316" s="42"/>
      <c r="H316" s="42"/>
      <c r="I316" s="223"/>
      <c r="J316" s="42"/>
      <c r="K316" s="42"/>
      <c r="L316" s="46"/>
      <c r="M316" s="224"/>
      <c r="N316" s="225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130</v>
      </c>
      <c r="AU316" s="19" t="s">
        <v>82</v>
      </c>
    </row>
    <row r="317" spans="1:51" s="13" customFormat="1" ht="12">
      <c r="A317" s="13"/>
      <c r="B317" s="226"/>
      <c r="C317" s="227"/>
      <c r="D317" s="228" t="s">
        <v>132</v>
      </c>
      <c r="E317" s="229" t="s">
        <v>19</v>
      </c>
      <c r="F317" s="230" t="s">
        <v>487</v>
      </c>
      <c r="G317" s="227"/>
      <c r="H317" s="229" t="s">
        <v>19</v>
      </c>
      <c r="I317" s="231"/>
      <c r="J317" s="227"/>
      <c r="K317" s="227"/>
      <c r="L317" s="232"/>
      <c r="M317" s="233"/>
      <c r="N317" s="234"/>
      <c r="O317" s="234"/>
      <c r="P317" s="234"/>
      <c r="Q317" s="234"/>
      <c r="R317" s="234"/>
      <c r="S317" s="234"/>
      <c r="T317" s="23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6" t="s">
        <v>132</v>
      </c>
      <c r="AU317" s="236" t="s">
        <v>82</v>
      </c>
      <c r="AV317" s="13" t="s">
        <v>80</v>
      </c>
      <c r="AW317" s="13" t="s">
        <v>33</v>
      </c>
      <c r="AX317" s="13" t="s">
        <v>72</v>
      </c>
      <c r="AY317" s="236" t="s">
        <v>122</v>
      </c>
    </row>
    <row r="318" spans="1:51" s="14" customFormat="1" ht="12">
      <c r="A318" s="14"/>
      <c r="B318" s="237"/>
      <c r="C318" s="238"/>
      <c r="D318" s="228" t="s">
        <v>132</v>
      </c>
      <c r="E318" s="239" t="s">
        <v>19</v>
      </c>
      <c r="F318" s="240" t="s">
        <v>488</v>
      </c>
      <c r="G318" s="238"/>
      <c r="H318" s="241">
        <v>23.82</v>
      </c>
      <c r="I318" s="242"/>
      <c r="J318" s="238"/>
      <c r="K318" s="238"/>
      <c r="L318" s="243"/>
      <c r="M318" s="244"/>
      <c r="N318" s="245"/>
      <c r="O318" s="245"/>
      <c r="P318" s="245"/>
      <c r="Q318" s="245"/>
      <c r="R318" s="245"/>
      <c r="S318" s="245"/>
      <c r="T318" s="246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7" t="s">
        <v>132</v>
      </c>
      <c r="AU318" s="247" t="s">
        <v>82</v>
      </c>
      <c r="AV318" s="14" t="s">
        <v>82</v>
      </c>
      <c r="AW318" s="14" t="s">
        <v>33</v>
      </c>
      <c r="AX318" s="14" t="s">
        <v>80</v>
      </c>
      <c r="AY318" s="247" t="s">
        <v>122</v>
      </c>
    </row>
    <row r="319" spans="1:65" s="2" customFormat="1" ht="24.15" customHeight="1">
      <c r="A319" s="40"/>
      <c r="B319" s="41"/>
      <c r="C319" s="207" t="s">
        <v>489</v>
      </c>
      <c r="D319" s="207" t="s">
        <v>124</v>
      </c>
      <c r="E319" s="208" t="s">
        <v>490</v>
      </c>
      <c r="F319" s="209" t="s">
        <v>491</v>
      </c>
      <c r="G319" s="210" t="s">
        <v>127</v>
      </c>
      <c r="H319" s="211">
        <v>2.306</v>
      </c>
      <c r="I319" s="212"/>
      <c r="J319" s="213">
        <f>ROUND(I319*H319,2)</f>
        <v>0</v>
      </c>
      <c r="K319" s="214"/>
      <c r="L319" s="46"/>
      <c r="M319" s="215" t="s">
        <v>19</v>
      </c>
      <c r="N319" s="216" t="s">
        <v>43</v>
      </c>
      <c r="O319" s="86"/>
      <c r="P319" s="217">
        <f>O319*H319</f>
        <v>0</v>
      </c>
      <c r="Q319" s="217">
        <v>2.453395</v>
      </c>
      <c r="R319" s="217">
        <f>Q319*H319</f>
        <v>5.65752887</v>
      </c>
      <c r="S319" s="217">
        <v>0</v>
      </c>
      <c r="T319" s="218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9" t="s">
        <v>128</v>
      </c>
      <c r="AT319" s="219" t="s">
        <v>124</v>
      </c>
      <c r="AU319" s="219" t="s">
        <v>82</v>
      </c>
      <c r="AY319" s="19" t="s">
        <v>122</v>
      </c>
      <c r="BE319" s="220">
        <f>IF(N319="základní",J319,0)</f>
        <v>0</v>
      </c>
      <c r="BF319" s="220">
        <f>IF(N319="snížená",J319,0)</f>
        <v>0</v>
      </c>
      <c r="BG319" s="220">
        <f>IF(N319="zákl. přenesená",J319,0)</f>
        <v>0</v>
      </c>
      <c r="BH319" s="220">
        <f>IF(N319="sníž. přenesená",J319,0)</f>
        <v>0</v>
      </c>
      <c r="BI319" s="220">
        <f>IF(N319="nulová",J319,0)</f>
        <v>0</v>
      </c>
      <c r="BJ319" s="19" t="s">
        <v>80</v>
      </c>
      <c r="BK319" s="220">
        <f>ROUND(I319*H319,2)</f>
        <v>0</v>
      </c>
      <c r="BL319" s="19" t="s">
        <v>128</v>
      </c>
      <c r="BM319" s="219" t="s">
        <v>492</v>
      </c>
    </row>
    <row r="320" spans="1:47" s="2" customFormat="1" ht="12">
      <c r="A320" s="40"/>
      <c r="B320" s="41"/>
      <c r="C320" s="42"/>
      <c r="D320" s="221" t="s">
        <v>130</v>
      </c>
      <c r="E320" s="42"/>
      <c r="F320" s="222" t="s">
        <v>493</v>
      </c>
      <c r="G320" s="42"/>
      <c r="H320" s="42"/>
      <c r="I320" s="223"/>
      <c r="J320" s="42"/>
      <c r="K320" s="42"/>
      <c r="L320" s="46"/>
      <c r="M320" s="224"/>
      <c r="N320" s="225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130</v>
      </c>
      <c r="AU320" s="19" t="s">
        <v>82</v>
      </c>
    </row>
    <row r="321" spans="1:51" s="13" customFormat="1" ht="12">
      <c r="A321" s="13"/>
      <c r="B321" s="226"/>
      <c r="C321" s="227"/>
      <c r="D321" s="228" t="s">
        <v>132</v>
      </c>
      <c r="E321" s="229" t="s">
        <v>19</v>
      </c>
      <c r="F321" s="230" t="s">
        <v>487</v>
      </c>
      <c r="G321" s="227"/>
      <c r="H321" s="229" t="s">
        <v>19</v>
      </c>
      <c r="I321" s="231"/>
      <c r="J321" s="227"/>
      <c r="K321" s="227"/>
      <c r="L321" s="232"/>
      <c r="M321" s="233"/>
      <c r="N321" s="234"/>
      <c r="O321" s="234"/>
      <c r="P321" s="234"/>
      <c r="Q321" s="234"/>
      <c r="R321" s="234"/>
      <c r="S321" s="234"/>
      <c r="T321" s="23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6" t="s">
        <v>132</v>
      </c>
      <c r="AU321" s="236" t="s">
        <v>82</v>
      </c>
      <c r="AV321" s="13" t="s">
        <v>80</v>
      </c>
      <c r="AW321" s="13" t="s">
        <v>33</v>
      </c>
      <c r="AX321" s="13" t="s">
        <v>72</v>
      </c>
      <c r="AY321" s="236" t="s">
        <v>122</v>
      </c>
    </row>
    <row r="322" spans="1:51" s="14" customFormat="1" ht="12">
      <c r="A322" s="14"/>
      <c r="B322" s="237"/>
      <c r="C322" s="238"/>
      <c r="D322" s="228" t="s">
        <v>132</v>
      </c>
      <c r="E322" s="239" t="s">
        <v>19</v>
      </c>
      <c r="F322" s="240" t="s">
        <v>494</v>
      </c>
      <c r="G322" s="238"/>
      <c r="H322" s="241">
        <v>0.771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7" t="s">
        <v>132</v>
      </c>
      <c r="AU322" s="247" t="s">
        <v>82</v>
      </c>
      <c r="AV322" s="14" t="s">
        <v>82</v>
      </c>
      <c r="AW322" s="14" t="s">
        <v>33</v>
      </c>
      <c r="AX322" s="14" t="s">
        <v>72</v>
      </c>
      <c r="AY322" s="247" t="s">
        <v>122</v>
      </c>
    </row>
    <row r="323" spans="1:51" s="14" customFormat="1" ht="12">
      <c r="A323" s="14"/>
      <c r="B323" s="237"/>
      <c r="C323" s="238"/>
      <c r="D323" s="228" t="s">
        <v>132</v>
      </c>
      <c r="E323" s="239" t="s">
        <v>19</v>
      </c>
      <c r="F323" s="240" t="s">
        <v>495</v>
      </c>
      <c r="G323" s="238"/>
      <c r="H323" s="241">
        <v>0.385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7" t="s">
        <v>132</v>
      </c>
      <c r="AU323" s="247" t="s">
        <v>82</v>
      </c>
      <c r="AV323" s="14" t="s">
        <v>82</v>
      </c>
      <c r="AW323" s="14" t="s">
        <v>33</v>
      </c>
      <c r="AX323" s="14" t="s">
        <v>72</v>
      </c>
      <c r="AY323" s="247" t="s">
        <v>122</v>
      </c>
    </row>
    <row r="324" spans="1:51" s="14" customFormat="1" ht="12">
      <c r="A324" s="14"/>
      <c r="B324" s="237"/>
      <c r="C324" s="238"/>
      <c r="D324" s="228" t="s">
        <v>132</v>
      </c>
      <c r="E324" s="239" t="s">
        <v>19</v>
      </c>
      <c r="F324" s="240" t="s">
        <v>496</v>
      </c>
      <c r="G324" s="238"/>
      <c r="H324" s="241">
        <v>1.15</v>
      </c>
      <c r="I324" s="242"/>
      <c r="J324" s="238"/>
      <c r="K324" s="238"/>
      <c r="L324" s="243"/>
      <c r="M324" s="244"/>
      <c r="N324" s="245"/>
      <c r="O324" s="245"/>
      <c r="P324" s="245"/>
      <c r="Q324" s="245"/>
      <c r="R324" s="245"/>
      <c r="S324" s="245"/>
      <c r="T324" s="246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7" t="s">
        <v>132</v>
      </c>
      <c r="AU324" s="247" t="s">
        <v>82</v>
      </c>
      <c r="AV324" s="14" t="s">
        <v>82</v>
      </c>
      <c r="AW324" s="14" t="s">
        <v>33</v>
      </c>
      <c r="AX324" s="14" t="s">
        <v>72</v>
      </c>
      <c r="AY324" s="247" t="s">
        <v>122</v>
      </c>
    </row>
    <row r="325" spans="1:51" s="15" customFormat="1" ht="12">
      <c r="A325" s="15"/>
      <c r="B325" s="248"/>
      <c r="C325" s="249"/>
      <c r="D325" s="228" t="s">
        <v>132</v>
      </c>
      <c r="E325" s="250" t="s">
        <v>19</v>
      </c>
      <c r="F325" s="251" t="s">
        <v>136</v>
      </c>
      <c r="G325" s="249"/>
      <c r="H325" s="252">
        <v>2.306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8" t="s">
        <v>132</v>
      </c>
      <c r="AU325" s="258" t="s">
        <v>82</v>
      </c>
      <c r="AV325" s="15" t="s">
        <v>128</v>
      </c>
      <c r="AW325" s="15" t="s">
        <v>33</v>
      </c>
      <c r="AX325" s="15" t="s">
        <v>80</v>
      </c>
      <c r="AY325" s="258" t="s">
        <v>122</v>
      </c>
    </row>
    <row r="326" spans="1:65" s="2" customFormat="1" ht="24.15" customHeight="1">
      <c r="A326" s="40"/>
      <c r="B326" s="41"/>
      <c r="C326" s="207" t="s">
        <v>387</v>
      </c>
      <c r="D326" s="207" t="s">
        <v>124</v>
      </c>
      <c r="E326" s="208" t="s">
        <v>497</v>
      </c>
      <c r="F326" s="209" t="s">
        <v>498</v>
      </c>
      <c r="G326" s="210" t="s">
        <v>238</v>
      </c>
      <c r="H326" s="211">
        <v>22.52</v>
      </c>
      <c r="I326" s="212"/>
      <c r="J326" s="213">
        <f>ROUND(I326*H326,2)</f>
        <v>0</v>
      </c>
      <c r="K326" s="214"/>
      <c r="L326" s="46"/>
      <c r="M326" s="215" t="s">
        <v>19</v>
      </c>
      <c r="N326" s="216" t="s">
        <v>43</v>
      </c>
      <c r="O326" s="86"/>
      <c r="P326" s="217">
        <f>O326*H326</f>
        <v>0</v>
      </c>
      <c r="Q326" s="217">
        <v>0.00576464</v>
      </c>
      <c r="R326" s="217">
        <f>Q326*H326</f>
        <v>0.1298196928</v>
      </c>
      <c r="S326" s="217">
        <v>0</v>
      </c>
      <c r="T326" s="218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9" t="s">
        <v>128</v>
      </c>
      <c r="AT326" s="219" t="s">
        <v>124</v>
      </c>
      <c r="AU326" s="219" t="s">
        <v>82</v>
      </c>
      <c r="AY326" s="19" t="s">
        <v>122</v>
      </c>
      <c r="BE326" s="220">
        <f>IF(N326="základní",J326,0)</f>
        <v>0</v>
      </c>
      <c r="BF326" s="220">
        <f>IF(N326="snížená",J326,0)</f>
        <v>0</v>
      </c>
      <c r="BG326" s="220">
        <f>IF(N326="zákl. přenesená",J326,0)</f>
        <v>0</v>
      </c>
      <c r="BH326" s="220">
        <f>IF(N326="sníž. přenesená",J326,0)</f>
        <v>0</v>
      </c>
      <c r="BI326" s="220">
        <f>IF(N326="nulová",J326,0)</f>
        <v>0</v>
      </c>
      <c r="BJ326" s="19" t="s">
        <v>80</v>
      </c>
      <c r="BK326" s="220">
        <f>ROUND(I326*H326,2)</f>
        <v>0</v>
      </c>
      <c r="BL326" s="19" t="s">
        <v>128</v>
      </c>
      <c r="BM326" s="219" t="s">
        <v>499</v>
      </c>
    </row>
    <row r="327" spans="1:47" s="2" customFormat="1" ht="12">
      <c r="A327" s="40"/>
      <c r="B327" s="41"/>
      <c r="C327" s="42"/>
      <c r="D327" s="221" t="s">
        <v>130</v>
      </c>
      <c r="E327" s="42"/>
      <c r="F327" s="222" t="s">
        <v>500</v>
      </c>
      <c r="G327" s="42"/>
      <c r="H327" s="42"/>
      <c r="I327" s="223"/>
      <c r="J327" s="42"/>
      <c r="K327" s="42"/>
      <c r="L327" s="46"/>
      <c r="M327" s="224"/>
      <c r="N327" s="225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130</v>
      </c>
      <c r="AU327" s="19" t="s">
        <v>82</v>
      </c>
    </row>
    <row r="328" spans="1:51" s="13" customFormat="1" ht="12">
      <c r="A328" s="13"/>
      <c r="B328" s="226"/>
      <c r="C328" s="227"/>
      <c r="D328" s="228" t="s">
        <v>132</v>
      </c>
      <c r="E328" s="229" t="s">
        <v>19</v>
      </c>
      <c r="F328" s="230" t="s">
        <v>487</v>
      </c>
      <c r="G328" s="227"/>
      <c r="H328" s="229" t="s">
        <v>19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6" t="s">
        <v>132</v>
      </c>
      <c r="AU328" s="236" t="s">
        <v>82</v>
      </c>
      <c r="AV328" s="13" t="s">
        <v>80</v>
      </c>
      <c r="AW328" s="13" t="s">
        <v>33</v>
      </c>
      <c r="AX328" s="13" t="s">
        <v>72</v>
      </c>
      <c r="AY328" s="236" t="s">
        <v>122</v>
      </c>
    </row>
    <row r="329" spans="1:51" s="14" customFormat="1" ht="12">
      <c r="A329" s="14"/>
      <c r="B329" s="237"/>
      <c r="C329" s="238"/>
      <c r="D329" s="228" t="s">
        <v>132</v>
      </c>
      <c r="E329" s="239" t="s">
        <v>19</v>
      </c>
      <c r="F329" s="240" t="s">
        <v>501</v>
      </c>
      <c r="G329" s="238"/>
      <c r="H329" s="241">
        <v>8.57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7" t="s">
        <v>132</v>
      </c>
      <c r="AU329" s="247" t="s">
        <v>82</v>
      </c>
      <c r="AV329" s="14" t="s">
        <v>82</v>
      </c>
      <c r="AW329" s="14" t="s">
        <v>33</v>
      </c>
      <c r="AX329" s="14" t="s">
        <v>72</v>
      </c>
      <c r="AY329" s="247" t="s">
        <v>122</v>
      </c>
    </row>
    <row r="330" spans="1:51" s="14" customFormat="1" ht="12">
      <c r="A330" s="14"/>
      <c r="B330" s="237"/>
      <c r="C330" s="238"/>
      <c r="D330" s="228" t="s">
        <v>132</v>
      </c>
      <c r="E330" s="239" t="s">
        <v>19</v>
      </c>
      <c r="F330" s="240" t="s">
        <v>502</v>
      </c>
      <c r="G330" s="238"/>
      <c r="H330" s="241">
        <v>3.5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7" t="s">
        <v>132</v>
      </c>
      <c r="AU330" s="247" t="s">
        <v>82</v>
      </c>
      <c r="AV330" s="14" t="s">
        <v>82</v>
      </c>
      <c r="AW330" s="14" t="s">
        <v>33</v>
      </c>
      <c r="AX330" s="14" t="s">
        <v>72</v>
      </c>
      <c r="AY330" s="247" t="s">
        <v>122</v>
      </c>
    </row>
    <row r="331" spans="1:51" s="14" customFormat="1" ht="12">
      <c r="A331" s="14"/>
      <c r="B331" s="237"/>
      <c r="C331" s="238"/>
      <c r="D331" s="228" t="s">
        <v>132</v>
      </c>
      <c r="E331" s="239" t="s">
        <v>19</v>
      </c>
      <c r="F331" s="240" t="s">
        <v>503</v>
      </c>
      <c r="G331" s="238"/>
      <c r="H331" s="241">
        <v>10.45</v>
      </c>
      <c r="I331" s="242"/>
      <c r="J331" s="238"/>
      <c r="K331" s="238"/>
      <c r="L331" s="243"/>
      <c r="M331" s="244"/>
      <c r="N331" s="245"/>
      <c r="O331" s="245"/>
      <c r="P331" s="245"/>
      <c r="Q331" s="245"/>
      <c r="R331" s="245"/>
      <c r="S331" s="245"/>
      <c r="T331" s="24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7" t="s">
        <v>132</v>
      </c>
      <c r="AU331" s="247" t="s">
        <v>82</v>
      </c>
      <c r="AV331" s="14" t="s">
        <v>82</v>
      </c>
      <c r="AW331" s="14" t="s">
        <v>33</v>
      </c>
      <c r="AX331" s="14" t="s">
        <v>72</v>
      </c>
      <c r="AY331" s="247" t="s">
        <v>122</v>
      </c>
    </row>
    <row r="332" spans="1:51" s="15" customFormat="1" ht="12">
      <c r="A332" s="15"/>
      <c r="B332" s="248"/>
      <c r="C332" s="249"/>
      <c r="D332" s="228" t="s">
        <v>132</v>
      </c>
      <c r="E332" s="250" t="s">
        <v>19</v>
      </c>
      <c r="F332" s="251" t="s">
        <v>136</v>
      </c>
      <c r="G332" s="249"/>
      <c r="H332" s="252">
        <v>22.52</v>
      </c>
      <c r="I332" s="253"/>
      <c r="J332" s="249"/>
      <c r="K332" s="249"/>
      <c r="L332" s="254"/>
      <c r="M332" s="255"/>
      <c r="N332" s="256"/>
      <c r="O332" s="256"/>
      <c r="P332" s="256"/>
      <c r="Q332" s="256"/>
      <c r="R332" s="256"/>
      <c r="S332" s="256"/>
      <c r="T332" s="257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8" t="s">
        <v>132</v>
      </c>
      <c r="AU332" s="258" t="s">
        <v>82</v>
      </c>
      <c r="AV332" s="15" t="s">
        <v>128</v>
      </c>
      <c r="AW332" s="15" t="s">
        <v>33</v>
      </c>
      <c r="AX332" s="15" t="s">
        <v>80</v>
      </c>
      <c r="AY332" s="258" t="s">
        <v>122</v>
      </c>
    </row>
    <row r="333" spans="1:65" s="2" customFormat="1" ht="24.15" customHeight="1">
      <c r="A333" s="40"/>
      <c r="B333" s="41"/>
      <c r="C333" s="207" t="s">
        <v>504</v>
      </c>
      <c r="D333" s="207" t="s">
        <v>124</v>
      </c>
      <c r="E333" s="208" t="s">
        <v>505</v>
      </c>
      <c r="F333" s="209" t="s">
        <v>506</v>
      </c>
      <c r="G333" s="210" t="s">
        <v>238</v>
      </c>
      <c r="H333" s="211">
        <v>22.52</v>
      </c>
      <c r="I333" s="212"/>
      <c r="J333" s="213">
        <f>ROUND(I333*H333,2)</f>
        <v>0</v>
      </c>
      <c r="K333" s="214"/>
      <c r="L333" s="46"/>
      <c r="M333" s="215" t="s">
        <v>19</v>
      </c>
      <c r="N333" s="216" t="s">
        <v>43</v>
      </c>
      <c r="O333" s="86"/>
      <c r="P333" s="217">
        <f>O333*H333</f>
        <v>0</v>
      </c>
      <c r="Q333" s="217">
        <v>0</v>
      </c>
      <c r="R333" s="217">
        <f>Q333*H333</f>
        <v>0</v>
      </c>
      <c r="S333" s="217">
        <v>0</v>
      </c>
      <c r="T333" s="218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9" t="s">
        <v>128</v>
      </c>
      <c r="AT333" s="219" t="s">
        <v>124</v>
      </c>
      <c r="AU333" s="219" t="s">
        <v>82</v>
      </c>
      <c r="AY333" s="19" t="s">
        <v>122</v>
      </c>
      <c r="BE333" s="220">
        <f>IF(N333="základní",J333,0)</f>
        <v>0</v>
      </c>
      <c r="BF333" s="220">
        <f>IF(N333="snížená",J333,0)</f>
        <v>0</v>
      </c>
      <c r="BG333" s="220">
        <f>IF(N333="zákl. přenesená",J333,0)</f>
        <v>0</v>
      </c>
      <c r="BH333" s="220">
        <f>IF(N333="sníž. přenesená",J333,0)</f>
        <v>0</v>
      </c>
      <c r="BI333" s="220">
        <f>IF(N333="nulová",J333,0)</f>
        <v>0</v>
      </c>
      <c r="BJ333" s="19" t="s">
        <v>80</v>
      </c>
      <c r="BK333" s="220">
        <f>ROUND(I333*H333,2)</f>
        <v>0</v>
      </c>
      <c r="BL333" s="19" t="s">
        <v>128</v>
      </c>
      <c r="BM333" s="219" t="s">
        <v>507</v>
      </c>
    </row>
    <row r="334" spans="1:47" s="2" customFormat="1" ht="12">
      <c r="A334" s="40"/>
      <c r="B334" s="41"/>
      <c r="C334" s="42"/>
      <c r="D334" s="221" t="s">
        <v>130</v>
      </c>
      <c r="E334" s="42"/>
      <c r="F334" s="222" t="s">
        <v>508</v>
      </c>
      <c r="G334" s="42"/>
      <c r="H334" s="42"/>
      <c r="I334" s="223"/>
      <c r="J334" s="42"/>
      <c r="K334" s="42"/>
      <c r="L334" s="46"/>
      <c r="M334" s="224"/>
      <c r="N334" s="225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130</v>
      </c>
      <c r="AU334" s="19" t="s">
        <v>82</v>
      </c>
    </row>
    <row r="335" spans="1:65" s="2" customFormat="1" ht="24.15" customHeight="1">
      <c r="A335" s="40"/>
      <c r="B335" s="41"/>
      <c r="C335" s="207" t="s">
        <v>408</v>
      </c>
      <c r="D335" s="207" t="s">
        <v>124</v>
      </c>
      <c r="E335" s="208" t="s">
        <v>509</v>
      </c>
      <c r="F335" s="209" t="s">
        <v>510</v>
      </c>
      <c r="G335" s="210" t="s">
        <v>166</v>
      </c>
      <c r="H335" s="211">
        <v>0.216</v>
      </c>
      <c r="I335" s="212"/>
      <c r="J335" s="213">
        <f>ROUND(I335*H335,2)</f>
        <v>0</v>
      </c>
      <c r="K335" s="214"/>
      <c r="L335" s="46"/>
      <c r="M335" s="215" t="s">
        <v>19</v>
      </c>
      <c r="N335" s="216" t="s">
        <v>43</v>
      </c>
      <c r="O335" s="86"/>
      <c r="P335" s="217">
        <f>O335*H335</f>
        <v>0</v>
      </c>
      <c r="Q335" s="217">
        <v>1.05290568</v>
      </c>
      <c r="R335" s="217">
        <f>Q335*H335</f>
        <v>0.22742762688</v>
      </c>
      <c r="S335" s="217">
        <v>0</v>
      </c>
      <c r="T335" s="218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9" t="s">
        <v>128</v>
      </c>
      <c r="AT335" s="219" t="s">
        <v>124</v>
      </c>
      <c r="AU335" s="219" t="s">
        <v>82</v>
      </c>
      <c r="AY335" s="19" t="s">
        <v>122</v>
      </c>
      <c r="BE335" s="220">
        <f>IF(N335="základní",J335,0)</f>
        <v>0</v>
      </c>
      <c r="BF335" s="220">
        <f>IF(N335="snížená",J335,0)</f>
        <v>0</v>
      </c>
      <c r="BG335" s="220">
        <f>IF(N335="zákl. přenesená",J335,0)</f>
        <v>0</v>
      </c>
      <c r="BH335" s="220">
        <f>IF(N335="sníž. přenesená",J335,0)</f>
        <v>0</v>
      </c>
      <c r="BI335" s="220">
        <f>IF(N335="nulová",J335,0)</f>
        <v>0</v>
      </c>
      <c r="BJ335" s="19" t="s">
        <v>80</v>
      </c>
      <c r="BK335" s="220">
        <f>ROUND(I335*H335,2)</f>
        <v>0</v>
      </c>
      <c r="BL335" s="19" t="s">
        <v>128</v>
      </c>
      <c r="BM335" s="219" t="s">
        <v>511</v>
      </c>
    </row>
    <row r="336" spans="1:47" s="2" customFormat="1" ht="12">
      <c r="A336" s="40"/>
      <c r="B336" s="41"/>
      <c r="C336" s="42"/>
      <c r="D336" s="221" t="s">
        <v>130</v>
      </c>
      <c r="E336" s="42"/>
      <c r="F336" s="222" t="s">
        <v>512</v>
      </c>
      <c r="G336" s="42"/>
      <c r="H336" s="42"/>
      <c r="I336" s="223"/>
      <c r="J336" s="42"/>
      <c r="K336" s="42"/>
      <c r="L336" s="46"/>
      <c r="M336" s="224"/>
      <c r="N336" s="225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130</v>
      </c>
      <c r="AU336" s="19" t="s">
        <v>82</v>
      </c>
    </row>
    <row r="337" spans="1:51" s="13" customFormat="1" ht="12">
      <c r="A337" s="13"/>
      <c r="B337" s="226"/>
      <c r="C337" s="227"/>
      <c r="D337" s="228" t="s">
        <v>132</v>
      </c>
      <c r="E337" s="229" t="s">
        <v>19</v>
      </c>
      <c r="F337" s="230" t="s">
        <v>487</v>
      </c>
      <c r="G337" s="227"/>
      <c r="H337" s="229" t="s">
        <v>19</v>
      </c>
      <c r="I337" s="231"/>
      <c r="J337" s="227"/>
      <c r="K337" s="227"/>
      <c r="L337" s="232"/>
      <c r="M337" s="233"/>
      <c r="N337" s="234"/>
      <c r="O337" s="234"/>
      <c r="P337" s="234"/>
      <c r="Q337" s="234"/>
      <c r="R337" s="234"/>
      <c r="S337" s="234"/>
      <c r="T337" s="23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6" t="s">
        <v>132</v>
      </c>
      <c r="AU337" s="236" t="s">
        <v>82</v>
      </c>
      <c r="AV337" s="13" t="s">
        <v>80</v>
      </c>
      <c r="AW337" s="13" t="s">
        <v>33</v>
      </c>
      <c r="AX337" s="13" t="s">
        <v>72</v>
      </c>
      <c r="AY337" s="236" t="s">
        <v>122</v>
      </c>
    </row>
    <row r="338" spans="1:51" s="13" customFormat="1" ht="12">
      <c r="A338" s="13"/>
      <c r="B338" s="226"/>
      <c r="C338" s="227"/>
      <c r="D338" s="228" t="s">
        <v>132</v>
      </c>
      <c r="E338" s="229" t="s">
        <v>19</v>
      </c>
      <c r="F338" s="230" t="s">
        <v>513</v>
      </c>
      <c r="G338" s="227"/>
      <c r="H338" s="229" t="s">
        <v>19</v>
      </c>
      <c r="I338" s="231"/>
      <c r="J338" s="227"/>
      <c r="K338" s="227"/>
      <c r="L338" s="232"/>
      <c r="M338" s="233"/>
      <c r="N338" s="234"/>
      <c r="O338" s="234"/>
      <c r="P338" s="234"/>
      <c r="Q338" s="234"/>
      <c r="R338" s="234"/>
      <c r="S338" s="234"/>
      <c r="T338" s="23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6" t="s">
        <v>132</v>
      </c>
      <c r="AU338" s="236" t="s">
        <v>82</v>
      </c>
      <c r="AV338" s="13" t="s">
        <v>80</v>
      </c>
      <c r="AW338" s="13" t="s">
        <v>33</v>
      </c>
      <c r="AX338" s="13" t="s">
        <v>72</v>
      </c>
      <c r="AY338" s="236" t="s">
        <v>122</v>
      </c>
    </row>
    <row r="339" spans="1:51" s="13" customFormat="1" ht="12">
      <c r="A339" s="13"/>
      <c r="B339" s="226"/>
      <c r="C339" s="227"/>
      <c r="D339" s="228" t="s">
        <v>132</v>
      </c>
      <c r="E339" s="229" t="s">
        <v>19</v>
      </c>
      <c r="F339" s="230" t="s">
        <v>514</v>
      </c>
      <c r="G339" s="227"/>
      <c r="H339" s="229" t="s">
        <v>19</v>
      </c>
      <c r="I339" s="231"/>
      <c r="J339" s="227"/>
      <c r="K339" s="227"/>
      <c r="L339" s="232"/>
      <c r="M339" s="233"/>
      <c r="N339" s="234"/>
      <c r="O339" s="234"/>
      <c r="P339" s="234"/>
      <c r="Q339" s="234"/>
      <c r="R339" s="234"/>
      <c r="S339" s="234"/>
      <c r="T339" s="23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6" t="s">
        <v>132</v>
      </c>
      <c r="AU339" s="236" t="s">
        <v>82</v>
      </c>
      <c r="AV339" s="13" t="s">
        <v>80</v>
      </c>
      <c r="AW339" s="13" t="s">
        <v>33</v>
      </c>
      <c r="AX339" s="13" t="s">
        <v>72</v>
      </c>
      <c r="AY339" s="236" t="s">
        <v>122</v>
      </c>
    </row>
    <row r="340" spans="1:51" s="14" customFormat="1" ht="12">
      <c r="A340" s="14"/>
      <c r="B340" s="237"/>
      <c r="C340" s="238"/>
      <c r="D340" s="228" t="s">
        <v>132</v>
      </c>
      <c r="E340" s="239" t="s">
        <v>19</v>
      </c>
      <c r="F340" s="240" t="s">
        <v>515</v>
      </c>
      <c r="G340" s="238"/>
      <c r="H340" s="241">
        <v>17.14</v>
      </c>
      <c r="I340" s="242"/>
      <c r="J340" s="238"/>
      <c r="K340" s="238"/>
      <c r="L340" s="243"/>
      <c r="M340" s="244"/>
      <c r="N340" s="245"/>
      <c r="O340" s="245"/>
      <c r="P340" s="245"/>
      <c r="Q340" s="245"/>
      <c r="R340" s="245"/>
      <c r="S340" s="245"/>
      <c r="T340" s="24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7" t="s">
        <v>132</v>
      </c>
      <c r="AU340" s="247" t="s">
        <v>82</v>
      </c>
      <c r="AV340" s="14" t="s">
        <v>82</v>
      </c>
      <c r="AW340" s="14" t="s">
        <v>33</v>
      </c>
      <c r="AX340" s="14" t="s">
        <v>72</v>
      </c>
      <c r="AY340" s="247" t="s">
        <v>122</v>
      </c>
    </row>
    <row r="341" spans="1:51" s="14" customFormat="1" ht="12">
      <c r="A341" s="14"/>
      <c r="B341" s="237"/>
      <c r="C341" s="238"/>
      <c r="D341" s="228" t="s">
        <v>132</v>
      </c>
      <c r="E341" s="239" t="s">
        <v>19</v>
      </c>
      <c r="F341" s="240" t="s">
        <v>516</v>
      </c>
      <c r="G341" s="238"/>
      <c r="H341" s="241">
        <v>7</v>
      </c>
      <c r="I341" s="242"/>
      <c r="J341" s="238"/>
      <c r="K341" s="238"/>
      <c r="L341" s="243"/>
      <c r="M341" s="244"/>
      <c r="N341" s="245"/>
      <c r="O341" s="245"/>
      <c r="P341" s="245"/>
      <c r="Q341" s="245"/>
      <c r="R341" s="245"/>
      <c r="S341" s="245"/>
      <c r="T341" s="246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7" t="s">
        <v>132</v>
      </c>
      <c r="AU341" s="247" t="s">
        <v>82</v>
      </c>
      <c r="AV341" s="14" t="s">
        <v>82</v>
      </c>
      <c r="AW341" s="14" t="s">
        <v>33</v>
      </c>
      <c r="AX341" s="14" t="s">
        <v>72</v>
      </c>
      <c r="AY341" s="247" t="s">
        <v>122</v>
      </c>
    </row>
    <row r="342" spans="1:51" s="14" customFormat="1" ht="12">
      <c r="A342" s="14"/>
      <c r="B342" s="237"/>
      <c r="C342" s="238"/>
      <c r="D342" s="228" t="s">
        <v>132</v>
      </c>
      <c r="E342" s="239" t="s">
        <v>19</v>
      </c>
      <c r="F342" s="240" t="s">
        <v>517</v>
      </c>
      <c r="G342" s="238"/>
      <c r="H342" s="241">
        <v>20.9</v>
      </c>
      <c r="I342" s="242"/>
      <c r="J342" s="238"/>
      <c r="K342" s="238"/>
      <c r="L342" s="243"/>
      <c r="M342" s="244"/>
      <c r="N342" s="245"/>
      <c r="O342" s="245"/>
      <c r="P342" s="245"/>
      <c r="Q342" s="245"/>
      <c r="R342" s="245"/>
      <c r="S342" s="245"/>
      <c r="T342" s="24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7" t="s">
        <v>132</v>
      </c>
      <c r="AU342" s="247" t="s">
        <v>82</v>
      </c>
      <c r="AV342" s="14" t="s">
        <v>82</v>
      </c>
      <c r="AW342" s="14" t="s">
        <v>33</v>
      </c>
      <c r="AX342" s="14" t="s">
        <v>72</v>
      </c>
      <c r="AY342" s="247" t="s">
        <v>122</v>
      </c>
    </row>
    <row r="343" spans="1:51" s="16" customFormat="1" ht="12">
      <c r="A343" s="16"/>
      <c r="B343" s="259"/>
      <c r="C343" s="260"/>
      <c r="D343" s="228" t="s">
        <v>132</v>
      </c>
      <c r="E343" s="261" t="s">
        <v>19</v>
      </c>
      <c r="F343" s="262" t="s">
        <v>153</v>
      </c>
      <c r="G343" s="260"/>
      <c r="H343" s="263">
        <v>45.04</v>
      </c>
      <c r="I343" s="264"/>
      <c r="J343" s="260"/>
      <c r="K343" s="260"/>
      <c r="L343" s="265"/>
      <c r="M343" s="266"/>
      <c r="N343" s="267"/>
      <c r="O343" s="267"/>
      <c r="P343" s="267"/>
      <c r="Q343" s="267"/>
      <c r="R343" s="267"/>
      <c r="S343" s="267"/>
      <c r="T343" s="268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T343" s="269" t="s">
        <v>132</v>
      </c>
      <c r="AU343" s="269" t="s">
        <v>82</v>
      </c>
      <c r="AV343" s="16" t="s">
        <v>145</v>
      </c>
      <c r="AW343" s="16" t="s">
        <v>33</v>
      </c>
      <c r="AX343" s="16" t="s">
        <v>72</v>
      </c>
      <c r="AY343" s="269" t="s">
        <v>122</v>
      </c>
    </row>
    <row r="344" spans="1:51" s="14" customFormat="1" ht="12">
      <c r="A344" s="14"/>
      <c r="B344" s="237"/>
      <c r="C344" s="238"/>
      <c r="D344" s="228" t="s">
        <v>132</v>
      </c>
      <c r="E344" s="239" t="s">
        <v>19</v>
      </c>
      <c r="F344" s="240" t="s">
        <v>518</v>
      </c>
      <c r="G344" s="238"/>
      <c r="H344" s="241">
        <v>0.173</v>
      </c>
      <c r="I344" s="242"/>
      <c r="J344" s="238"/>
      <c r="K344" s="238"/>
      <c r="L344" s="243"/>
      <c r="M344" s="244"/>
      <c r="N344" s="245"/>
      <c r="O344" s="245"/>
      <c r="P344" s="245"/>
      <c r="Q344" s="245"/>
      <c r="R344" s="245"/>
      <c r="S344" s="245"/>
      <c r="T344" s="24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7" t="s">
        <v>132</v>
      </c>
      <c r="AU344" s="247" t="s">
        <v>82</v>
      </c>
      <c r="AV344" s="14" t="s">
        <v>82</v>
      </c>
      <c r="AW344" s="14" t="s">
        <v>33</v>
      </c>
      <c r="AX344" s="14" t="s">
        <v>72</v>
      </c>
      <c r="AY344" s="247" t="s">
        <v>122</v>
      </c>
    </row>
    <row r="345" spans="1:51" s="14" customFormat="1" ht="12">
      <c r="A345" s="14"/>
      <c r="B345" s="237"/>
      <c r="C345" s="238"/>
      <c r="D345" s="228" t="s">
        <v>132</v>
      </c>
      <c r="E345" s="239" t="s">
        <v>19</v>
      </c>
      <c r="F345" s="240" t="s">
        <v>519</v>
      </c>
      <c r="G345" s="238"/>
      <c r="H345" s="241">
        <v>0.043</v>
      </c>
      <c r="I345" s="242"/>
      <c r="J345" s="238"/>
      <c r="K345" s="238"/>
      <c r="L345" s="243"/>
      <c r="M345" s="244"/>
      <c r="N345" s="245"/>
      <c r="O345" s="245"/>
      <c r="P345" s="245"/>
      <c r="Q345" s="245"/>
      <c r="R345" s="245"/>
      <c r="S345" s="245"/>
      <c r="T345" s="246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7" t="s">
        <v>132</v>
      </c>
      <c r="AU345" s="247" t="s">
        <v>82</v>
      </c>
      <c r="AV345" s="14" t="s">
        <v>82</v>
      </c>
      <c r="AW345" s="14" t="s">
        <v>33</v>
      </c>
      <c r="AX345" s="14" t="s">
        <v>72</v>
      </c>
      <c r="AY345" s="247" t="s">
        <v>122</v>
      </c>
    </row>
    <row r="346" spans="1:51" s="16" customFormat="1" ht="12">
      <c r="A346" s="16"/>
      <c r="B346" s="259"/>
      <c r="C346" s="260"/>
      <c r="D346" s="228" t="s">
        <v>132</v>
      </c>
      <c r="E346" s="261" t="s">
        <v>19</v>
      </c>
      <c r="F346" s="262" t="s">
        <v>153</v>
      </c>
      <c r="G346" s="260"/>
      <c r="H346" s="263">
        <v>0.216</v>
      </c>
      <c r="I346" s="264"/>
      <c r="J346" s="260"/>
      <c r="K346" s="260"/>
      <c r="L346" s="265"/>
      <c r="M346" s="266"/>
      <c r="N346" s="267"/>
      <c r="O346" s="267"/>
      <c r="P346" s="267"/>
      <c r="Q346" s="267"/>
      <c r="R346" s="267"/>
      <c r="S346" s="267"/>
      <c r="T346" s="268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T346" s="269" t="s">
        <v>132</v>
      </c>
      <c r="AU346" s="269" t="s">
        <v>82</v>
      </c>
      <c r="AV346" s="16" t="s">
        <v>145</v>
      </c>
      <c r="AW346" s="16" t="s">
        <v>33</v>
      </c>
      <c r="AX346" s="16" t="s">
        <v>80</v>
      </c>
      <c r="AY346" s="269" t="s">
        <v>122</v>
      </c>
    </row>
    <row r="347" spans="1:65" s="2" customFormat="1" ht="37.8" customHeight="1">
      <c r="A347" s="40"/>
      <c r="B347" s="41"/>
      <c r="C347" s="207" t="s">
        <v>520</v>
      </c>
      <c r="D347" s="207" t="s">
        <v>124</v>
      </c>
      <c r="E347" s="208" t="s">
        <v>521</v>
      </c>
      <c r="F347" s="209" t="s">
        <v>522</v>
      </c>
      <c r="G347" s="210" t="s">
        <v>127</v>
      </c>
      <c r="H347" s="211">
        <v>0.341</v>
      </c>
      <c r="I347" s="212"/>
      <c r="J347" s="213">
        <f>ROUND(I347*H347,2)</f>
        <v>0</v>
      </c>
      <c r="K347" s="214"/>
      <c r="L347" s="46"/>
      <c r="M347" s="215" t="s">
        <v>19</v>
      </c>
      <c r="N347" s="216" t="s">
        <v>43</v>
      </c>
      <c r="O347" s="86"/>
      <c r="P347" s="217">
        <f>O347*H347</f>
        <v>0</v>
      </c>
      <c r="Q347" s="217">
        <v>2.45336574</v>
      </c>
      <c r="R347" s="217">
        <f>Q347*H347</f>
        <v>0.8365977173400001</v>
      </c>
      <c r="S347" s="217">
        <v>0</v>
      </c>
      <c r="T347" s="218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9" t="s">
        <v>128</v>
      </c>
      <c r="AT347" s="219" t="s">
        <v>124</v>
      </c>
      <c r="AU347" s="219" t="s">
        <v>82</v>
      </c>
      <c r="AY347" s="19" t="s">
        <v>122</v>
      </c>
      <c r="BE347" s="220">
        <f>IF(N347="základní",J347,0)</f>
        <v>0</v>
      </c>
      <c r="BF347" s="220">
        <f>IF(N347="snížená",J347,0)</f>
        <v>0</v>
      </c>
      <c r="BG347" s="220">
        <f>IF(N347="zákl. přenesená",J347,0)</f>
        <v>0</v>
      </c>
      <c r="BH347" s="220">
        <f>IF(N347="sníž. přenesená",J347,0)</f>
        <v>0</v>
      </c>
      <c r="BI347" s="220">
        <f>IF(N347="nulová",J347,0)</f>
        <v>0</v>
      </c>
      <c r="BJ347" s="19" t="s">
        <v>80</v>
      </c>
      <c r="BK347" s="220">
        <f>ROUND(I347*H347,2)</f>
        <v>0</v>
      </c>
      <c r="BL347" s="19" t="s">
        <v>128</v>
      </c>
      <c r="BM347" s="219" t="s">
        <v>523</v>
      </c>
    </row>
    <row r="348" spans="1:47" s="2" customFormat="1" ht="12">
      <c r="A348" s="40"/>
      <c r="B348" s="41"/>
      <c r="C348" s="42"/>
      <c r="D348" s="221" t="s">
        <v>130</v>
      </c>
      <c r="E348" s="42"/>
      <c r="F348" s="222" t="s">
        <v>524</v>
      </c>
      <c r="G348" s="42"/>
      <c r="H348" s="42"/>
      <c r="I348" s="223"/>
      <c r="J348" s="42"/>
      <c r="K348" s="42"/>
      <c r="L348" s="46"/>
      <c r="M348" s="224"/>
      <c r="N348" s="225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130</v>
      </c>
      <c r="AU348" s="19" t="s">
        <v>82</v>
      </c>
    </row>
    <row r="349" spans="1:51" s="14" customFormat="1" ht="12">
      <c r="A349" s="14"/>
      <c r="B349" s="237"/>
      <c r="C349" s="238"/>
      <c r="D349" s="228" t="s">
        <v>132</v>
      </c>
      <c r="E349" s="239" t="s">
        <v>19</v>
      </c>
      <c r="F349" s="240" t="s">
        <v>525</v>
      </c>
      <c r="G349" s="238"/>
      <c r="H349" s="241">
        <v>0.085</v>
      </c>
      <c r="I349" s="242"/>
      <c r="J349" s="238"/>
      <c r="K349" s="238"/>
      <c r="L349" s="243"/>
      <c r="M349" s="244"/>
      <c r="N349" s="245"/>
      <c r="O349" s="245"/>
      <c r="P349" s="245"/>
      <c r="Q349" s="245"/>
      <c r="R349" s="245"/>
      <c r="S349" s="245"/>
      <c r="T349" s="24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7" t="s">
        <v>132</v>
      </c>
      <c r="AU349" s="247" t="s">
        <v>82</v>
      </c>
      <c r="AV349" s="14" t="s">
        <v>82</v>
      </c>
      <c r="AW349" s="14" t="s">
        <v>33</v>
      </c>
      <c r="AX349" s="14" t="s">
        <v>72</v>
      </c>
      <c r="AY349" s="247" t="s">
        <v>122</v>
      </c>
    </row>
    <row r="350" spans="1:51" s="14" customFormat="1" ht="12">
      <c r="A350" s="14"/>
      <c r="B350" s="237"/>
      <c r="C350" s="238"/>
      <c r="D350" s="228" t="s">
        <v>132</v>
      </c>
      <c r="E350" s="239" t="s">
        <v>19</v>
      </c>
      <c r="F350" s="240" t="s">
        <v>526</v>
      </c>
      <c r="G350" s="238"/>
      <c r="H350" s="241">
        <v>0.256</v>
      </c>
      <c r="I350" s="242"/>
      <c r="J350" s="238"/>
      <c r="K350" s="238"/>
      <c r="L350" s="243"/>
      <c r="M350" s="244"/>
      <c r="N350" s="245"/>
      <c r="O350" s="245"/>
      <c r="P350" s="245"/>
      <c r="Q350" s="245"/>
      <c r="R350" s="245"/>
      <c r="S350" s="245"/>
      <c r="T350" s="24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7" t="s">
        <v>132</v>
      </c>
      <c r="AU350" s="247" t="s">
        <v>82</v>
      </c>
      <c r="AV350" s="14" t="s">
        <v>82</v>
      </c>
      <c r="AW350" s="14" t="s">
        <v>33</v>
      </c>
      <c r="AX350" s="14" t="s">
        <v>72</v>
      </c>
      <c r="AY350" s="247" t="s">
        <v>122</v>
      </c>
    </row>
    <row r="351" spans="1:51" s="15" customFormat="1" ht="12">
      <c r="A351" s="15"/>
      <c r="B351" s="248"/>
      <c r="C351" s="249"/>
      <c r="D351" s="228" t="s">
        <v>132</v>
      </c>
      <c r="E351" s="250" t="s">
        <v>19</v>
      </c>
      <c r="F351" s="251" t="s">
        <v>136</v>
      </c>
      <c r="G351" s="249"/>
      <c r="H351" s="252">
        <v>0.341</v>
      </c>
      <c r="I351" s="253"/>
      <c r="J351" s="249"/>
      <c r="K351" s="249"/>
      <c r="L351" s="254"/>
      <c r="M351" s="255"/>
      <c r="N351" s="256"/>
      <c r="O351" s="256"/>
      <c r="P351" s="256"/>
      <c r="Q351" s="256"/>
      <c r="R351" s="256"/>
      <c r="S351" s="256"/>
      <c r="T351" s="257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8" t="s">
        <v>132</v>
      </c>
      <c r="AU351" s="258" t="s">
        <v>82</v>
      </c>
      <c r="AV351" s="15" t="s">
        <v>128</v>
      </c>
      <c r="AW351" s="15" t="s">
        <v>33</v>
      </c>
      <c r="AX351" s="15" t="s">
        <v>80</v>
      </c>
      <c r="AY351" s="258" t="s">
        <v>122</v>
      </c>
    </row>
    <row r="352" spans="1:65" s="2" customFormat="1" ht="37.8" customHeight="1">
      <c r="A352" s="40"/>
      <c r="B352" s="41"/>
      <c r="C352" s="207" t="s">
        <v>413</v>
      </c>
      <c r="D352" s="207" t="s">
        <v>124</v>
      </c>
      <c r="E352" s="208" t="s">
        <v>527</v>
      </c>
      <c r="F352" s="209" t="s">
        <v>528</v>
      </c>
      <c r="G352" s="210" t="s">
        <v>166</v>
      </c>
      <c r="H352" s="211">
        <v>0.026</v>
      </c>
      <c r="I352" s="212"/>
      <c r="J352" s="213">
        <f>ROUND(I352*H352,2)</f>
        <v>0</v>
      </c>
      <c r="K352" s="214"/>
      <c r="L352" s="46"/>
      <c r="M352" s="215" t="s">
        <v>19</v>
      </c>
      <c r="N352" s="216" t="s">
        <v>43</v>
      </c>
      <c r="O352" s="86"/>
      <c r="P352" s="217">
        <f>O352*H352</f>
        <v>0</v>
      </c>
      <c r="Q352" s="217">
        <v>1.0492724</v>
      </c>
      <c r="R352" s="217">
        <f>Q352*H352</f>
        <v>0.0272810824</v>
      </c>
      <c r="S352" s="217">
        <v>0</v>
      </c>
      <c r="T352" s="218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9" t="s">
        <v>128</v>
      </c>
      <c r="AT352" s="219" t="s">
        <v>124</v>
      </c>
      <c r="AU352" s="219" t="s">
        <v>82</v>
      </c>
      <c r="AY352" s="19" t="s">
        <v>122</v>
      </c>
      <c r="BE352" s="220">
        <f>IF(N352="základní",J352,0)</f>
        <v>0</v>
      </c>
      <c r="BF352" s="220">
        <f>IF(N352="snížená",J352,0)</f>
        <v>0</v>
      </c>
      <c r="BG352" s="220">
        <f>IF(N352="zákl. přenesená",J352,0)</f>
        <v>0</v>
      </c>
      <c r="BH352" s="220">
        <f>IF(N352="sníž. přenesená",J352,0)</f>
        <v>0</v>
      </c>
      <c r="BI352" s="220">
        <f>IF(N352="nulová",J352,0)</f>
        <v>0</v>
      </c>
      <c r="BJ352" s="19" t="s">
        <v>80</v>
      </c>
      <c r="BK352" s="220">
        <f>ROUND(I352*H352,2)</f>
        <v>0</v>
      </c>
      <c r="BL352" s="19" t="s">
        <v>128</v>
      </c>
      <c r="BM352" s="219" t="s">
        <v>529</v>
      </c>
    </row>
    <row r="353" spans="1:47" s="2" customFormat="1" ht="12">
      <c r="A353" s="40"/>
      <c r="B353" s="41"/>
      <c r="C353" s="42"/>
      <c r="D353" s="221" t="s">
        <v>130</v>
      </c>
      <c r="E353" s="42"/>
      <c r="F353" s="222" t="s">
        <v>530</v>
      </c>
      <c r="G353" s="42"/>
      <c r="H353" s="42"/>
      <c r="I353" s="223"/>
      <c r="J353" s="42"/>
      <c r="K353" s="42"/>
      <c r="L353" s="46"/>
      <c r="M353" s="224"/>
      <c r="N353" s="225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130</v>
      </c>
      <c r="AU353" s="19" t="s">
        <v>82</v>
      </c>
    </row>
    <row r="354" spans="1:51" s="13" customFormat="1" ht="12">
      <c r="A354" s="13"/>
      <c r="B354" s="226"/>
      <c r="C354" s="227"/>
      <c r="D354" s="228" t="s">
        <v>132</v>
      </c>
      <c r="E354" s="229" t="s">
        <v>19</v>
      </c>
      <c r="F354" s="230" t="s">
        <v>531</v>
      </c>
      <c r="G354" s="227"/>
      <c r="H354" s="229" t="s">
        <v>19</v>
      </c>
      <c r="I354" s="231"/>
      <c r="J354" s="227"/>
      <c r="K354" s="227"/>
      <c r="L354" s="232"/>
      <c r="M354" s="233"/>
      <c r="N354" s="234"/>
      <c r="O354" s="234"/>
      <c r="P354" s="234"/>
      <c r="Q354" s="234"/>
      <c r="R354" s="234"/>
      <c r="S354" s="234"/>
      <c r="T354" s="23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6" t="s">
        <v>132</v>
      </c>
      <c r="AU354" s="236" t="s">
        <v>82</v>
      </c>
      <c r="AV354" s="13" t="s">
        <v>80</v>
      </c>
      <c r="AW354" s="13" t="s">
        <v>33</v>
      </c>
      <c r="AX354" s="13" t="s">
        <v>72</v>
      </c>
      <c r="AY354" s="236" t="s">
        <v>122</v>
      </c>
    </row>
    <row r="355" spans="1:51" s="14" customFormat="1" ht="12">
      <c r="A355" s="14"/>
      <c r="B355" s="237"/>
      <c r="C355" s="238"/>
      <c r="D355" s="228" t="s">
        <v>132</v>
      </c>
      <c r="E355" s="239" t="s">
        <v>19</v>
      </c>
      <c r="F355" s="240" t="s">
        <v>532</v>
      </c>
      <c r="G355" s="238"/>
      <c r="H355" s="241">
        <v>0.026</v>
      </c>
      <c r="I355" s="242"/>
      <c r="J355" s="238"/>
      <c r="K355" s="238"/>
      <c r="L355" s="243"/>
      <c r="M355" s="244"/>
      <c r="N355" s="245"/>
      <c r="O355" s="245"/>
      <c r="P355" s="245"/>
      <c r="Q355" s="245"/>
      <c r="R355" s="245"/>
      <c r="S355" s="245"/>
      <c r="T355" s="24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7" t="s">
        <v>132</v>
      </c>
      <c r="AU355" s="247" t="s">
        <v>82</v>
      </c>
      <c r="AV355" s="14" t="s">
        <v>82</v>
      </c>
      <c r="AW355" s="14" t="s">
        <v>33</v>
      </c>
      <c r="AX355" s="14" t="s">
        <v>80</v>
      </c>
      <c r="AY355" s="247" t="s">
        <v>122</v>
      </c>
    </row>
    <row r="356" spans="1:65" s="2" customFormat="1" ht="33" customHeight="1">
      <c r="A356" s="40"/>
      <c r="B356" s="41"/>
      <c r="C356" s="207" t="s">
        <v>533</v>
      </c>
      <c r="D356" s="207" t="s">
        <v>124</v>
      </c>
      <c r="E356" s="208" t="s">
        <v>534</v>
      </c>
      <c r="F356" s="209" t="s">
        <v>535</v>
      </c>
      <c r="G356" s="210" t="s">
        <v>238</v>
      </c>
      <c r="H356" s="211">
        <v>2.987</v>
      </c>
      <c r="I356" s="212"/>
      <c r="J356" s="213">
        <f>ROUND(I356*H356,2)</f>
        <v>0</v>
      </c>
      <c r="K356" s="214"/>
      <c r="L356" s="46"/>
      <c r="M356" s="215" t="s">
        <v>19</v>
      </c>
      <c r="N356" s="216" t="s">
        <v>43</v>
      </c>
      <c r="O356" s="86"/>
      <c r="P356" s="217">
        <f>O356*H356</f>
        <v>0</v>
      </c>
      <c r="Q356" s="217">
        <v>0.00658464</v>
      </c>
      <c r="R356" s="217">
        <f>Q356*H356</f>
        <v>0.01966831968</v>
      </c>
      <c r="S356" s="217">
        <v>0</v>
      </c>
      <c r="T356" s="218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9" t="s">
        <v>128</v>
      </c>
      <c r="AT356" s="219" t="s">
        <v>124</v>
      </c>
      <c r="AU356" s="219" t="s">
        <v>82</v>
      </c>
      <c r="AY356" s="19" t="s">
        <v>122</v>
      </c>
      <c r="BE356" s="220">
        <f>IF(N356="základní",J356,0)</f>
        <v>0</v>
      </c>
      <c r="BF356" s="220">
        <f>IF(N356="snížená",J356,0)</f>
        <v>0</v>
      </c>
      <c r="BG356" s="220">
        <f>IF(N356="zákl. přenesená",J356,0)</f>
        <v>0</v>
      </c>
      <c r="BH356" s="220">
        <f>IF(N356="sníž. přenesená",J356,0)</f>
        <v>0</v>
      </c>
      <c r="BI356" s="220">
        <f>IF(N356="nulová",J356,0)</f>
        <v>0</v>
      </c>
      <c r="BJ356" s="19" t="s">
        <v>80</v>
      </c>
      <c r="BK356" s="220">
        <f>ROUND(I356*H356,2)</f>
        <v>0</v>
      </c>
      <c r="BL356" s="19" t="s">
        <v>128</v>
      </c>
      <c r="BM356" s="219" t="s">
        <v>536</v>
      </c>
    </row>
    <row r="357" spans="1:47" s="2" customFormat="1" ht="12">
      <c r="A357" s="40"/>
      <c r="B357" s="41"/>
      <c r="C357" s="42"/>
      <c r="D357" s="221" t="s">
        <v>130</v>
      </c>
      <c r="E357" s="42"/>
      <c r="F357" s="222" t="s">
        <v>537</v>
      </c>
      <c r="G357" s="42"/>
      <c r="H357" s="42"/>
      <c r="I357" s="223"/>
      <c r="J357" s="42"/>
      <c r="K357" s="42"/>
      <c r="L357" s="46"/>
      <c r="M357" s="224"/>
      <c r="N357" s="225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130</v>
      </c>
      <c r="AU357" s="19" t="s">
        <v>82</v>
      </c>
    </row>
    <row r="358" spans="1:51" s="13" customFormat="1" ht="12">
      <c r="A358" s="13"/>
      <c r="B358" s="226"/>
      <c r="C358" s="227"/>
      <c r="D358" s="228" t="s">
        <v>132</v>
      </c>
      <c r="E358" s="229" t="s">
        <v>19</v>
      </c>
      <c r="F358" s="230" t="s">
        <v>531</v>
      </c>
      <c r="G358" s="227"/>
      <c r="H358" s="229" t="s">
        <v>19</v>
      </c>
      <c r="I358" s="231"/>
      <c r="J358" s="227"/>
      <c r="K358" s="227"/>
      <c r="L358" s="232"/>
      <c r="M358" s="233"/>
      <c r="N358" s="234"/>
      <c r="O358" s="234"/>
      <c r="P358" s="234"/>
      <c r="Q358" s="234"/>
      <c r="R358" s="234"/>
      <c r="S358" s="234"/>
      <c r="T358" s="23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6" t="s">
        <v>132</v>
      </c>
      <c r="AU358" s="236" t="s">
        <v>82</v>
      </c>
      <c r="AV358" s="13" t="s">
        <v>80</v>
      </c>
      <c r="AW358" s="13" t="s">
        <v>33</v>
      </c>
      <c r="AX358" s="13" t="s">
        <v>72</v>
      </c>
      <c r="AY358" s="236" t="s">
        <v>122</v>
      </c>
    </row>
    <row r="359" spans="1:51" s="14" customFormat="1" ht="12">
      <c r="A359" s="14"/>
      <c r="B359" s="237"/>
      <c r="C359" s="238"/>
      <c r="D359" s="228" t="s">
        <v>132</v>
      </c>
      <c r="E359" s="239" t="s">
        <v>19</v>
      </c>
      <c r="F359" s="240" t="s">
        <v>538</v>
      </c>
      <c r="G359" s="238"/>
      <c r="H359" s="241">
        <v>1.687</v>
      </c>
      <c r="I359" s="242"/>
      <c r="J359" s="238"/>
      <c r="K359" s="238"/>
      <c r="L359" s="243"/>
      <c r="M359" s="244"/>
      <c r="N359" s="245"/>
      <c r="O359" s="245"/>
      <c r="P359" s="245"/>
      <c r="Q359" s="245"/>
      <c r="R359" s="245"/>
      <c r="S359" s="245"/>
      <c r="T359" s="24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7" t="s">
        <v>132</v>
      </c>
      <c r="AU359" s="247" t="s">
        <v>82</v>
      </c>
      <c r="AV359" s="14" t="s">
        <v>82</v>
      </c>
      <c r="AW359" s="14" t="s">
        <v>33</v>
      </c>
      <c r="AX359" s="14" t="s">
        <v>72</v>
      </c>
      <c r="AY359" s="247" t="s">
        <v>122</v>
      </c>
    </row>
    <row r="360" spans="1:51" s="14" customFormat="1" ht="12">
      <c r="A360" s="14"/>
      <c r="B360" s="237"/>
      <c r="C360" s="238"/>
      <c r="D360" s="228" t="s">
        <v>132</v>
      </c>
      <c r="E360" s="239" t="s">
        <v>19</v>
      </c>
      <c r="F360" s="240" t="s">
        <v>539</v>
      </c>
      <c r="G360" s="238"/>
      <c r="H360" s="241">
        <v>1.3</v>
      </c>
      <c r="I360" s="242"/>
      <c r="J360" s="238"/>
      <c r="K360" s="238"/>
      <c r="L360" s="243"/>
      <c r="M360" s="244"/>
      <c r="N360" s="245"/>
      <c r="O360" s="245"/>
      <c r="P360" s="245"/>
      <c r="Q360" s="245"/>
      <c r="R360" s="245"/>
      <c r="S360" s="245"/>
      <c r="T360" s="24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7" t="s">
        <v>132</v>
      </c>
      <c r="AU360" s="247" t="s">
        <v>82</v>
      </c>
      <c r="AV360" s="14" t="s">
        <v>82</v>
      </c>
      <c r="AW360" s="14" t="s">
        <v>33</v>
      </c>
      <c r="AX360" s="14" t="s">
        <v>72</v>
      </c>
      <c r="AY360" s="247" t="s">
        <v>122</v>
      </c>
    </row>
    <row r="361" spans="1:51" s="15" customFormat="1" ht="12">
      <c r="A361" s="15"/>
      <c r="B361" s="248"/>
      <c r="C361" s="249"/>
      <c r="D361" s="228" t="s">
        <v>132</v>
      </c>
      <c r="E361" s="250" t="s">
        <v>19</v>
      </c>
      <c r="F361" s="251" t="s">
        <v>136</v>
      </c>
      <c r="G361" s="249"/>
      <c r="H361" s="252">
        <v>2.987</v>
      </c>
      <c r="I361" s="253"/>
      <c r="J361" s="249"/>
      <c r="K361" s="249"/>
      <c r="L361" s="254"/>
      <c r="M361" s="255"/>
      <c r="N361" s="256"/>
      <c r="O361" s="256"/>
      <c r="P361" s="256"/>
      <c r="Q361" s="256"/>
      <c r="R361" s="256"/>
      <c r="S361" s="256"/>
      <c r="T361" s="257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8" t="s">
        <v>132</v>
      </c>
      <c r="AU361" s="258" t="s">
        <v>82</v>
      </c>
      <c r="AV361" s="15" t="s">
        <v>128</v>
      </c>
      <c r="AW361" s="15" t="s">
        <v>33</v>
      </c>
      <c r="AX361" s="15" t="s">
        <v>80</v>
      </c>
      <c r="AY361" s="258" t="s">
        <v>122</v>
      </c>
    </row>
    <row r="362" spans="1:65" s="2" customFormat="1" ht="33" customHeight="1">
      <c r="A362" s="40"/>
      <c r="B362" s="41"/>
      <c r="C362" s="207" t="s">
        <v>417</v>
      </c>
      <c r="D362" s="207" t="s">
        <v>124</v>
      </c>
      <c r="E362" s="208" t="s">
        <v>540</v>
      </c>
      <c r="F362" s="209" t="s">
        <v>541</v>
      </c>
      <c r="G362" s="210" t="s">
        <v>238</v>
      </c>
      <c r="H362" s="211">
        <v>2.987</v>
      </c>
      <c r="I362" s="212"/>
      <c r="J362" s="213">
        <f>ROUND(I362*H362,2)</f>
        <v>0</v>
      </c>
      <c r="K362" s="214"/>
      <c r="L362" s="46"/>
      <c r="M362" s="215" t="s">
        <v>19</v>
      </c>
      <c r="N362" s="216" t="s">
        <v>43</v>
      </c>
      <c r="O362" s="86"/>
      <c r="P362" s="217">
        <f>O362*H362</f>
        <v>0</v>
      </c>
      <c r="Q362" s="217">
        <v>0</v>
      </c>
      <c r="R362" s="217">
        <f>Q362*H362</f>
        <v>0</v>
      </c>
      <c r="S362" s="217">
        <v>0</v>
      </c>
      <c r="T362" s="218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9" t="s">
        <v>128</v>
      </c>
      <c r="AT362" s="219" t="s">
        <v>124</v>
      </c>
      <c r="AU362" s="219" t="s">
        <v>82</v>
      </c>
      <c r="AY362" s="19" t="s">
        <v>122</v>
      </c>
      <c r="BE362" s="220">
        <f>IF(N362="základní",J362,0)</f>
        <v>0</v>
      </c>
      <c r="BF362" s="220">
        <f>IF(N362="snížená",J362,0)</f>
        <v>0</v>
      </c>
      <c r="BG362" s="220">
        <f>IF(N362="zákl. přenesená",J362,0)</f>
        <v>0</v>
      </c>
      <c r="BH362" s="220">
        <f>IF(N362="sníž. přenesená",J362,0)</f>
        <v>0</v>
      </c>
      <c r="BI362" s="220">
        <f>IF(N362="nulová",J362,0)</f>
        <v>0</v>
      </c>
      <c r="BJ362" s="19" t="s">
        <v>80</v>
      </c>
      <c r="BK362" s="220">
        <f>ROUND(I362*H362,2)</f>
        <v>0</v>
      </c>
      <c r="BL362" s="19" t="s">
        <v>128</v>
      </c>
      <c r="BM362" s="219" t="s">
        <v>206</v>
      </c>
    </row>
    <row r="363" spans="1:47" s="2" customFormat="1" ht="12">
      <c r="A363" s="40"/>
      <c r="B363" s="41"/>
      <c r="C363" s="42"/>
      <c r="D363" s="221" t="s">
        <v>130</v>
      </c>
      <c r="E363" s="42"/>
      <c r="F363" s="222" t="s">
        <v>542</v>
      </c>
      <c r="G363" s="42"/>
      <c r="H363" s="42"/>
      <c r="I363" s="223"/>
      <c r="J363" s="42"/>
      <c r="K363" s="42"/>
      <c r="L363" s="46"/>
      <c r="M363" s="224"/>
      <c r="N363" s="225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130</v>
      </c>
      <c r="AU363" s="19" t="s">
        <v>82</v>
      </c>
    </row>
    <row r="364" spans="1:63" s="12" customFormat="1" ht="22.8" customHeight="1">
      <c r="A364" s="12"/>
      <c r="B364" s="191"/>
      <c r="C364" s="192"/>
      <c r="D364" s="193" t="s">
        <v>71</v>
      </c>
      <c r="E364" s="205" t="s">
        <v>543</v>
      </c>
      <c r="F364" s="205" t="s">
        <v>544</v>
      </c>
      <c r="G364" s="192"/>
      <c r="H364" s="192"/>
      <c r="I364" s="195"/>
      <c r="J364" s="206">
        <f>BK364</f>
        <v>0</v>
      </c>
      <c r="K364" s="192"/>
      <c r="L364" s="197"/>
      <c r="M364" s="198"/>
      <c r="N364" s="199"/>
      <c r="O364" s="199"/>
      <c r="P364" s="200">
        <f>SUM(P365:P388)</f>
        <v>0</v>
      </c>
      <c r="Q364" s="199"/>
      <c r="R364" s="200">
        <f>SUM(R365:R388)</f>
        <v>0</v>
      </c>
      <c r="S364" s="199"/>
      <c r="T364" s="201">
        <f>SUM(T365:T388)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02" t="s">
        <v>80</v>
      </c>
      <c r="AT364" s="203" t="s">
        <v>71</v>
      </c>
      <c r="AU364" s="203" t="s">
        <v>80</v>
      </c>
      <c r="AY364" s="202" t="s">
        <v>122</v>
      </c>
      <c r="BK364" s="204">
        <f>SUM(BK365:BK388)</f>
        <v>0</v>
      </c>
    </row>
    <row r="365" spans="1:65" s="2" customFormat="1" ht="49.05" customHeight="1">
      <c r="A365" s="40"/>
      <c r="B365" s="41"/>
      <c r="C365" s="207" t="s">
        <v>545</v>
      </c>
      <c r="D365" s="207" t="s">
        <v>124</v>
      </c>
      <c r="E365" s="208" t="s">
        <v>546</v>
      </c>
      <c r="F365" s="209" t="s">
        <v>547</v>
      </c>
      <c r="G365" s="210" t="s">
        <v>238</v>
      </c>
      <c r="H365" s="211">
        <v>0</v>
      </c>
      <c r="I365" s="212"/>
      <c r="J365" s="213">
        <f>ROUND(I365*H365,2)</f>
        <v>0</v>
      </c>
      <c r="K365" s="214"/>
      <c r="L365" s="46"/>
      <c r="M365" s="215" t="s">
        <v>19</v>
      </c>
      <c r="N365" s="216" t="s">
        <v>43</v>
      </c>
      <c r="O365" s="86"/>
      <c r="P365" s="217">
        <f>O365*H365</f>
        <v>0</v>
      </c>
      <c r="Q365" s="217">
        <v>0.00951696</v>
      </c>
      <c r="R365" s="217">
        <f>Q365*H365</f>
        <v>0</v>
      </c>
      <c r="S365" s="217">
        <v>0</v>
      </c>
      <c r="T365" s="218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9" t="s">
        <v>128</v>
      </c>
      <c r="AT365" s="219" t="s">
        <v>124</v>
      </c>
      <c r="AU365" s="219" t="s">
        <v>82</v>
      </c>
      <c r="AY365" s="19" t="s">
        <v>122</v>
      </c>
      <c r="BE365" s="220">
        <f>IF(N365="základní",J365,0)</f>
        <v>0</v>
      </c>
      <c r="BF365" s="220">
        <f>IF(N365="snížená",J365,0)</f>
        <v>0</v>
      </c>
      <c r="BG365" s="220">
        <f>IF(N365="zákl. přenesená",J365,0)</f>
        <v>0</v>
      </c>
      <c r="BH365" s="220">
        <f>IF(N365="sníž. přenesená",J365,0)</f>
        <v>0</v>
      </c>
      <c r="BI365" s="220">
        <f>IF(N365="nulová",J365,0)</f>
        <v>0</v>
      </c>
      <c r="BJ365" s="19" t="s">
        <v>80</v>
      </c>
      <c r="BK365" s="220">
        <f>ROUND(I365*H365,2)</f>
        <v>0</v>
      </c>
      <c r="BL365" s="19" t="s">
        <v>128</v>
      </c>
      <c r="BM365" s="219" t="s">
        <v>548</v>
      </c>
    </row>
    <row r="366" spans="1:47" s="2" customFormat="1" ht="12">
      <c r="A366" s="40"/>
      <c r="B366" s="41"/>
      <c r="C366" s="42"/>
      <c r="D366" s="221" t="s">
        <v>130</v>
      </c>
      <c r="E366" s="42"/>
      <c r="F366" s="222" t="s">
        <v>549</v>
      </c>
      <c r="G366" s="42"/>
      <c r="H366" s="42"/>
      <c r="I366" s="223"/>
      <c r="J366" s="42"/>
      <c r="K366" s="42"/>
      <c r="L366" s="46"/>
      <c r="M366" s="224"/>
      <c r="N366" s="225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130</v>
      </c>
      <c r="AU366" s="19" t="s">
        <v>82</v>
      </c>
    </row>
    <row r="367" spans="1:65" s="2" customFormat="1" ht="24.15" customHeight="1">
      <c r="A367" s="40"/>
      <c r="B367" s="41"/>
      <c r="C367" s="275" t="s">
        <v>167</v>
      </c>
      <c r="D367" s="275" t="s">
        <v>440</v>
      </c>
      <c r="E367" s="276" t="s">
        <v>550</v>
      </c>
      <c r="F367" s="277" t="s">
        <v>551</v>
      </c>
      <c r="G367" s="278" t="s">
        <v>238</v>
      </c>
      <c r="H367" s="279">
        <v>0</v>
      </c>
      <c r="I367" s="280"/>
      <c r="J367" s="281">
        <f>ROUND(I367*H367,2)</f>
        <v>0</v>
      </c>
      <c r="K367" s="282"/>
      <c r="L367" s="283"/>
      <c r="M367" s="284" t="s">
        <v>19</v>
      </c>
      <c r="N367" s="285" t="s">
        <v>43</v>
      </c>
      <c r="O367" s="86"/>
      <c r="P367" s="217">
        <f>O367*H367</f>
        <v>0</v>
      </c>
      <c r="Q367" s="217">
        <v>0.015</v>
      </c>
      <c r="R367" s="217">
        <f>Q367*H367</f>
        <v>0</v>
      </c>
      <c r="S367" s="217">
        <v>0</v>
      </c>
      <c r="T367" s="218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9" t="s">
        <v>189</v>
      </c>
      <c r="AT367" s="219" t="s">
        <v>440</v>
      </c>
      <c r="AU367" s="219" t="s">
        <v>82</v>
      </c>
      <c r="AY367" s="19" t="s">
        <v>122</v>
      </c>
      <c r="BE367" s="220">
        <f>IF(N367="základní",J367,0)</f>
        <v>0</v>
      </c>
      <c r="BF367" s="220">
        <f>IF(N367="snížená",J367,0)</f>
        <v>0</v>
      </c>
      <c r="BG367" s="220">
        <f>IF(N367="zákl. přenesená",J367,0)</f>
        <v>0</v>
      </c>
      <c r="BH367" s="220">
        <f>IF(N367="sníž. přenesená",J367,0)</f>
        <v>0</v>
      </c>
      <c r="BI367" s="220">
        <f>IF(N367="nulová",J367,0)</f>
        <v>0</v>
      </c>
      <c r="BJ367" s="19" t="s">
        <v>80</v>
      </c>
      <c r="BK367" s="220">
        <f>ROUND(I367*H367,2)</f>
        <v>0</v>
      </c>
      <c r="BL367" s="19" t="s">
        <v>128</v>
      </c>
      <c r="BM367" s="219" t="s">
        <v>552</v>
      </c>
    </row>
    <row r="368" spans="1:65" s="2" customFormat="1" ht="33" customHeight="1">
      <c r="A368" s="40"/>
      <c r="B368" s="41"/>
      <c r="C368" s="207" t="s">
        <v>553</v>
      </c>
      <c r="D368" s="207" t="s">
        <v>124</v>
      </c>
      <c r="E368" s="208" t="s">
        <v>554</v>
      </c>
      <c r="F368" s="209" t="s">
        <v>555</v>
      </c>
      <c r="G368" s="210" t="s">
        <v>238</v>
      </c>
      <c r="H368" s="211">
        <v>0</v>
      </c>
      <c r="I368" s="212"/>
      <c r="J368" s="213">
        <f>ROUND(I368*H368,2)</f>
        <v>0</v>
      </c>
      <c r="K368" s="214"/>
      <c r="L368" s="46"/>
      <c r="M368" s="215" t="s">
        <v>19</v>
      </c>
      <c r="N368" s="216" t="s">
        <v>43</v>
      </c>
      <c r="O368" s="86"/>
      <c r="P368" s="217">
        <f>O368*H368</f>
        <v>0</v>
      </c>
      <c r="Q368" s="217">
        <v>0.000263</v>
      </c>
      <c r="R368" s="217">
        <f>Q368*H368</f>
        <v>0</v>
      </c>
      <c r="S368" s="217">
        <v>0</v>
      </c>
      <c r="T368" s="218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9" t="s">
        <v>128</v>
      </c>
      <c r="AT368" s="219" t="s">
        <v>124</v>
      </c>
      <c r="AU368" s="219" t="s">
        <v>82</v>
      </c>
      <c r="AY368" s="19" t="s">
        <v>122</v>
      </c>
      <c r="BE368" s="220">
        <f>IF(N368="základní",J368,0)</f>
        <v>0</v>
      </c>
      <c r="BF368" s="220">
        <f>IF(N368="snížená",J368,0)</f>
        <v>0</v>
      </c>
      <c r="BG368" s="220">
        <f>IF(N368="zákl. přenesená",J368,0)</f>
        <v>0</v>
      </c>
      <c r="BH368" s="220">
        <f>IF(N368="sníž. přenesená",J368,0)</f>
        <v>0</v>
      </c>
      <c r="BI368" s="220">
        <f>IF(N368="nulová",J368,0)</f>
        <v>0</v>
      </c>
      <c r="BJ368" s="19" t="s">
        <v>80</v>
      </c>
      <c r="BK368" s="220">
        <f>ROUND(I368*H368,2)</f>
        <v>0</v>
      </c>
      <c r="BL368" s="19" t="s">
        <v>128</v>
      </c>
      <c r="BM368" s="219" t="s">
        <v>556</v>
      </c>
    </row>
    <row r="369" spans="1:47" s="2" customFormat="1" ht="12">
      <c r="A369" s="40"/>
      <c r="B369" s="41"/>
      <c r="C369" s="42"/>
      <c r="D369" s="221" t="s">
        <v>130</v>
      </c>
      <c r="E369" s="42"/>
      <c r="F369" s="222" t="s">
        <v>557</v>
      </c>
      <c r="G369" s="42"/>
      <c r="H369" s="42"/>
      <c r="I369" s="223"/>
      <c r="J369" s="42"/>
      <c r="K369" s="42"/>
      <c r="L369" s="46"/>
      <c r="M369" s="224"/>
      <c r="N369" s="225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130</v>
      </c>
      <c r="AU369" s="19" t="s">
        <v>82</v>
      </c>
    </row>
    <row r="370" spans="1:65" s="2" customFormat="1" ht="37.8" customHeight="1">
      <c r="A370" s="40"/>
      <c r="B370" s="41"/>
      <c r="C370" s="207" t="s">
        <v>172</v>
      </c>
      <c r="D370" s="207" t="s">
        <v>124</v>
      </c>
      <c r="E370" s="208" t="s">
        <v>558</v>
      </c>
      <c r="F370" s="209" t="s">
        <v>559</v>
      </c>
      <c r="G370" s="210" t="s">
        <v>238</v>
      </c>
      <c r="H370" s="211">
        <v>0</v>
      </c>
      <c r="I370" s="212"/>
      <c r="J370" s="213">
        <f>ROUND(I370*H370,2)</f>
        <v>0</v>
      </c>
      <c r="K370" s="214"/>
      <c r="L370" s="46"/>
      <c r="M370" s="215" t="s">
        <v>19</v>
      </c>
      <c r="N370" s="216" t="s">
        <v>43</v>
      </c>
      <c r="O370" s="86"/>
      <c r="P370" s="217">
        <f>O370*H370</f>
        <v>0</v>
      </c>
      <c r="Q370" s="217">
        <v>0.004384</v>
      </c>
      <c r="R370" s="217">
        <f>Q370*H370</f>
        <v>0</v>
      </c>
      <c r="S370" s="217">
        <v>0</v>
      </c>
      <c r="T370" s="218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9" t="s">
        <v>128</v>
      </c>
      <c r="AT370" s="219" t="s">
        <v>124</v>
      </c>
      <c r="AU370" s="219" t="s">
        <v>82</v>
      </c>
      <c r="AY370" s="19" t="s">
        <v>122</v>
      </c>
      <c r="BE370" s="220">
        <f>IF(N370="základní",J370,0)</f>
        <v>0</v>
      </c>
      <c r="BF370" s="220">
        <f>IF(N370="snížená",J370,0)</f>
        <v>0</v>
      </c>
      <c r="BG370" s="220">
        <f>IF(N370="zákl. přenesená",J370,0)</f>
        <v>0</v>
      </c>
      <c r="BH370" s="220">
        <f>IF(N370="sníž. přenesená",J370,0)</f>
        <v>0</v>
      </c>
      <c r="BI370" s="220">
        <f>IF(N370="nulová",J370,0)</f>
        <v>0</v>
      </c>
      <c r="BJ370" s="19" t="s">
        <v>80</v>
      </c>
      <c r="BK370" s="220">
        <f>ROUND(I370*H370,2)</f>
        <v>0</v>
      </c>
      <c r="BL370" s="19" t="s">
        <v>128</v>
      </c>
      <c r="BM370" s="219" t="s">
        <v>560</v>
      </c>
    </row>
    <row r="371" spans="1:47" s="2" customFormat="1" ht="12">
      <c r="A371" s="40"/>
      <c r="B371" s="41"/>
      <c r="C371" s="42"/>
      <c r="D371" s="221" t="s">
        <v>130</v>
      </c>
      <c r="E371" s="42"/>
      <c r="F371" s="222" t="s">
        <v>561</v>
      </c>
      <c r="G371" s="42"/>
      <c r="H371" s="42"/>
      <c r="I371" s="223"/>
      <c r="J371" s="42"/>
      <c r="K371" s="42"/>
      <c r="L371" s="46"/>
      <c r="M371" s="224"/>
      <c r="N371" s="225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130</v>
      </c>
      <c r="AU371" s="19" t="s">
        <v>82</v>
      </c>
    </row>
    <row r="372" spans="1:65" s="2" customFormat="1" ht="55.5" customHeight="1">
      <c r="A372" s="40"/>
      <c r="B372" s="41"/>
      <c r="C372" s="207" t="s">
        <v>562</v>
      </c>
      <c r="D372" s="207" t="s">
        <v>124</v>
      </c>
      <c r="E372" s="208" t="s">
        <v>563</v>
      </c>
      <c r="F372" s="209" t="s">
        <v>564</v>
      </c>
      <c r="G372" s="210" t="s">
        <v>479</v>
      </c>
      <c r="H372" s="211">
        <v>0</v>
      </c>
      <c r="I372" s="212"/>
      <c r="J372" s="213">
        <f>ROUND(I372*H372,2)</f>
        <v>0</v>
      </c>
      <c r="K372" s="214"/>
      <c r="L372" s="46"/>
      <c r="M372" s="215" t="s">
        <v>19</v>
      </c>
      <c r="N372" s="216" t="s">
        <v>43</v>
      </c>
      <c r="O372" s="86"/>
      <c r="P372" s="217">
        <f>O372*H372</f>
        <v>0</v>
      </c>
      <c r="Q372" s="217">
        <v>0</v>
      </c>
      <c r="R372" s="217">
        <f>Q372*H372</f>
        <v>0</v>
      </c>
      <c r="S372" s="217">
        <v>0</v>
      </c>
      <c r="T372" s="218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9" t="s">
        <v>128</v>
      </c>
      <c r="AT372" s="219" t="s">
        <v>124</v>
      </c>
      <c r="AU372" s="219" t="s">
        <v>82</v>
      </c>
      <c r="AY372" s="19" t="s">
        <v>122</v>
      </c>
      <c r="BE372" s="220">
        <f>IF(N372="základní",J372,0)</f>
        <v>0</v>
      </c>
      <c r="BF372" s="220">
        <f>IF(N372="snížená",J372,0)</f>
        <v>0</v>
      </c>
      <c r="BG372" s="220">
        <f>IF(N372="zákl. přenesená",J372,0)</f>
        <v>0</v>
      </c>
      <c r="BH372" s="220">
        <f>IF(N372="sníž. přenesená",J372,0)</f>
        <v>0</v>
      </c>
      <c r="BI372" s="220">
        <f>IF(N372="nulová",J372,0)</f>
        <v>0</v>
      </c>
      <c r="BJ372" s="19" t="s">
        <v>80</v>
      </c>
      <c r="BK372" s="220">
        <f>ROUND(I372*H372,2)</f>
        <v>0</v>
      </c>
      <c r="BL372" s="19" t="s">
        <v>128</v>
      </c>
      <c r="BM372" s="219" t="s">
        <v>565</v>
      </c>
    </row>
    <row r="373" spans="1:47" s="2" customFormat="1" ht="12">
      <c r="A373" s="40"/>
      <c r="B373" s="41"/>
      <c r="C373" s="42"/>
      <c r="D373" s="221" t="s">
        <v>130</v>
      </c>
      <c r="E373" s="42"/>
      <c r="F373" s="222" t="s">
        <v>566</v>
      </c>
      <c r="G373" s="42"/>
      <c r="H373" s="42"/>
      <c r="I373" s="223"/>
      <c r="J373" s="42"/>
      <c r="K373" s="42"/>
      <c r="L373" s="46"/>
      <c r="M373" s="224"/>
      <c r="N373" s="225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130</v>
      </c>
      <c r="AU373" s="19" t="s">
        <v>82</v>
      </c>
    </row>
    <row r="374" spans="1:65" s="2" customFormat="1" ht="24.15" customHeight="1">
      <c r="A374" s="40"/>
      <c r="B374" s="41"/>
      <c r="C374" s="275" t="s">
        <v>426</v>
      </c>
      <c r="D374" s="275" t="s">
        <v>440</v>
      </c>
      <c r="E374" s="276" t="s">
        <v>567</v>
      </c>
      <c r="F374" s="277" t="s">
        <v>568</v>
      </c>
      <c r="G374" s="278" t="s">
        <v>479</v>
      </c>
      <c r="H374" s="279">
        <v>0</v>
      </c>
      <c r="I374" s="280"/>
      <c r="J374" s="281">
        <f>ROUND(I374*H374,2)</f>
        <v>0</v>
      </c>
      <c r="K374" s="282"/>
      <c r="L374" s="283"/>
      <c r="M374" s="284" t="s">
        <v>19</v>
      </c>
      <c r="N374" s="285" t="s">
        <v>43</v>
      </c>
      <c r="O374" s="86"/>
      <c r="P374" s="217">
        <f>O374*H374</f>
        <v>0</v>
      </c>
      <c r="Q374" s="217">
        <v>4E-05</v>
      </c>
      <c r="R374" s="217">
        <f>Q374*H374</f>
        <v>0</v>
      </c>
      <c r="S374" s="217">
        <v>0</v>
      </c>
      <c r="T374" s="218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9" t="s">
        <v>189</v>
      </c>
      <c r="AT374" s="219" t="s">
        <v>440</v>
      </c>
      <c r="AU374" s="219" t="s">
        <v>82</v>
      </c>
      <c r="AY374" s="19" t="s">
        <v>122</v>
      </c>
      <c r="BE374" s="220">
        <f>IF(N374="základní",J374,0)</f>
        <v>0</v>
      </c>
      <c r="BF374" s="220">
        <f>IF(N374="snížená",J374,0)</f>
        <v>0</v>
      </c>
      <c r="BG374" s="220">
        <f>IF(N374="zákl. přenesená",J374,0)</f>
        <v>0</v>
      </c>
      <c r="BH374" s="220">
        <f>IF(N374="sníž. přenesená",J374,0)</f>
        <v>0</v>
      </c>
      <c r="BI374" s="220">
        <f>IF(N374="nulová",J374,0)</f>
        <v>0</v>
      </c>
      <c r="BJ374" s="19" t="s">
        <v>80</v>
      </c>
      <c r="BK374" s="220">
        <f>ROUND(I374*H374,2)</f>
        <v>0</v>
      </c>
      <c r="BL374" s="19" t="s">
        <v>128</v>
      </c>
      <c r="BM374" s="219" t="s">
        <v>569</v>
      </c>
    </row>
    <row r="375" spans="1:65" s="2" customFormat="1" ht="44.25" customHeight="1">
      <c r="A375" s="40"/>
      <c r="B375" s="41"/>
      <c r="C375" s="207" t="s">
        <v>570</v>
      </c>
      <c r="D375" s="207" t="s">
        <v>124</v>
      </c>
      <c r="E375" s="208" t="s">
        <v>571</v>
      </c>
      <c r="F375" s="209" t="s">
        <v>572</v>
      </c>
      <c r="G375" s="210" t="s">
        <v>479</v>
      </c>
      <c r="H375" s="211">
        <v>0</v>
      </c>
      <c r="I375" s="212"/>
      <c r="J375" s="213">
        <f>ROUND(I375*H375,2)</f>
        <v>0</v>
      </c>
      <c r="K375" s="214"/>
      <c r="L375" s="46"/>
      <c r="M375" s="215" t="s">
        <v>19</v>
      </c>
      <c r="N375" s="216" t="s">
        <v>43</v>
      </c>
      <c r="O375" s="86"/>
      <c r="P375" s="217">
        <f>O375*H375</f>
        <v>0</v>
      </c>
      <c r="Q375" s="217">
        <v>0</v>
      </c>
      <c r="R375" s="217">
        <f>Q375*H375</f>
        <v>0</v>
      </c>
      <c r="S375" s="217">
        <v>0</v>
      </c>
      <c r="T375" s="218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9" t="s">
        <v>128</v>
      </c>
      <c r="AT375" s="219" t="s">
        <v>124</v>
      </c>
      <c r="AU375" s="219" t="s">
        <v>82</v>
      </c>
      <c r="AY375" s="19" t="s">
        <v>122</v>
      </c>
      <c r="BE375" s="220">
        <f>IF(N375="základní",J375,0)</f>
        <v>0</v>
      </c>
      <c r="BF375" s="220">
        <f>IF(N375="snížená",J375,0)</f>
        <v>0</v>
      </c>
      <c r="BG375" s="220">
        <f>IF(N375="zákl. přenesená",J375,0)</f>
        <v>0</v>
      </c>
      <c r="BH375" s="220">
        <f>IF(N375="sníž. přenesená",J375,0)</f>
        <v>0</v>
      </c>
      <c r="BI375" s="220">
        <f>IF(N375="nulová",J375,0)</f>
        <v>0</v>
      </c>
      <c r="BJ375" s="19" t="s">
        <v>80</v>
      </c>
      <c r="BK375" s="220">
        <f>ROUND(I375*H375,2)</f>
        <v>0</v>
      </c>
      <c r="BL375" s="19" t="s">
        <v>128</v>
      </c>
      <c r="BM375" s="219" t="s">
        <v>573</v>
      </c>
    </row>
    <row r="376" spans="1:47" s="2" customFormat="1" ht="12">
      <c r="A376" s="40"/>
      <c r="B376" s="41"/>
      <c r="C376" s="42"/>
      <c r="D376" s="221" t="s">
        <v>130</v>
      </c>
      <c r="E376" s="42"/>
      <c r="F376" s="222" t="s">
        <v>574</v>
      </c>
      <c r="G376" s="42"/>
      <c r="H376" s="42"/>
      <c r="I376" s="223"/>
      <c r="J376" s="42"/>
      <c r="K376" s="42"/>
      <c r="L376" s="46"/>
      <c r="M376" s="224"/>
      <c r="N376" s="225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130</v>
      </c>
      <c r="AU376" s="19" t="s">
        <v>82</v>
      </c>
    </row>
    <row r="377" spans="1:65" s="2" customFormat="1" ht="24.15" customHeight="1">
      <c r="A377" s="40"/>
      <c r="B377" s="41"/>
      <c r="C377" s="275" t="s">
        <v>192</v>
      </c>
      <c r="D377" s="275" t="s">
        <v>440</v>
      </c>
      <c r="E377" s="276" t="s">
        <v>575</v>
      </c>
      <c r="F377" s="277" t="s">
        <v>576</v>
      </c>
      <c r="G377" s="278" t="s">
        <v>479</v>
      </c>
      <c r="H377" s="279">
        <v>0</v>
      </c>
      <c r="I377" s="280"/>
      <c r="J377" s="281">
        <f>ROUND(I377*H377,2)</f>
        <v>0</v>
      </c>
      <c r="K377" s="282"/>
      <c r="L377" s="283"/>
      <c r="M377" s="284" t="s">
        <v>19</v>
      </c>
      <c r="N377" s="285" t="s">
        <v>43</v>
      </c>
      <c r="O377" s="86"/>
      <c r="P377" s="217">
        <f>O377*H377</f>
        <v>0</v>
      </c>
      <c r="Q377" s="217">
        <v>0.0001</v>
      </c>
      <c r="R377" s="217">
        <f>Q377*H377</f>
        <v>0</v>
      </c>
      <c r="S377" s="217">
        <v>0</v>
      </c>
      <c r="T377" s="218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9" t="s">
        <v>189</v>
      </c>
      <c r="AT377" s="219" t="s">
        <v>440</v>
      </c>
      <c r="AU377" s="219" t="s">
        <v>82</v>
      </c>
      <c r="AY377" s="19" t="s">
        <v>122</v>
      </c>
      <c r="BE377" s="220">
        <f>IF(N377="základní",J377,0)</f>
        <v>0</v>
      </c>
      <c r="BF377" s="220">
        <f>IF(N377="snížená",J377,0)</f>
        <v>0</v>
      </c>
      <c r="BG377" s="220">
        <f>IF(N377="zákl. přenesená",J377,0)</f>
        <v>0</v>
      </c>
      <c r="BH377" s="220">
        <f>IF(N377="sníž. přenesená",J377,0)</f>
        <v>0</v>
      </c>
      <c r="BI377" s="220">
        <f>IF(N377="nulová",J377,0)</f>
        <v>0</v>
      </c>
      <c r="BJ377" s="19" t="s">
        <v>80</v>
      </c>
      <c r="BK377" s="220">
        <f>ROUND(I377*H377,2)</f>
        <v>0</v>
      </c>
      <c r="BL377" s="19" t="s">
        <v>128</v>
      </c>
      <c r="BM377" s="219" t="s">
        <v>577</v>
      </c>
    </row>
    <row r="378" spans="1:51" s="14" customFormat="1" ht="12">
      <c r="A378" s="14"/>
      <c r="B378" s="237"/>
      <c r="C378" s="238"/>
      <c r="D378" s="228" t="s">
        <v>132</v>
      </c>
      <c r="E378" s="238"/>
      <c r="F378" s="240" t="s">
        <v>578</v>
      </c>
      <c r="G378" s="238"/>
      <c r="H378" s="241">
        <v>0</v>
      </c>
      <c r="I378" s="242"/>
      <c r="J378" s="238"/>
      <c r="K378" s="238"/>
      <c r="L378" s="243"/>
      <c r="M378" s="244"/>
      <c r="N378" s="245"/>
      <c r="O378" s="245"/>
      <c r="P378" s="245"/>
      <c r="Q378" s="245"/>
      <c r="R378" s="245"/>
      <c r="S378" s="245"/>
      <c r="T378" s="246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7" t="s">
        <v>132</v>
      </c>
      <c r="AU378" s="247" t="s">
        <v>82</v>
      </c>
      <c r="AV378" s="14" t="s">
        <v>82</v>
      </c>
      <c r="AW378" s="14" t="s">
        <v>4</v>
      </c>
      <c r="AX378" s="14" t="s">
        <v>80</v>
      </c>
      <c r="AY378" s="247" t="s">
        <v>122</v>
      </c>
    </row>
    <row r="379" spans="1:65" s="2" customFormat="1" ht="37.8" customHeight="1">
      <c r="A379" s="40"/>
      <c r="B379" s="41"/>
      <c r="C379" s="207" t="s">
        <v>579</v>
      </c>
      <c r="D379" s="207" t="s">
        <v>124</v>
      </c>
      <c r="E379" s="208" t="s">
        <v>580</v>
      </c>
      <c r="F379" s="209" t="s">
        <v>581</v>
      </c>
      <c r="G379" s="210" t="s">
        <v>238</v>
      </c>
      <c r="H379" s="211">
        <v>0</v>
      </c>
      <c r="I379" s="212"/>
      <c r="J379" s="213">
        <f>ROUND(I379*H379,2)</f>
        <v>0</v>
      </c>
      <c r="K379" s="214"/>
      <c r="L379" s="46"/>
      <c r="M379" s="215" t="s">
        <v>19</v>
      </c>
      <c r="N379" s="216" t="s">
        <v>43</v>
      </c>
      <c r="O379" s="86"/>
      <c r="P379" s="217">
        <f>O379*H379</f>
        <v>0</v>
      </c>
      <c r="Q379" s="217">
        <v>0.0154</v>
      </c>
      <c r="R379" s="217">
        <f>Q379*H379</f>
        <v>0</v>
      </c>
      <c r="S379" s="217">
        <v>0</v>
      </c>
      <c r="T379" s="218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9" t="s">
        <v>128</v>
      </c>
      <c r="AT379" s="219" t="s">
        <v>124</v>
      </c>
      <c r="AU379" s="219" t="s">
        <v>82</v>
      </c>
      <c r="AY379" s="19" t="s">
        <v>122</v>
      </c>
      <c r="BE379" s="220">
        <f>IF(N379="základní",J379,0)</f>
        <v>0</v>
      </c>
      <c r="BF379" s="220">
        <f>IF(N379="snížená",J379,0)</f>
        <v>0</v>
      </c>
      <c r="BG379" s="220">
        <f>IF(N379="zákl. přenesená",J379,0)</f>
        <v>0</v>
      </c>
      <c r="BH379" s="220">
        <f>IF(N379="sníž. přenesená",J379,0)</f>
        <v>0</v>
      </c>
      <c r="BI379" s="220">
        <f>IF(N379="nulová",J379,0)</f>
        <v>0</v>
      </c>
      <c r="BJ379" s="19" t="s">
        <v>80</v>
      </c>
      <c r="BK379" s="220">
        <f>ROUND(I379*H379,2)</f>
        <v>0</v>
      </c>
      <c r="BL379" s="19" t="s">
        <v>128</v>
      </c>
      <c r="BM379" s="219" t="s">
        <v>582</v>
      </c>
    </row>
    <row r="380" spans="1:47" s="2" customFormat="1" ht="12">
      <c r="A380" s="40"/>
      <c r="B380" s="41"/>
      <c r="C380" s="42"/>
      <c r="D380" s="221" t="s">
        <v>130</v>
      </c>
      <c r="E380" s="42"/>
      <c r="F380" s="222" t="s">
        <v>583</v>
      </c>
      <c r="G380" s="42"/>
      <c r="H380" s="42"/>
      <c r="I380" s="223"/>
      <c r="J380" s="42"/>
      <c r="K380" s="42"/>
      <c r="L380" s="46"/>
      <c r="M380" s="224"/>
      <c r="N380" s="225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130</v>
      </c>
      <c r="AU380" s="19" t="s">
        <v>82</v>
      </c>
    </row>
    <row r="381" spans="1:65" s="2" customFormat="1" ht="44.25" customHeight="1">
      <c r="A381" s="40"/>
      <c r="B381" s="41"/>
      <c r="C381" s="207" t="s">
        <v>197</v>
      </c>
      <c r="D381" s="207" t="s">
        <v>124</v>
      </c>
      <c r="E381" s="208" t="s">
        <v>584</v>
      </c>
      <c r="F381" s="209" t="s">
        <v>585</v>
      </c>
      <c r="G381" s="210" t="s">
        <v>238</v>
      </c>
      <c r="H381" s="211">
        <v>0</v>
      </c>
      <c r="I381" s="212"/>
      <c r="J381" s="213">
        <f>ROUND(I381*H381,2)</f>
        <v>0</v>
      </c>
      <c r="K381" s="214"/>
      <c r="L381" s="46"/>
      <c r="M381" s="215" t="s">
        <v>19</v>
      </c>
      <c r="N381" s="216" t="s">
        <v>43</v>
      </c>
      <c r="O381" s="86"/>
      <c r="P381" s="217">
        <f>O381*H381</f>
        <v>0</v>
      </c>
      <c r="Q381" s="217">
        <v>0.01838</v>
      </c>
      <c r="R381" s="217">
        <f>Q381*H381</f>
        <v>0</v>
      </c>
      <c r="S381" s="217">
        <v>0</v>
      </c>
      <c r="T381" s="218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9" t="s">
        <v>128</v>
      </c>
      <c r="AT381" s="219" t="s">
        <v>124</v>
      </c>
      <c r="AU381" s="219" t="s">
        <v>82</v>
      </c>
      <c r="AY381" s="19" t="s">
        <v>122</v>
      </c>
      <c r="BE381" s="220">
        <f>IF(N381="základní",J381,0)</f>
        <v>0</v>
      </c>
      <c r="BF381" s="220">
        <f>IF(N381="snížená",J381,0)</f>
        <v>0</v>
      </c>
      <c r="BG381" s="220">
        <f>IF(N381="zákl. přenesená",J381,0)</f>
        <v>0</v>
      </c>
      <c r="BH381" s="220">
        <f>IF(N381="sníž. přenesená",J381,0)</f>
        <v>0</v>
      </c>
      <c r="BI381" s="220">
        <f>IF(N381="nulová",J381,0)</f>
        <v>0</v>
      </c>
      <c r="BJ381" s="19" t="s">
        <v>80</v>
      </c>
      <c r="BK381" s="220">
        <f>ROUND(I381*H381,2)</f>
        <v>0</v>
      </c>
      <c r="BL381" s="19" t="s">
        <v>128</v>
      </c>
      <c r="BM381" s="219" t="s">
        <v>586</v>
      </c>
    </row>
    <row r="382" spans="1:47" s="2" customFormat="1" ht="12">
      <c r="A382" s="40"/>
      <c r="B382" s="41"/>
      <c r="C382" s="42"/>
      <c r="D382" s="221" t="s">
        <v>130</v>
      </c>
      <c r="E382" s="42"/>
      <c r="F382" s="222" t="s">
        <v>587</v>
      </c>
      <c r="G382" s="42"/>
      <c r="H382" s="42"/>
      <c r="I382" s="223"/>
      <c r="J382" s="42"/>
      <c r="K382" s="42"/>
      <c r="L382" s="46"/>
      <c r="M382" s="224"/>
      <c r="N382" s="225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130</v>
      </c>
      <c r="AU382" s="19" t="s">
        <v>82</v>
      </c>
    </row>
    <row r="383" spans="1:65" s="2" customFormat="1" ht="44.25" customHeight="1">
      <c r="A383" s="40"/>
      <c r="B383" s="41"/>
      <c r="C383" s="207" t="s">
        <v>588</v>
      </c>
      <c r="D383" s="207" t="s">
        <v>124</v>
      </c>
      <c r="E383" s="208" t="s">
        <v>589</v>
      </c>
      <c r="F383" s="209" t="s">
        <v>590</v>
      </c>
      <c r="G383" s="210" t="s">
        <v>238</v>
      </c>
      <c r="H383" s="211">
        <v>0</v>
      </c>
      <c r="I383" s="212"/>
      <c r="J383" s="213">
        <f>ROUND(I383*H383,2)</f>
        <v>0</v>
      </c>
      <c r="K383" s="214"/>
      <c r="L383" s="46"/>
      <c r="M383" s="215" t="s">
        <v>19</v>
      </c>
      <c r="N383" s="216" t="s">
        <v>43</v>
      </c>
      <c r="O383" s="86"/>
      <c r="P383" s="217">
        <f>O383*H383</f>
        <v>0</v>
      </c>
      <c r="Q383" s="217">
        <v>0.0079</v>
      </c>
      <c r="R383" s="217">
        <f>Q383*H383</f>
        <v>0</v>
      </c>
      <c r="S383" s="217">
        <v>0</v>
      </c>
      <c r="T383" s="218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9" t="s">
        <v>128</v>
      </c>
      <c r="AT383" s="219" t="s">
        <v>124</v>
      </c>
      <c r="AU383" s="219" t="s">
        <v>82</v>
      </c>
      <c r="AY383" s="19" t="s">
        <v>122</v>
      </c>
      <c r="BE383" s="220">
        <f>IF(N383="základní",J383,0)</f>
        <v>0</v>
      </c>
      <c r="BF383" s="220">
        <f>IF(N383="snížená",J383,0)</f>
        <v>0</v>
      </c>
      <c r="BG383" s="220">
        <f>IF(N383="zákl. přenesená",J383,0)</f>
        <v>0</v>
      </c>
      <c r="BH383" s="220">
        <f>IF(N383="sníž. přenesená",J383,0)</f>
        <v>0</v>
      </c>
      <c r="BI383" s="220">
        <f>IF(N383="nulová",J383,0)</f>
        <v>0</v>
      </c>
      <c r="BJ383" s="19" t="s">
        <v>80</v>
      </c>
      <c r="BK383" s="220">
        <f>ROUND(I383*H383,2)</f>
        <v>0</v>
      </c>
      <c r="BL383" s="19" t="s">
        <v>128</v>
      </c>
      <c r="BM383" s="219" t="s">
        <v>591</v>
      </c>
    </row>
    <row r="384" spans="1:47" s="2" customFormat="1" ht="12">
      <c r="A384" s="40"/>
      <c r="B384" s="41"/>
      <c r="C384" s="42"/>
      <c r="D384" s="221" t="s">
        <v>130</v>
      </c>
      <c r="E384" s="42"/>
      <c r="F384" s="222" t="s">
        <v>592</v>
      </c>
      <c r="G384" s="42"/>
      <c r="H384" s="42"/>
      <c r="I384" s="223"/>
      <c r="J384" s="42"/>
      <c r="K384" s="42"/>
      <c r="L384" s="46"/>
      <c r="M384" s="224"/>
      <c r="N384" s="225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130</v>
      </c>
      <c r="AU384" s="19" t="s">
        <v>82</v>
      </c>
    </row>
    <row r="385" spans="1:65" s="2" customFormat="1" ht="24.15" customHeight="1">
      <c r="A385" s="40"/>
      <c r="B385" s="41"/>
      <c r="C385" s="207" t="s">
        <v>458</v>
      </c>
      <c r="D385" s="207" t="s">
        <v>124</v>
      </c>
      <c r="E385" s="208" t="s">
        <v>593</v>
      </c>
      <c r="F385" s="209" t="s">
        <v>594</v>
      </c>
      <c r="G385" s="210" t="s">
        <v>238</v>
      </c>
      <c r="H385" s="211">
        <v>0</v>
      </c>
      <c r="I385" s="212"/>
      <c r="J385" s="213">
        <f>ROUND(I385*H385,2)</f>
        <v>0</v>
      </c>
      <c r="K385" s="214"/>
      <c r="L385" s="46"/>
      <c r="M385" s="215" t="s">
        <v>19</v>
      </c>
      <c r="N385" s="216" t="s">
        <v>43</v>
      </c>
      <c r="O385" s="86"/>
      <c r="P385" s="217">
        <f>O385*H385</f>
        <v>0</v>
      </c>
      <c r="Q385" s="217">
        <v>0.003</v>
      </c>
      <c r="R385" s="217">
        <f>Q385*H385</f>
        <v>0</v>
      </c>
      <c r="S385" s="217">
        <v>0</v>
      </c>
      <c r="T385" s="218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9" t="s">
        <v>128</v>
      </c>
      <c r="AT385" s="219" t="s">
        <v>124</v>
      </c>
      <c r="AU385" s="219" t="s">
        <v>82</v>
      </c>
      <c r="AY385" s="19" t="s">
        <v>122</v>
      </c>
      <c r="BE385" s="220">
        <f>IF(N385="základní",J385,0)</f>
        <v>0</v>
      </c>
      <c r="BF385" s="220">
        <f>IF(N385="snížená",J385,0)</f>
        <v>0</v>
      </c>
      <c r="BG385" s="220">
        <f>IF(N385="zákl. přenesená",J385,0)</f>
        <v>0</v>
      </c>
      <c r="BH385" s="220">
        <f>IF(N385="sníž. přenesená",J385,0)</f>
        <v>0</v>
      </c>
      <c r="BI385" s="220">
        <f>IF(N385="nulová",J385,0)</f>
        <v>0</v>
      </c>
      <c r="BJ385" s="19" t="s">
        <v>80</v>
      </c>
      <c r="BK385" s="220">
        <f>ROUND(I385*H385,2)</f>
        <v>0</v>
      </c>
      <c r="BL385" s="19" t="s">
        <v>128</v>
      </c>
      <c r="BM385" s="219" t="s">
        <v>595</v>
      </c>
    </row>
    <row r="386" spans="1:47" s="2" customFormat="1" ht="12">
      <c r="A386" s="40"/>
      <c r="B386" s="41"/>
      <c r="C386" s="42"/>
      <c r="D386" s="221" t="s">
        <v>130</v>
      </c>
      <c r="E386" s="42"/>
      <c r="F386" s="222" t="s">
        <v>596</v>
      </c>
      <c r="G386" s="42"/>
      <c r="H386" s="42"/>
      <c r="I386" s="223"/>
      <c r="J386" s="42"/>
      <c r="K386" s="42"/>
      <c r="L386" s="46"/>
      <c r="M386" s="224"/>
      <c r="N386" s="225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130</v>
      </c>
      <c r="AU386" s="19" t="s">
        <v>82</v>
      </c>
    </row>
    <row r="387" spans="1:65" s="2" customFormat="1" ht="37.8" customHeight="1">
      <c r="A387" s="40"/>
      <c r="B387" s="41"/>
      <c r="C387" s="207" t="s">
        <v>597</v>
      </c>
      <c r="D387" s="207" t="s">
        <v>124</v>
      </c>
      <c r="E387" s="208" t="s">
        <v>598</v>
      </c>
      <c r="F387" s="209" t="s">
        <v>599</v>
      </c>
      <c r="G387" s="210" t="s">
        <v>238</v>
      </c>
      <c r="H387" s="211">
        <v>0</v>
      </c>
      <c r="I387" s="212"/>
      <c r="J387" s="213">
        <f>ROUND(I387*H387,2)</f>
        <v>0</v>
      </c>
      <c r="K387" s="214"/>
      <c r="L387" s="46"/>
      <c r="M387" s="215" t="s">
        <v>19</v>
      </c>
      <c r="N387" s="216" t="s">
        <v>43</v>
      </c>
      <c r="O387" s="86"/>
      <c r="P387" s="217">
        <f>O387*H387</f>
        <v>0</v>
      </c>
      <c r="Q387" s="217">
        <v>0</v>
      </c>
      <c r="R387" s="217">
        <f>Q387*H387</f>
        <v>0</v>
      </c>
      <c r="S387" s="217">
        <v>0</v>
      </c>
      <c r="T387" s="218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9" t="s">
        <v>128</v>
      </c>
      <c r="AT387" s="219" t="s">
        <v>124</v>
      </c>
      <c r="AU387" s="219" t="s">
        <v>82</v>
      </c>
      <c r="AY387" s="19" t="s">
        <v>122</v>
      </c>
      <c r="BE387" s="220">
        <f>IF(N387="základní",J387,0)</f>
        <v>0</v>
      </c>
      <c r="BF387" s="220">
        <f>IF(N387="snížená",J387,0)</f>
        <v>0</v>
      </c>
      <c r="BG387" s="220">
        <f>IF(N387="zákl. přenesená",J387,0)</f>
        <v>0</v>
      </c>
      <c r="BH387" s="220">
        <f>IF(N387="sníž. přenesená",J387,0)</f>
        <v>0</v>
      </c>
      <c r="BI387" s="220">
        <f>IF(N387="nulová",J387,0)</f>
        <v>0</v>
      </c>
      <c r="BJ387" s="19" t="s">
        <v>80</v>
      </c>
      <c r="BK387" s="220">
        <f>ROUND(I387*H387,2)</f>
        <v>0</v>
      </c>
      <c r="BL387" s="19" t="s">
        <v>128</v>
      </c>
      <c r="BM387" s="219" t="s">
        <v>600</v>
      </c>
    </row>
    <row r="388" spans="1:47" s="2" customFormat="1" ht="12">
      <c r="A388" s="40"/>
      <c r="B388" s="41"/>
      <c r="C388" s="42"/>
      <c r="D388" s="221" t="s">
        <v>130</v>
      </c>
      <c r="E388" s="42"/>
      <c r="F388" s="222" t="s">
        <v>601</v>
      </c>
      <c r="G388" s="42"/>
      <c r="H388" s="42"/>
      <c r="I388" s="223"/>
      <c r="J388" s="42"/>
      <c r="K388" s="42"/>
      <c r="L388" s="46"/>
      <c r="M388" s="224"/>
      <c r="N388" s="225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130</v>
      </c>
      <c r="AU388" s="19" t="s">
        <v>82</v>
      </c>
    </row>
    <row r="389" spans="1:63" s="12" customFormat="1" ht="22.8" customHeight="1">
      <c r="A389" s="12"/>
      <c r="B389" s="191"/>
      <c r="C389" s="192"/>
      <c r="D389" s="193" t="s">
        <v>71</v>
      </c>
      <c r="E389" s="205" t="s">
        <v>602</v>
      </c>
      <c r="F389" s="205" t="s">
        <v>603</v>
      </c>
      <c r="G389" s="192"/>
      <c r="H389" s="192"/>
      <c r="I389" s="195"/>
      <c r="J389" s="206">
        <f>BK389</f>
        <v>0</v>
      </c>
      <c r="K389" s="192"/>
      <c r="L389" s="197"/>
      <c r="M389" s="198"/>
      <c r="N389" s="199"/>
      <c r="O389" s="199"/>
      <c r="P389" s="200">
        <f>SUM(P390:P448)</f>
        <v>0</v>
      </c>
      <c r="Q389" s="199"/>
      <c r="R389" s="200">
        <f>SUM(R390:R448)</f>
        <v>1.5643061852800002</v>
      </c>
      <c r="S389" s="199"/>
      <c r="T389" s="201">
        <f>SUM(T390:T448)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02" t="s">
        <v>80</v>
      </c>
      <c r="AT389" s="203" t="s">
        <v>71</v>
      </c>
      <c r="AU389" s="203" t="s">
        <v>80</v>
      </c>
      <c r="AY389" s="202" t="s">
        <v>122</v>
      </c>
      <c r="BK389" s="204">
        <f>SUM(BK390:BK448)</f>
        <v>0</v>
      </c>
    </row>
    <row r="390" spans="1:65" s="2" customFormat="1" ht="24.15" customHeight="1">
      <c r="A390" s="40"/>
      <c r="B390" s="41"/>
      <c r="C390" s="207" t="s">
        <v>604</v>
      </c>
      <c r="D390" s="207" t="s">
        <v>124</v>
      </c>
      <c r="E390" s="208" t="s">
        <v>605</v>
      </c>
      <c r="F390" s="209" t="s">
        <v>606</v>
      </c>
      <c r="G390" s="210" t="s">
        <v>238</v>
      </c>
      <c r="H390" s="211">
        <v>6.708</v>
      </c>
      <c r="I390" s="212"/>
      <c r="J390" s="213">
        <f>ROUND(I390*H390,2)</f>
        <v>0</v>
      </c>
      <c r="K390" s="214"/>
      <c r="L390" s="46"/>
      <c r="M390" s="215" t="s">
        <v>19</v>
      </c>
      <c r="N390" s="216" t="s">
        <v>43</v>
      </c>
      <c r="O390" s="86"/>
      <c r="P390" s="217">
        <f>O390*H390</f>
        <v>0</v>
      </c>
      <c r="Q390" s="217">
        <v>0.000263</v>
      </c>
      <c r="R390" s="217">
        <f>Q390*H390</f>
        <v>0.0017642040000000001</v>
      </c>
      <c r="S390" s="217">
        <v>0</v>
      </c>
      <c r="T390" s="218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9" t="s">
        <v>128</v>
      </c>
      <c r="AT390" s="219" t="s">
        <v>124</v>
      </c>
      <c r="AU390" s="219" t="s">
        <v>82</v>
      </c>
      <c r="AY390" s="19" t="s">
        <v>122</v>
      </c>
      <c r="BE390" s="220">
        <f>IF(N390="základní",J390,0)</f>
        <v>0</v>
      </c>
      <c r="BF390" s="220">
        <f>IF(N390="snížená",J390,0)</f>
        <v>0</v>
      </c>
      <c r="BG390" s="220">
        <f>IF(N390="zákl. přenesená",J390,0)</f>
        <v>0</v>
      </c>
      <c r="BH390" s="220">
        <f>IF(N390="sníž. přenesená",J390,0)</f>
        <v>0</v>
      </c>
      <c r="BI390" s="220">
        <f>IF(N390="nulová",J390,0)</f>
        <v>0</v>
      </c>
      <c r="BJ390" s="19" t="s">
        <v>80</v>
      </c>
      <c r="BK390" s="220">
        <f>ROUND(I390*H390,2)</f>
        <v>0</v>
      </c>
      <c r="BL390" s="19" t="s">
        <v>128</v>
      </c>
      <c r="BM390" s="219" t="s">
        <v>607</v>
      </c>
    </row>
    <row r="391" spans="1:47" s="2" customFormat="1" ht="12">
      <c r="A391" s="40"/>
      <c r="B391" s="41"/>
      <c r="C391" s="42"/>
      <c r="D391" s="221" t="s">
        <v>130</v>
      </c>
      <c r="E391" s="42"/>
      <c r="F391" s="222" t="s">
        <v>608</v>
      </c>
      <c r="G391" s="42"/>
      <c r="H391" s="42"/>
      <c r="I391" s="223"/>
      <c r="J391" s="42"/>
      <c r="K391" s="42"/>
      <c r="L391" s="46"/>
      <c r="M391" s="224"/>
      <c r="N391" s="225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130</v>
      </c>
      <c r="AU391" s="19" t="s">
        <v>82</v>
      </c>
    </row>
    <row r="392" spans="1:51" s="13" customFormat="1" ht="12">
      <c r="A392" s="13"/>
      <c r="B392" s="226"/>
      <c r="C392" s="227"/>
      <c r="D392" s="228" t="s">
        <v>132</v>
      </c>
      <c r="E392" s="229" t="s">
        <v>19</v>
      </c>
      <c r="F392" s="230" t="s">
        <v>609</v>
      </c>
      <c r="G392" s="227"/>
      <c r="H392" s="229" t="s">
        <v>19</v>
      </c>
      <c r="I392" s="231"/>
      <c r="J392" s="227"/>
      <c r="K392" s="227"/>
      <c r="L392" s="232"/>
      <c r="M392" s="233"/>
      <c r="N392" s="234"/>
      <c r="O392" s="234"/>
      <c r="P392" s="234"/>
      <c r="Q392" s="234"/>
      <c r="R392" s="234"/>
      <c r="S392" s="234"/>
      <c r="T392" s="23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6" t="s">
        <v>132</v>
      </c>
      <c r="AU392" s="236" t="s">
        <v>82</v>
      </c>
      <c r="AV392" s="13" t="s">
        <v>80</v>
      </c>
      <c r="AW392" s="13" t="s">
        <v>33</v>
      </c>
      <c r="AX392" s="13" t="s">
        <v>72</v>
      </c>
      <c r="AY392" s="236" t="s">
        <v>122</v>
      </c>
    </row>
    <row r="393" spans="1:51" s="14" customFormat="1" ht="12">
      <c r="A393" s="14"/>
      <c r="B393" s="237"/>
      <c r="C393" s="238"/>
      <c r="D393" s="228" t="s">
        <v>132</v>
      </c>
      <c r="E393" s="239" t="s">
        <v>19</v>
      </c>
      <c r="F393" s="240" t="s">
        <v>610</v>
      </c>
      <c r="G393" s="238"/>
      <c r="H393" s="241">
        <v>6.708</v>
      </c>
      <c r="I393" s="242"/>
      <c r="J393" s="238"/>
      <c r="K393" s="238"/>
      <c r="L393" s="243"/>
      <c r="M393" s="244"/>
      <c r="N393" s="245"/>
      <c r="O393" s="245"/>
      <c r="P393" s="245"/>
      <c r="Q393" s="245"/>
      <c r="R393" s="245"/>
      <c r="S393" s="245"/>
      <c r="T393" s="24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7" t="s">
        <v>132</v>
      </c>
      <c r="AU393" s="247" t="s">
        <v>82</v>
      </c>
      <c r="AV393" s="14" t="s">
        <v>82</v>
      </c>
      <c r="AW393" s="14" t="s">
        <v>33</v>
      </c>
      <c r="AX393" s="14" t="s">
        <v>80</v>
      </c>
      <c r="AY393" s="247" t="s">
        <v>122</v>
      </c>
    </row>
    <row r="394" spans="1:65" s="2" customFormat="1" ht="55.5" customHeight="1">
      <c r="A394" s="40"/>
      <c r="B394" s="41"/>
      <c r="C394" s="207" t="s">
        <v>611</v>
      </c>
      <c r="D394" s="207" t="s">
        <v>124</v>
      </c>
      <c r="E394" s="208" t="s">
        <v>612</v>
      </c>
      <c r="F394" s="209" t="s">
        <v>564</v>
      </c>
      <c r="G394" s="210" t="s">
        <v>479</v>
      </c>
      <c r="H394" s="211">
        <v>0</v>
      </c>
      <c r="I394" s="212"/>
      <c r="J394" s="213">
        <f>ROUND(I394*H394,2)</f>
        <v>0</v>
      </c>
      <c r="K394" s="214"/>
      <c r="L394" s="46"/>
      <c r="M394" s="215" t="s">
        <v>19</v>
      </c>
      <c r="N394" s="216" t="s">
        <v>43</v>
      </c>
      <c r="O394" s="86"/>
      <c r="P394" s="217">
        <f>O394*H394</f>
        <v>0</v>
      </c>
      <c r="Q394" s="217">
        <v>0</v>
      </c>
      <c r="R394" s="217">
        <f>Q394*H394</f>
        <v>0</v>
      </c>
      <c r="S394" s="217">
        <v>0</v>
      </c>
      <c r="T394" s="218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9" t="s">
        <v>128</v>
      </c>
      <c r="AT394" s="219" t="s">
        <v>124</v>
      </c>
      <c r="AU394" s="219" t="s">
        <v>82</v>
      </c>
      <c r="AY394" s="19" t="s">
        <v>122</v>
      </c>
      <c r="BE394" s="220">
        <f>IF(N394="základní",J394,0)</f>
        <v>0</v>
      </c>
      <c r="BF394" s="220">
        <f>IF(N394="snížená",J394,0)</f>
        <v>0</v>
      </c>
      <c r="BG394" s="220">
        <f>IF(N394="zákl. přenesená",J394,0)</f>
        <v>0</v>
      </c>
      <c r="BH394" s="220">
        <f>IF(N394="sníž. přenesená",J394,0)</f>
        <v>0</v>
      </c>
      <c r="BI394" s="220">
        <f>IF(N394="nulová",J394,0)</f>
        <v>0</v>
      </c>
      <c r="BJ394" s="19" t="s">
        <v>80</v>
      </c>
      <c r="BK394" s="220">
        <f>ROUND(I394*H394,2)</f>
        <v>0</v>
      </c>
      <c r="BL394" s="19" t="s">
        <v>128</v>
      </c>
      <c r="BM394" s="219" t="s">
        <v>613</v>
      </c>
    </row>
    <row r="395" spans="1:47" s="2" customFormat="1" ht="12">
      <c r="A395" s="40"/>
      <c r="B395" s="41"/>
      <c r="C395" s="42"/>
      <c r="D395" s="221" t="s">
        <v>130</v>
      </c>
      <c r="E395" s="42"/>
      <c r="F395" s="222" t="s">
        <v>614</v>
      </c>
      <c r="G395" s="42"/>
      <c r="H395" s="42"/>
      <c r="I395" s="223"/>
      <c r="J395" s="42"/>
      <c r="K395" s="42"/>
      <c r="L395" s="46"/>
      <c r="M395" s="224"/>
      <c r="N395" s="225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130</v>
      </c>
      <c r="AU395" s="19" t="s">
        <v>82</v>
      </c>
    </row>
    <row r="396" spans="1:65" s="2" customFormat="1" ht="24.15" customHeight="1">
      <c r="A396" s="40"/>
      <c r="B396" s="41"/>
      <c r="C396" s="275" t="s">
        <v>470</v>
      </c>
      <c r="D396" s="275" t="s">
        <v>440</v>
      </c>
      <c r="E396" s="276" t="s">
        <v>615</v>
      </c>
      <c r="F396" s="277" t="s">
        <v>616</v>
      </c>
      <c r="G396" s="278" t="s">
        <v>479</v>
      </c>
      <c r="H396" s="279">
        <v>0</v>
      </c>
      <c r="I396" s="280"/>
      <c r="J396" s="281">
        <f>ROUND(I396*H396,2)</f>
        <v>0</v>
      </c>
      <c r="K396" s="282"/>
      <c r="L396" s="283"/>
      <c r="M396" s="284" t="s">
        <v>19</v>
      </c>
      <c r="N396" s="285" t="s">
        <v>43</v>
      </c>
      <c r="O396" s="86"/>
      <c r="P396" s="217">
        <f>O396*H396</f>
        <v>0</v>
      </c>
      <c r="Q396" s="217">
        <v>4E-05</v>
      </c>
      <c r="R396" s="217">
        <f>Q396*H396</f>
        <v>0</v>
      </c>
      <c r="S396" s="217">
        <v>0</v>
      </c>
      <c r="T396" s="218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9" t="s">
        <v>189</v>
      </c>
      <c r="AT396" s="219" t="s">
        <v>440</v>
      </c>
      <c r="AU396" s="219" t="s">
        <v>82</v>
      </c>
      <c r="AY396" s="19" t="s">
        <v>122</v>
      </c>
      <c r="BE396" s="220">
        <f>IF(N396="základní",J396,0)</f>
        <v>0</v>
      </c>
      <c r="BF396" s="220">
        <f>IF(N396="snížená",J396,0)</f>
        <v>0</v>
      </c>
      <c r="BG396" s="220">
        <f>IF(N396="zákl. přenesená",J396,0)</f>
        <v>0</v>
      </c>
      <c r="BH396" s="220">
        <f>IF(N396="sníž. přenesená",J396,0)</f>
        <v>0</v>
      </c>
      <c r="BI396" s="220">
        <f>IF(N396="nulová",J396,0)</f>
        <v>0</v>
      </c>
      <c r="BJ396" s="19" t="s">
        <v>80</v>
      </c>
      <c r="BK396" s="220">
        <f>ROUND(I396*H396,2)</f>
        <v>0</v>
      </c>
      <c r="BL396" s="19" t="s">
        <v>128</v>
      </c>
      <c r="BM396" s="219" t="s">
        <v>617</v>
      </c>
    </row>
    <row r="397" spans="1:65" s="2" customFormat="1" ht="44.25" customHeight="1">
      <c r="A397" s="40"/>
      <c r="B397" s="41"/>
      <c r="C397" s="207" t="s">
        <v>543</v>
      </c>
      <c r="D397" s="207" t="s">
        <v>124</v>
      </c>
      <c r="E397" s="208" t="s">
        <v>571</v>
      </c>
      <c r="F397" s="209" t="s">
        <v>572</v>
      </c>
      <c r="G397" s="210" t="s">
        <v>479</v>
      </c>
      <c r="H397" s="211">
        <v>0</v>
      </c>
      <c r="I397" s="212"/>
      <c r="J397" s="213">
        <f>ROUND(I397*H397,2)</f>
        <v>0</v>
      </c>
      <c r="K397" s="214"/>
      <c r="L397" s="46"/>
      <c r="M397" s="215" t="s">
        <v>19</v>
      </c>
      <c r="N397" s="216" t="s">
        <v>43</v>
      </c>
      <c r="O397" s="86"/>
      <c r="P397" s="217">
        <f>O397*H397</f>
        <v>0</v>
      </c>
      <c r="Q397" s="217">
        <v>0</v>
      </c>
      <c r="R397" s="217">
        <f>Q397*H397</f>
        <v>0</v>
      </c>
      <c r="S397" s="217">
        <v>0</v>
      </c>
      <c r="T397" s="218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9" t="s">
        <v>128</v>
      </c>
      <c r="AT397" s="219" t="s">
        <v>124</v>
      </c>
      <c r="AU397" s="219" t="s">
        <v>82</v>
      </c>
      <c r="AY397" s="19" t="s">
        <v>122</v>
      </c>
      <c r="BE397" s="220">
        <f>IF(N397="základní",J397,0)</f>
        <v>0</v>
      </c>
      <c r="BF397" s="220">
        <f>IF(N397="snížená",J397,0)</f>
        <v>0</v>
      </c>
      <c r="BG397" s="220">
        <f>IF(N397="zákl. přenesená",J397,0)</f>
        <v>0</v>
      </c>
      <c r="BH397" s="220">
        <f>IF(N397="sníž. přenesená",J397,0)</f>
        <v>0</v>
      </c>
      <c r="BI397" s="220">
        <f>IF(N397="nulová",J397,0)</f>
        <v>0</v>
      </c>
      <c r="BJ397" s="19" t="s">
        <v>80</v>
      </c>
      <c r="BK397" s="220">
        <f>ROUND(I397*H397,2)</f>
        <v>0</v>
      </c>
      <c r="BL397" s="19" t="s">
        <v>128</v>
      </c>
      <c r="BM397" s="219" t="s">
        <v>618</v>
      </c>
    </row>
    <row r="398" spans="1:47" s="2" customFormat="1" ht="12">
      <c r="A398" s="40"/>
      <c r="B398" s="41"/>
      <c r="C398" s="42"/>
      <c r="D398" s="221" t="s">
        <v>130</v>
      </c>
      <c r="E398" s="42"/>
      <c r="F398" s="222" t="s">
        <v>574</v>
      </c>
      <c r="G398" s="42"/>
      <c r="H398" s="42"/>
      <c r="I398" s="223"/>
      <c r="J398" s="42"/>
      <c r="K398" s="42"/>
      <c r="L398" s="46"/>
      <c r="M398" s="224"/>
      <c r="N398" s="225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130</v>
      </c>
      <c r="AU398" s="19" t="s">
        <v>82</v>
      </c>
    </row>
    <row r="399" spans="1:65" s="2" customFormat="1" ht="24.15" customHeight="1">
      <c r="A399" s="40"/>
      <c r="B399" s="41"/>
      <c r="C399" s="275" t="s">
        <v>602</v>
      </c>
      <c r="D399" s="275" t="s">
        <v>440</v>
      </c>
      <c r="E399" s="276" t="s">
        <v>619</v>
      </c>
      <c r="F399" s="277" t="s">
        <v>620</v>
      </c>
      <c r="G399" s="278" t="s">
        <v>479</v>
      </c>
      <c r="H399" s="279">
        <v>0</v>
      </c>
      <c r="I399" s="280"/>
      <c r="J399" s="281">
        <f>ROUND(I399*H399,2)</f>
        <v>0</v>
      </c>
      <c r="K399" s="282"/>
      <c r="L399" s="283"/>
      <c r="M399" s="284" t="s">
        <v>19</v>
      </c>
      <c r="N399" s="285" t="s">
        <v>43</v>
      </c>
      <c r="O399" s="86"/>
      <c r="P399" s="217">
        <f>O399*H399</f>
        <v>0</v>
      </c>
      <c r="Q399" s="217">
        <v>0.0001</v>
      </c>
      <c r="R399" s="217">
        <f>Q399*H399</f>
        <v>0</v>
      </c>
      <c r="S399" s="217">
        <v>0</v>
      </c>
      <c r="T399" s="218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9" t="s">
        <v>189</v>
      </c>
      <c r="AT399" s="219" t="s">
        <v>440</v>
      </c>
      <c r="AU399" s="219" t="s">
        <v>82</v>
      </c>
      <c r="AY399" s="19" t="s">
        <v>122</v>
      </c>
      <c r="BE399" s="220">
        <f>IF(N399="základní",J399,0)</f>
        <v>0</v>
      </c>
      <c r="BF399" s="220">
        <f>IF(N399="snížená",J399,0)</f>
        <v>0</v>
      </c>
      <c r="BG399" s="220">
        <f>IF(N399="zákl. přenesená",J399,0)</f>
        <v>0</v>
      </c>
      <c r="BH399" s="220">
        <f>IF(N399="sníž. přenesená",J399,0)</f>
        <v>0</v>
      </c>
      <c r="BI399" s="220">
        <f>IF(N399="nulová",J399,0)</f>
        <v>0</v>
      </c>
      <c r="BJ399" s="19" t="s">
        <v>80</v>
      </c>
      <c r="BK399" s="220">
        <f>ROUND(I399*H399,2)</f>
        <v>0</v>
      </c>
      <c r="BL399" s="19" t="s">
        <v>128</v>
      </c>
      <c r="BM399" s="219" t="s">
        <v>621</v>
      </c>
    </row>
    <row r="400" spans="1:51" s="14" customFormat="1" ht="12">
      <c r="A400" s="14"/>
      <c r="B400" s="237"/>
      <c r="C400" s="238"/>
      <c r="D400" s="228" t="s">
        <v>132</v>
      </c>
      <c r="E400" s="238"/>
      <c r="F400" s="240" t="s">
        <v>578</v>
      </c>
      <c r="G400" s="238"/>
      <c r="H400" s="241">
        <v>0</v>
      </c>
      <c r="I400" s="242"/>
      <c r="J400" s="238"/>
      <c r="K400" s="238"/>
      <c r="L400" s="243"/>
      <c r="M400" s="244"/>
      <c r="N400" s="245"/>
      <c r="O400" s="245"/>
      <c r="P400" s="245"/>
      <c r="Q400" s="245"/>
      <c r="R400" s="245"/>
      <c r="S400" s="245"/>
      <c r="T400" s="246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7" t="s">
        <v>132</v>
      </c>
      <c r="AU400" s="247" t="s">
        <v>82</v>
      </c>
      <c r="AV400" s="14" t="s">
        <v>82</v>
      </c>
      <c r="AW400" s="14" t="s">
        <v>4</v>
      </c>
      <c r="AX400" s="14" t="s">
        <v>80</v>
      </c>
      <c r="AY400" s="247" t="s">
        <v>122</v>
      </c>
    </row>
    <row r="401" spans="1:65" s="2" customFormat="1" ht="24.15" customHeight="1">
      <c r="A401" s="40"/>
      <c r="B401" s="41"/>
      <c r="C401" s="275" t="s">
        <v>622</v>
      </c>
      <c r="D401" s="275" t="s">
        <v>440</v>
      </c>
      <c r="E401" s="276" t="s">
        <v>623</v>
      </c>
      <c r="F401" s="277" t="s">
        <v>624</v>
      </c>
      <c r="G401" s="278" t="s">
        <v>479</v>
      </c>
      <c r="H401" s="279">
        <v>0</v>
      </c>
      <c r="I401" s="280"/>
      <c r="J401" s="281">
        <f>ROUND(I401*H401,2)</f>
        <v>0</v>
      </c>
      <c r="K401" s="282"/>
      <c r="L401" s="283"/>
      <c r="M401" s="284" t="s">
        <v>19</v>
      </c>
      <c r="N401" s="285" t="s">
        <v>43</v>
      </c>
      <c r="O401" s="86"/>
      <c r="P401" s="217">
        <f>O401*H401</f>
        <v>0</v>
      </c>
      <c r="Q401" s="217">
        <v>0.0003</v>
      </c>
      <c r="R401" s="217">
        <f>Q401*H401</f>
        <v>0</v>
      </c>
      <c r="S401" s="217">
        <v>0</v>
      </c>
      <c r="T401" s="218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9" t="s">
        <v>189</v>
      </c>
      <c r="AT401" s="219" t="s">
        <v>440</v>
      </c>
      <c r="AU401" s="219" t="s">
        <v>82</v>
      </c>
      <c r="AY401" s="19" t="s">
        <v>122</v>
      </c>
      <c r="BE401" s="220">
        <f>IF(N401="základní",J401,0)</f>
        <v>0</v>
      </c>
      <c r="BF401" s="220">
        <f>IF(N401="snížená",J401,0)</f>
        <v>0</v>
      </c>
      <c r="BG401" s="220">
        <f>IF(N401="zákl. přenesená",J401,0)</f>
        <v>0</v>
      </c>
      <c r="BH401" s="220">
        <f>IF(N401="sníž. přenesená",J401,0)</f>
        <v>0</v>
      </c>
      <c r="BI401" s="220">
        <f>IF(N401="nulová",J401,0)</f>
        <v>0</v>
      </c>
      <c r="BJ401" s="19" t="s">
        <v>80</v>
      </c>
      <c r="BK401" s="220">
        <f>ROUND(I401*H401,2)</f>
        <v>0</v>
      </c>
      <c r="BL401" s="19" t="s">
        <v>128</v>
      </c>
      <c r="BM401" s="219" t="s">
        <v>625</v>
      </c>
    </row>
    <row r="402" spans="1:65" s="2" customFormat="1" ht="44.25" customHeight="1">
      <c r="A402" s="40"/>
      <c r="B402" s="41"/>
      <c r="C402" s="207" t="s">
        <v>485</v>
      </c>
      <c r="D402" s="207" t="s">
        <v>124</v>
      </c>
      <c r="E402" s="208" t="s">
        <v>626</v>
      </c>
      <c r="F402" s="209" t="s">
        <v>627</v>
      </c>
      <c r="G402" s="210" t="s">
        <v>479</v>
      </c>
      <c r="H402" s="211">
        <v>0</v>
      </c>
      <c r="I402" s="212"/>
      <c r="J402" s="213">
        <f>ROUND(I402*H402,2)</f>
        <v>0</v>
      </c>
      <c r="K402" s="214"/>
      <c r="L402" s="46"/>
      <c r="M402" s="215" t="s">
        <v>19</v>
      </c>
      <c r="N402" s="216" t="s">
        <v>43</v>
      </c>
      <c r="O402" s="86"/>
      <c r="P402" s="217">
        <f>O402*H402</f>
        <v>0</v>
      </c>
      <c r="Q402" s="217">
        <v>0</v>
      </c>
      <c r="R402" s="217">
        <f>Q402*H402</f>
        <v>0</v>
      </c>
      <c r="S402" s="217">
        <v>0</v>
      </c>
      <c r="T402" s="218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9" t="s">
        <v>128</v>
      </c>
      <c r="AT402" s="219" t="s">
        <v>124</v>
      </c>
      <c r="AU402" s="219" t="s">
        <v>82</v>
      </c>
      <c r="AY402" s="19" t="s">
        <v>122</v>
      </c>
      <c r="BE402" s="220">
        <f>IF(N402="základní",J402,0)</f>
        <v>0</v>
      </c>
      <c r="BF402" s="220">
        <f>IF(N402="snížená",J402,0)</f>
        <v>0</v>
      </c>
      <c r="BG402" s="220">
        <f>IF(N402="zákl. přenesená",J402,0)</f>
        <v>0</v>
      </c>
      <c r="BH402" s="220">
        <f>IF(N402="sníž. přenesená",J402,0)</f>
        <v>0</v>
      </c>
      <c r="BI402" s="220">
        <f>IF(N402="nulová",J402,0)</f>
        <v>0</v>
      </c>
      <c r="BJ402" s="19" t="s">
        <v>80</v>
      </c>
      <c r="BK402" s="220">
        <f>ROUND(I402*H402,2)</f>
        <v>0</v>
      </c>
      <c r="BL402" s="19" t="s">
        <v>128</v>
      </c>
      <c r="BM402" s="219" t="s">
        <v>628</v>
      </c>
    </row>
    <row r="403" spans="1:47" s="2" customFormat="1" ht="12">
      <c r="A403" s="40"/>
      <c r="B403" s="41"/>
      <c r="C403" s="42"/>
      <c r="D403" s="221" t="s">
        <v>130</v>
      </c>
      <c r="E403" s="42"/>
      <c r="F403" s="222" t="s">
        <v>629</v>
      </c>
      <c r="G403" s="42"/>
      <c r="H403" s="42"/>
      <c r="I403" s="223"/>
      <c r="J403" s="42"/>
      <c r="K403" s="42"/>
      <c r="L403" s="46"/>
      <c r="M403" s="224"/>
      <c r="N403" s="225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130</v>
      </c>
      <c r="AU403" s="19" t="s">
        <v>82</v>
      </c>
    </row>
    <row r="404" spans="1:65" s="2" customFormat="1" ht="24.15" customHeight="1">
      <c r="A404" s="40"/>
      <c r="B404" s="41"/>
      <c r="C404" s="275" t="s">
        <v>630</v>
      </c>
      <c r="D404" s="275" t="s">
        <v>440</v>
      </c>
      <c r="E404" s="276" t="s">
        <v>631</v>
      </c>
      <c r="F404" s="277" t="s">
        <v>632</v>
      </c>
      <c r="G404" s="278" t="s">
        <v>479</v>
      </c>
      <c r="H404" s="279">
        <v>0</v>
      </c>
      <c r="I404" s="280"/>
      <c r="J404" s="281">
        <f>ROUND(I404*H404,2)</f>
        <v>0</v>
      </c>
      <c r="K404" s="282"/>
      <c r="L404" s="283"/>
      <c r="M404" s="284" t="s">
        <v>19</v>
      </c>
      <c r="N404" s="285" t="s">
        <v>43</v>
      </c>
      <c r="O404" s="86"/>
      <c r="P404" s="217">
        <f>O404*H404</f>
        <v>0</v>
      </c>
      <c r="Q404" s="217">
        <v>0.0001</v>
      </c>
      <c r="R404" s="217">
        <f>Q404*H404</f>
        <v>0</v>
      </c>
      <c r="S404" s="217">
        <v>0</v>
      </c>
      <c r="T404" s="218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9" t="s">
        <v>189</v>
      </c>
      <c r="AT404" s="219" t="s">
        <v>440</v>
      </c>
      <c r="AU404" s="219" t="s">
        <v>82</v>
      </c>
      <c r="AY404" s="19" t="s">
        <v>122</v>
      </c>
      <c r="BE404" s="220">
        <f>IF(N404="základní",J404,0)</f>
        <v>0</v>
      </c>
      <c r="BF404" s="220">
        <f>IF(N404="snížená",J404,0)</f>
        <v>0</v>
      </c>
      <c r="BG404" s="220">
        <f>IF(N404="zákl. přenesená",J404,0)</f>
        <v>0</v>
      </c>
      <c r="BH404" s="220">
        <f>IF(N404="sníž. přenesená",J404,0)</f>
        <v>0</v>
      </c>
      <c r="BI404" s="220">
        <f>IF(N404="nulová",J404,0)</f>
        <v>0</v>
      </c>
      <c r="BJ404" s="19" t="s">
        <v>80</v>
      </c>
      <c r="BK404" s="220">
        <f>ROUND(I404*H404,2)</f>
        <v>0</v>
      </c>
      <c r="BL404" s="19" t="s">
        <v>128</v>
      </c>
      <c r="BM404" s="219" t="s">
        <v>633</v>
      </c>
    </row>
    <row r="405" spans="1:51" s="14" customFormat="1" ht="12">
      <c r="A405" s="14"/>
      <c r="B405" s="237"/>
      <c r="C405" s="238"/>
      <c r="D405" s="228" t="s">
        <v>132</v>
      </c>
      <c r="E405" s="238"/>
      <c r="F405" s="240" t="s">
        <v>578</v>
      </c>
      <c r="G405" s="238"/>
      <c r="H405" s="241">
        <v>0</v>
      </c>
      <c r="I405" s="242"/>
      <c r="J405" s="238"/>
      <c r="K405" s="238"/>
      <c r="L405" s="243"/>
      <c r="M405" s="244"/>
      <c r="N405" s="245"/>
      <c r="O405" s="245"/>
      <c r="P405" s="245"/>
      <c r="Q405" s="245"/>
      <c r="R405" s="245"/>
      <c r="S405" s="245"/>
      <c r="T405" s="246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7" t="s">
        <v>132</v>
      </c>
      <c r="AU405" s="247" t="s">
        <v>82</v>
      </c>
      <c r="AV405" s="14" t="s">
        <v>82</v>
      </c>
      <c r="AW405" s="14" t="s">
        <v>4</v>
      </c>
      <c r="AX405" s="14" t="s">
        <v>80</v>
      </c>
      <c r="AY405" s="247" t="s">
        <v>122</v>
      </c>
    </row>
    <row r="406" spans="1:65" s="2" customFormat="1" ht="49.05" customHeight="1">
      <c r="A406" s="40"/>
      <c r="B406" s="41"/>
      <c r="C406" s="207" t="s">
        <v>492</v>
      </c>
      <c r="D406" s="207" t="s">
        <v>124</v>
      </c>
      <c r="E406" s="208" t="s">
        <v>634</v>
      </c>
      <c r="F406" s="209" t="s">
        <v>635</v>
      </c>
      <c r="G406" s="210" t="s">
        <v>238</v>
      </c>
      <c r="H406" s="211">
        <v>6.708</v>
      </c>
      <c r="I406" s="212"/>
      <c r="J406" s="213">
        <f>ROUND(I406*H406,2)</f>
        <v>0</v>
      </c>
      <c r="K406" s="214"/>
      <c r="L406" s="46"/>
      <c r="M406" s="215" t="s">
        <v>19</v>
      </c>
      <c r="N406" s="216" t="s">
        <v>43</v>
      </c>
      <c r="O406" s="86"/>
      <c r="P406" s="217">
        <f>O406*H406</f>
        <v>0</v>
      </c>
      <c r="Q406" s="217">
        <v>0.00851616</v>
      </c>
      <c r="R406" s="217">
        <f>Q406*H406</f>
        <v>0.05712640128</v>
      </c>
      <c r="S406" s="217">
        <v>0</v>
      </c>
      <c r="T406" s="218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9" t="s">
        <v>128</v>
      </c>
      <c r="AT406" s="219" t="s">
        <v>124</v>
      </c>
      <c r="AU406" s="219" t="s">
        <v>82</v>
      </c>
      <c r="AY406" s="19" t="s">
        <v>122</v>
      </c>
      <c r="BE406" s="220">
        <f>IF(N406="základní",J406,0)</f>
        <v>0</v>
      </c>
      <c r="BF406" s="220">
        <f>IF(N406="snížená",J406,0)</f>
        <v>0</v>
      </c>
      <c r="BG406" s="220">
        <f>IF(N406="zákl. přenesená",J406,0)</f>
        <v>0</v>
      </c>
      <c r="BH406" s="220">
        <f>IF(N406="sníž. přenesená",J406,0)</f>
        <v>0</v>
      </c>
      <c r="BI406" s="220">
        <f>IF(N406="nulová",J406,0)</f>
        <v>0</v>
      </c>
      <c r="BJ406" s="19" t="s">
        <v>80</v>
      </c>
      <c r="BK406" s="220">
        <f>ROUND(I406*H406,2)</f>
        <v>0</v>
      </c>
      <c r="BL406" s="19" t="s">
        <v>128</v>
      </c>
      <c r="BM406" s="219" t="s">
        <v>636</v>
      </c>
    </row>
    <row r="407" spans="1:47" s="2" customFormat="1" ht="12">
      <c r="A407" s="40"/>
      <c r="B407" s="41"/>
      <c r="C407" s="42"/>
      <c r="D407" s="221" t="s">
        <v>130</v>
      </c>
      <c r="E407" s="42"/>
      <c r="F407" s="222" t="s">
        <v>637</v>
      </c>
      <c r="G407" s="42"/>
      <c r="H407" s="42"/>
      <c r="I407" s="223"/>
      <c r="J407" s="42"/>
      <c r="K407" s="42"/>
      <c r="L407" s="46"/>
      <c r="M407" s="224"/>
      <c r="N407" s="225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130</v>
      </c>
      <c r="AU407" s="19" t="s">
        <v>82</v>
      </c>
    </row>
    <row r="408" spans="1:51" s="13" customFormat="1" ht="12">
      <c r="A408" s="13"/>
      <c r="B408" s="226"/>
      <c r="C408" s="227"/>
      <c r="D408" s="228" t="s">
        <v>132</v>
      </c>
      <c r="E408" s="229" t="s">
        <v>19</v>
      </c>
      <c r="F408" s="230" t="s">
        <v>609</v>
      </c>
      <c r="G408" s="227"/>
      <c r="H408" s="229" t="s">
        <v>19</v>
      </c>
      <c r="I408" s="231"/>
      <c r="J408" s="227"/>
      <c r="K408" s="227"/>
      <c r="L408" s="232"/>
      <c r="M408" s="233"/>
      <c r="N408" s="234"/>
      <c r="O408" s="234"/>
      <c r="P408" s="234"/>
      <c r="Q408" s="234"/>
      <c r="R408" s="234"/>
      <c r="S408" s="234"/>
      <c r="T408" s="23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6" t="s">
        <v>132</v>
      </c>
      <c r="AU408" s="236" t="s">
        <v>82</v>
      </c>
      <c r="AV408" s="13" t="s">
        <v>80</v>
      </c>
      <c r="AW408" s="13" t="s">
        <v>33</v>
      </c>
      <c r="AX408" s="13" t="s">
        <v>72</v>
      </c>
      <c r="AY408" s="236" t="s">
        <v>122</v>
      </c>
    </row>
    <row r="409" spans="1:51" s="14" customFormat="1" ht="12">
      <c r="A409" s="14"/>
      <c r="B409" s="237"/>
      <c r="C409" s="238"/>
      <c r="D409" s="228" t="s">
        <v>132</v>
      </c>
      <c r="E409" s="239" t="s">
        <v>19</v>
      </c>
      <c r="F409" s="240" t="s">
        <v>610</v>
      </c>
      <c r="G409" s="238"/>
      <c r="H409" s="241">
        <v>6.708</v>
      </c>
      <c r="I409" s="242"/>
      <c r="J409" s="238"/>
      <c r="K409" s="238"/>
      <c r="L409" s="243"/>
      <c r="M409" s="244"/>
      <c r="N409" s="245"/>
      <c r="O409" s="245"/>
      <c r="P409" s="245"/>
      <c r="Q409" s="245"/>
      <c r="R409" s="245"/>
      <c r="S409" s="245"/>
      <c r="T409" s="24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7" t="s">
        <v>132</v>
      </c>
      <c r="AU409" s="247" t="s">
        <v>82</v>
      </c>
      <c r="AV409" s="14" t="s">
        <v>82</v>
      </c>
      <c r="AW409" s="14" t="s">
        <v>33</v>
      </c>
      <c r="AX409" s="14" t="s">
        <v>80</v>
      </c>
      <c r="AY409" s="247" t="s">
        <v>122</v>
      </c>
    </row>
    <row r="410" spans="1:65" s="2" customFormat="1" ht="16.5" customHeight="1">
      <c r="A410" s="40"/>
      <c r="B410" s="41"/>
      <c r="C410" s="275" t="s">
        <v>638</v>
      </c>
      <c r="D410" s="275" t="s">
        <v>440</v>
      </c>
      <c r="E410" s="276" t="s">
        <v>639</v>
      </c>
      <c r="F410" s="277" t="s">
        <v>640</v>
      </c>
      <c r="G410" s="278" t="s">
        <v>238</v>
      </c>
      <c r="H410" s="279">
        <v>6.842</v>
      </c>
      <c r="I410" s="280"/>
      <c r="J410" s="281">
        <f>ROUND(I410*H410,2)</f>
        <v>0</v>
      </c>
      <c r="K410" s="282"/>
      <c r="L410" s="283"/>
      <c r="M410" s="284" t="s">
        <v>19</v>
      </c>
      <c r="N410" s="285" t="s">
        <v>43</v>
      </c>
      <c r="O410" s="86"/>
      <c r="P410" s="217">
        <f>O410*H410</f>
        <v>0</v>
      </c>
      <c r="Q410" s="217">
        <v>0.00204</v>
      </c>
      <c r="R410" s="217">
        <f>Q410*H410</f>
        <v>0.01395768</v>
      </c>
      <c r="S410" s="217">
        <v>0</v>
      </c>
      <c r="T410" s="218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9" t="s">
        <v>189</v>
      </c>
      <c r="AT410" s="219" t="s">
        <v>440</v>
      </c>
      <c r="AU410" s="219" t="s">
        <v>82</v>
      </c>
      <c r="AY410" s="19" t="s">
        <v>122</v>
      </c>
      <c r="BE410" s="220">
        <f>IF(N410="základní",J410,0)</f>
        <v>0</v>
      </c>
      <c r="BF410" s="220">
        <f>IF(N410="snížená",J410,0)</f>
        <v>0</v>
      </c>
      <c r="BG410" s="220">
        <f>IF(N410="zákl. přenesená",J410,0)</f>
        <v>0</v>
      </c>
      <c r="BH410" s="220">
        <f>IF(N410="sníž. přenesená",J410,0)</f>
        <v>0</v>
      </c>
      <c r="BI410" s="220">
        <f>IF(N410="nulová",J410,0)</f>
        <v>0</v>
      </c>
      <c r="BJ410" s="19" t="s">
        <v>80</v>
      </c>
      <c r="BK410" s="220">
        <f>ROUND(I410*H410,2)</f>
        <v>0</v>
      </c>
      <c r="BL410" s="19" t="s">
        <v>128</v>
      </c>
      <c r="BM410" s="219" t="s">
        <v>641</v>
      </c>
    </row>
    <row r="411" spans="1:51" s="13" customFormat="1" ht="12">
      <c r="A411" s="13"/>
      <c r="B411" s="226"/>
      <c r="C411" s="227"/>
      <c r="D411" s="228" t="s">
        <v>132</v>
      </c>
      <c r="E411" s="229" t="s">
        <v>19</v>
      </c>
      <c r="F411" s="230" t="s">
        <v>609</v>
      </c>
      <c r="G411" s="227"/>
      <c r="H411" s="229" t="s">
        <v>19</v>
      </c>
      <c r="I411" s="231"/>
      <c r="J411" s="227"/>
      <c r="K411" s="227"/>
      <c r="L411" s="232"/>
      <c r="M411" s="233"/>
      <c r="N411" s="234"/>
      <c r="O411" s="234"/>
      <c r="P411" s="234"/>
      <c r="Q411" s="234"/>
      <c r="R411" s="234"/>
      <c r="S411" s="234"/>
      <c r="T411" s="23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6" t="s">
        <v>132</v>
      </c>
      <c r="AU411" s="236" t="s">
        <v>82</v>
      </c>
      <c r="AV411" s="13" t="s">
        <v>80</v>
      </c>
      <c r="AW411" s="13" t="s">
        <v>33</v>
      </c>
      <c r="AX411" s="13" t="s">
        <v>72</v>
      </c>
      <c r="AY411" s="236" t="s">
        <v>122</v>
      </c>
    </row>
    <row r="412" spans="1:51" s="14" customFormat="1" ht="12">
      <c r="A412" s="14"/>
      <c r="B412" s="237"/>
      <c r="C412" s="238"/>
      <c r="D412" s="228" t="s">
        <v>132</v>
      </c>
      <c r="E412" s="239" t="s">
        <v>19</v>
      </c>
      <c r="F412" s="240" t="s">
        <v>642</v>
      </c>
      <c r="G412" s="238"/>
      <c r="H412" s="241">
        <v>6.842</v>
      </c>
      <c r="I412" s="242"/>
      <c r="J412" s="238"/>
      <c r="K412" s="238"/>
      <c r="L412" s="243"/>
      <c r="M412" s="244"/>
      <c r="N412" s="245"/>
      <c r="O412" s="245"/>
      <c r="P412" s="245"/>
      <c r="Q412" s="245"/>
      <c r="R412" s="245"/>
      <c r="S412" s="245"/>
      <c r="T412" s="246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7" t="s">
        <v>132</v>
      </c>
      <c r="AU412" s="247" t="s">
        <v>82</v>
      </c>
      <c r="AV412" s="14" t="s">
        <v>82</v>
      </c>
      <c r="AW412" s="14" t="s">
        <v>33</v>
      </c>
      <c r="AX412" s="14" t="s">
        <v>80</v>
      </c>
      <c r="AY412" s="247" t="s">
        <v>122</v>
      </c>
    </row>
    <row r="413" spans="1:65" s="2" customFormat="1" ht="33" customHeight="1">
      <c r="A413" s="40"/>
      <c r="B413" s="41"/>
      <c r="C413" s="207" t="s">
        <v>499</v>
      </c>
      <c r="D413" s="207" t="s">
        <v>124</v>
      </c>
      <c r="E413" s="208" t="s">
        <v>643</v>
      </c>
      <c r="F413" s="209" t="s">
        <v>644</v>
      </c>
      <c r="G413" s="210" t="s">
        <v>238</v>
      </c>
      <c r="H413" s="211">
        <v>62.465</v>
      </c>
      <c r="I413" s="212"/>
      <c r="J413" s="213">
        <f>ROUND(I413*H413,2)</f>
        <v>0</v>
      </c>
      <c r="K413" s="214"/>
      <c r="L413" s="46"/>
      <c r="M413" s="215" t="s">
        <v>19</v>
      </c>
      <c r="N413" s="216" t="s">
        <v>43</v>
      </c>
      <c r="O413" s="86"/>
      <c r="P413" s="217">
        <f>O413*H413</f>
        <v>0</v>
      </c>
      <c r="Q413" s="217">
        <v>0.0231</v>
      </c>
      <c r="R413" s="217">
        <f>Q413*H413</f>
        <v>1.4429415</v>
      </c>
      <c r="S413" s="217">
        <v>0</v>
      </c>
      <c r="T413" s="218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9" t="s">
        <v>128</v>
      </c>
      <c r="AT413" s="219" t="s">
        <v>124</v>
      </c>
      <c r="AU413" s="219" t="s">
        <v>82</v>
      </c>
      <c r="AY413" s="19" t="s">
        <v>122</v>
      </c>
      <c r="BE413" s="220">
        <f>IF(N413="základní",J413,0)</f>
        <v>0</v>
      </c>
      <c r="BF413" s="220">
        <f>IF(N413="snížená",J413,0)</f>
        <v>0</v>
      </c>
      <c r="BG413" s="220">
        <f>IF(N413="zákl. přenesená",J413,0)</f>
        <v>0</v>
      </c>
      <c r="BH413" s="220">
        <f>IF(N413="sníž. přenesená",J413,0)</f>
        <v>0</v>
      </c>
      <c r="BI413" s="220">
        <f>IF(N413="nulová",J413,0)</f>
        <v>0</v>
      </c>
      <c r="BJ413" s="19" t="s">
        <v>80</v>
      </c>
      <c r="BK413" s="220">
        <f>ROUND(I413*H413,2)</f>
        <v>0</v>
      </c>
      <c r="BL413" s="19" t="s">
        <v>128</v>
      </c>
      <c r="BM413" s="219" t="s">
        <v>645</v>
      </c>
    </row>
    <row r="414" spans="1:47" s="2" customFormat="1" ht="12">
      <c r="A414" s="40"/>
      <c r="B414" s="41"/>
      <c r="C414" s="42"/>
      <c r="D414" s="221" t="s">
        <v>130</v>
      </c>
      <c r="E414" s="42"/>
      <c r="F414" s="222" t="s">
        <v>646</v>
      </c>
      <c r="G414" s="42"/>
      <c r="H414" s="42"/>
      <c r="I414" s="223"/>
      <c r="J414" s="42"/>
      <c r="K414" s="42"/>
      <c r="L414" s="46"/>
      <c r="M414" s="224"/>
      <c r="N414" s="225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130</v>
      </c>
      <c r="AU414" s="19" t="s">
        <v>82</v>
      </c>
    </row>
    <row r="415" spans="1:51" s="13" customFormat="1" ht="12">
      <c r="A415" s="13"/>
      <c r="B415" s="226"/>
      <c r="C415" s="227"/>
      <c r="D415" s="228" t="s">
        <v>132</v>
      </c>
      <c r="E415" s="229" t="s">
        <v>19</v>
      </c>
      <c r="F415" s="230" t="s">
        <v>647</v>
      </c>
      <c r="G415" s="227"/>
      <c r="H415" s="229" t="s">
        <v>19</v>
      </c>
      <c r="I415" s="231"/>
      <c r="J415" s="227"/>
      <c r="K415" s="227"/>
      <c r="L415" s="232"/>
      <c r="M415" s="233"/>
      <c r="N415" s="234"/>
      <c r="O415" s="234"/>
      <c r="P415" s="234"/>
      <c r="Q415" s="234"/>
      <c r="R415" s="234"/>
      <c r="S415" s="234"/>
      <c r="T415" s="23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6" t="s">
        <v>132</v>
      </c>
      <c r="AU415" s="236" t="s">
        <v>82</v>
      </c>
      <c r="AV415" s="13" t="s">
        <v>80</v>
      </c>
      <c r="AW415" s="13" t="s">
        <v>33</v>
      </c>
      <c r="AX415" s="13" t="s">
        <v>72</v>
      </c>
      <c r="AY415" s="236" t="s">
        <v>122</v>
      </c>
    </row>
    <row r="416" spans="1:51" s="14" customFormat="1" ht="12">
      <c r="A416" s="14"/>
      <c r="B416" s="237"/>
      <c r="C416" s="238"/>
      <c r="D416" s="228" t="s">
        <v>132</v>
      </c>
      <c r="E416" s="239" t="s">
        <v>19</v>
      </c>
      <c r="F416" s="240" t="s">
        <v>648</v>
      </c>
      <c r="G416" s="238"/>
      <c r="H416" s="241">
        <v>21.297</v>
      </c>
      <c r="I416" s="242"/>
      <c r="J416" s="238"/>
      <c r="K416" s="238"/>
      <c r="L416" s="243"/>
      <c r="M416" s="244"/>
      <c r="N416" s="245"/>
      <c r="O416" s="245"/>
      <c r="P416" s="245"/>
      <c r="Q416" s="245"/>
      <c r="R416" s="245"/>
      <c r="S416" s="245"/>
      <c r="T416" s="246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7" t="s">
        <v>132</v>
      </c>
      <c r="AU416" s="247" t="s">
        <v>82</v>
      </c>
      <c r="AV416" s="14" t="s">
        <v>82</v>
      </c>
      <c r="AW416" s="14" t="s">
        <v>33</v>
      </c>
      <c r="AX416" s="14" t="s">
        <v>72</v>
      </c>
      <c r="AY416" s="247" t="s">
        <v>122</v>
      </c>
    </row>
    <row r="417" spans="1:51" s="14" customFormat="1" ht="12">
      <c r="A417" s="14"/>
      <c r="B417" s="237"/>
      <c r="C417" s="238"/>
      <c r="D417" s="228" t="s">
        <v>132</v>
      </c>
      <c r="E417" s="239" t="s">
        <v>19</v>
      </c>
      <c r="F417" s="240" t="s">
        <v>649</v>
      </c>
      <c r="G417" s="238"/>
      <c r="H417" s="241">
        <v>0.897</v>
      </c>
      <c r="I417" s="242"/>
      <c r="J417" s="238"/>
      <c r="K417" s="238"/>
      <c r="L417" s="243"/>
      <c r="M417" s="244"/>
      <c r="N417" s="245"/>
      <c r="O417" s="245"/>
      <c r="P417" s="245"/>
      <c r="Q417" s="245"/>
      <c r="R417" s="245"/>
      <c r="S417" s="245"/>
      <c r="T417" s="246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7" t="s">
        <v>132</v>
      </c>
      <c r="AU417" s="247" t="s">
        <v>82</v>
      </c>
      <c r="AV417" s="14" t="s">
        <v>82</v>
      </c>
      <c r="AW417" s="14" t="s">
        <v>33</v>
      </c>
      <c r="AX417" s="14" t="s">
        <v>72</v>
      </c>
      <c r="AY417" s="247" t="s">
        <v>122</v>
      </c>
    </row>
    <row r="418" spans="1:51" s="14" customFormat="1" ht="12">
      <c r="A418" s="14"/>
      <c r="B418" s="237"/>
      <c r="C418" s="238"/>
      <c r="D418" s="228" t="s">
        <v>132</v>
      </c>
      <c r="E418" s="239" t="s">
        <v>19</v>
      </c>
      <c r="F418" s="240" t="s">
        <v>650</v>
      </c>
      <c r="G418" s="238"/>
      <c r="H418" s="241">
        <v>-3.673</v>
      </c>
      <c r="I418" s="242"/>
      <c r="J418" s="238"/>
      <c r="K418" s="238"/>
      <c r="L418" s="243"/>
      <c r="M418" s="244"/>
      <c r="N418" s="245"/>
      <c r="O418" s="245"/>
      <c r="P418" s="245"/>
      <c r="Q418" s="245"/>
      <c r="R418" s="245"/>
      <c r="S418" s="245"/>
      <c r="T418" s="246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7" t="s">
        <v>132</v>
      </c>
      <c r="AU418" s="247" t="s">
        <v>82</v>
      </c>
      <c r="AV418" s="14" t="s">
        <v>82</v>
      </c>
      <c r="AW418" s="14" t="s">
        <v>33</v>
      </c>
      <c r="AX418" s="14" t="s">
        <v>72</v>
      </c>
      <c r="AY418" s="247" t="s">
        <v>122</v>
      </c>
    </row>
    <row r="419" spans="1:51" s="13" customFormat="1" ht="12">
      <c r="A419" s="13"/>
      <c r="B419" s="226"/>
      <c r="C419" s="227"/>
      <c r="D419" s="228" t="s">
        <v>132</v>
      </c>
      <c r="E419" s="229" t="s">
        <v>19</v>
      </c>
      <c r="F419" s="230" t="s">
        <v>651</v>
      </c>
      <c r="G419" s="227"/>
      <c r="H419" s="229" t="s">
        <v>19</v>
      </c>
      <c r="I419" s="231"/>
      <c r="J419" s="227"/>
      <c r="K419" s="227"/>
      <c r="L419" s="232"/>
      <c r="M419" s="233"/>
      <c r="N419" s="234"/>
      <c r="O419" s="234"/>
      <c r="P419" s="234"/>
      <c r="Q419" s="234"/>
      <c r="R419" s="234"/>
      <c r="S419" s="234"/>
      <c r="T419" s="23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6" t="s">
        <v>132</v>
      </c>
      <c r="AU419" s="236" t="s">
        <v>82</v>
      </c>
      <c r="AV419" s="13" t="s">
        <v>80</v>
      </c>
      <c r="AW419" s="13" t="s">
        <v>33</v>
      </c>
      <c r="AX419" s="13" t="s">
        <v>72</v>
      </c>
      <c r="AY419" s="236" t="s">
        <v>122</v>
      </c>
    </row>
    <row r="420" spans="1:51" s="14" customFormat="1" ht="12">
      <c r="A420" s="14"/>
      <c r="B420" s="237"/>
      <c r="C420" s="238"/>
      <c r="D420" s="228" t="s">
        <v>132</v>
      </c>
      <c r="E420" s="239" t="s">
        <v>19</v>
      </c>
      <c r="F420" s="240" t="s">
        <v>652</v>
      </c>
      <c r="G420" s="238"/>
      <c r="H420" s="241">
        <v>40.455</v>
      </c>
      <c r="I420" s="242"/>
      <c r="J420" s="238"/>
      <c r="K420" s="238"/>
      <c r="L420" s="243"/>
      <c r="M420" s="244"/>
      <c r="N420" s="245"/>
      <c r="O420" s="245"/>
      <c r="P420" s="245"/>
      <c r="Q420" s="245"/>
      <c r="R420" s="245"/>
      <c r="S420" s="245"/>
      <c r="T420" s="246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7" t="s">
        <v>132</v>
      </c>
      <c r="AU420" s="247" t="s">
        <v>82</v>
      </c>
      <c r="AV420" s="14" t="s">
        <v>82</v>
      </c>
      <c r="AW420" s="14" t="s">
        <v>33</v>
      </c>
      <c r="AX420" s="14" t="s">
        <v>72</v>
      </c>
      <c r="AY420" s="247" t="s">
        <v>122</v>
      </c>
    </row>
    <row r="421" spans="1:51" s="14" customFormat="1" ht="12">
      <c r="A421" s="14"/>
      <c r="B421" s="237"/>
      <c r="C421" s="238"/>
      <c r="D421" s="228" t="s">
        <v>132</v>
      </c>
      <c r="E421" s="239" t="s">
        <v>19</v>
      </c>
      <c r="F421" s="240" t="s">
        <v>653</v>
      </c>
      <c r="G421" s="238"/>
      <c r="H421" s="241">
        <v>3.261</v>
      </c>
      <c r="I421" s="242"/>
      <c r="J421" s="238"/>
      <c r="K421" s="238"/>
      <c r="L421" s="243"/>
      <c r="M421" s="244"/>
      <c r="N421" s="245"/>
      <c r="O421" s="245"/>
      <c r="P421" s="245"/>
      <c r="Q421" s="245"/>
      <c r="R421" s="245"/>
      <c r="S421" s="245"/>
      <c r="T421" s="246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7" t="s">
        <v>132</v>
      </c>
      <c r="AU421" s="247" t="s">
        <v>82</v>
      </c>
      <c r="AV421" s="14" t="s">
        <v>82</v>
      </c>
      <c r="AW421" s="14" t="s">
        <v>33</v>
      </c>
      <c r="AX421" s="14" t="s">
        <v>72</v>
      </c>
      <c r="AY421" s="247" t="s">
        <v>122</v>
      </c>
    </row>
    <row r="422" spans="1:51" s="14" customFormat="1" ht="12">
      <c r="A422" s="14"/>
      <c r="B422" s="237"/>
      <c r="C422" s="238"/>
      <c r="D422" s="228" t="s">
        <v>132</v>
      </c>
      <c r="E422" s="239" t="s">
        <v>19</v>
      </c>
      <c r="F422" s="240" t="s">
        <v>654</v>
      </c>
      <c r="G422" s="238"/>
      <c r="H422" s="241">
        <v>3.006</v>
      </c>
      <c r="I422" s="242"/>
      <c r="J422" s="238"/>
      <c r="K422" s="238"/>
      <c r="L422" s="243"/>
      <c r="M422" s="244"/>
      <c r="N422" s="245"/>
      <c r="O422" s="245"/>
      <c r="P422" s="245"/>
      <c r="Q422" s="245"/>
      <c r="R422" s="245"/>
      <c r="S422" s="245"/>
      <c r="T422" s="246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7" t="s">
        <v>132</v>
      </c>
      <c r="AU422" s="247" t="s">
        <v>82</v>
      </c>
      <c r="AV422" s="14" t="s">
        <v>82</v>
      </c>
      <c r="AW422" s="14" t="s">
        <v>33</v>
      </c>
      <c r="AX422" s="14" t="s">
        <v>72</v>
      </c>
      <c r="AY422" s="247" t="s">
        <v>122</v>
      </c>
    </row>
    <row r="423" spans="1:51" s="14" customFormat="1" ht="12">
      <c r="A423" s="14"/>
      <c r="B423" s="237"/>
      <c r="C423" s="238"/>
      <c r="D423" s="228" t="s">
        <v>132</v>
      </c>
      <c r="E423" s="239" t="s">
        <v>19</v>
      </c>
      <c r="F423" s="240" t="s">
        <v>655</v>
      </c>
      <c r="G423" s="238"/>
      <c r="H423" s="241">
        <v>-23.285</v>
      </c>
      <c r="I423" s="242"/>
      <c r="J423" s="238"/>
      <c r="K423" s="238"/>
      <c r="L423" s="243"/>
      <c r="M423" s="244"/>
      <c r="N423" s="245"/>
      <c r="O423" s="245"/>
      <c r="P423" s="245"/>
      <c r="Q423" s="245"/>
      <c r="R423" s="245"/>
      <c r="S423" s="245"/>
      <c r="T423" s="246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7" t="s">
        <v>132</v>
      </c>
      <c r="AU423" s="247" t="s">
        <v>82</v>
      </c>
      <c r="AV423" s="14" t="s">
        <v>82</v>
      </c>
      <c r="AW423" s="14" t="s">
        <v>33</v>
      </c>
      <c r="AX423" s="14" t="s">
        <v>72</v>
      </c>
      <c r="AY423" s="247" t="s">
        <v>122</v>
      </c>
    </row>
    <row r="424" spans="1:51" s="13" customFormat="1" ht="12">
      <c r="A424" s="13"/>
      <c r="B424" s="226"/>
      <c r="C424" s="227"/>
      <c r="D424" s="228" t="s">
        <v>132</v>
      </c>
      <c r="E424" s="229" t="s">
        <v>19</v>
      </c>
      <c r="F424" s="230" t="s">
        <v>656</v>
      </c>
      <c r="G424" s="227"/>
      <c r="H424" s="229" t="s">
        <v>19</v>
      </c>
      <c r="I424" s="231"/>
      <c r="J424" s="227"/>
      <c r="K424" s="227"/>
      <c r="L424" s="232"/>
      <c r="M424" s="233"/>
      <c r="N424" s="234"/>
      <c r="O424" s="234"/>
      <c r="P424" s="234"/>
      <c r="Q424" s="234"/>
      <c r="R424" s="234"/>
      <c r="S424" s="234"/>
      <c r="T424" s="23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6" t="s">
        <v>132</v>
      </c>
      <c r="AU424" s="236" t="s">
        <v>82</v>
      </c>
      <c r="AV424" s="13" t="s">
        <v>80</v>
      </c>
      <c r="AW424" s="13" t="s">
        <v>33</v>
      </c>
      <c r="AX424" s="13" t="s">
        <v>72</v>
      </c>
      <c r="AY424" s="236" t="s">
        <v>122</v>
      </c>
    </row>
    <row r="425" spans="1:51" s="14" customFormat="1" ht="12">
      <c r="A425" s="14"/>
      <c r="B425" s="237"/>
      <c r="C425" s="238"/>
      <c r="D425" s="228" t="s">
        <v>132</v>
      </c>
      <c r="E425" s="239" t="s">
        <v>19</v>
      </c>
      <c r="F425" s="240" t="s">
        <v>657</v>
      </c>
      <c r="G425" s="238"/>
      <c r="H425" s="241">
        <v>20.507</v>
      </c>
      <c r="I425" s="242"/>
      <c r="J425" s="238"/>
      <c r="K425" s="238"/>
      <c r="L425" s="243"/>
      <c r="M425" s="244"/>
      <c r="N425" s="245"/>
      <c r="O425" s="245"/>
      <c r="P425" s="245"/>
      <c r="Q425" s="245"/>
      <c r="R425" s="245"/>
      <c r="S425" s="245"/>
      <c r="T425" s="246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7" t="s">
        <v>132</v>
      </c>
      <c r="AU425" s="247" t="s">
        <v>82</v>
      </c>
      <c r="AV425" s="14" t="s">
        <v>82</v>
      </c>
      <c r="AW425" s="14" t="s">
        <v>33</v>
      </c>
      <c r="AX425" s="14" t="s">
        <v>72</v>
      </c>
      <c r="AY425" s="247" t="s">
        <v>122</v>
      </c>
    </row>
    <row r="426" spans="1:51" s="15" customFormat="1" ht="12">
      <c r="A426" s="15"/>
      <c r="B426" s="248"/>
      <c r="C426" s="249"/>
      <c r="D426" s="228" t="s">
        <v>132</v>
      </c>
      <c r="E426" s="250" t="s">
        <v>19</v>
      </c>
      <c r="F426" s="251" t="s">
        <v>136</v>
      </c>
      <c r="G426" s="249"/>
      <c r="H426" s="252">
        <v>62.465</v>
      </c>
      <c r="I426" s="253"/>
      <c r="J426" s="249"/>
      <c r="K426" s="249"/>
      <c r="L426" s="254"/>
      <c r="M426" s="255"/>
      <c r="N426" s="256"/>
      <c r="O426" s="256"/>
      <c r="P426" s="256"/>
      <c r="Q426" s="256"/>
      <c r="R426" s="256"/>
      <c r="S426" s="256"/>
      <c r="T426" s="257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58" t="s">
        <v>132</v>
      </c>
      <c r="AU426" s="258" t="s">
        <v>82</v>
      </c>
      <c r="AV426" s="15" t="s">
        <v>128</v>
      </c>
      <c r="AW426" s="15" t="s">
        <v>33</v>
      </c>
      <c r="AX426" s="15" t="s">
        <v>80</v>
      </c>
      <c r="AY426" s="258" t="s">
        <v>122</v>
      </c>
    </row>
    <row r="427" spans="1:65" s="2" customFormat="1" ht="37.8" customHeight="1">
      <c r="A427" s="40"/>
      <c r="B427" s="41"/>
      <c r="C427" s="207" t="s">
        <v>658</v>
      </c>
      <c r="D427" s="207" t="s">
        <v>124</v>
      </c>
      <c r="E427" s="208" t="s">
        <v>659</v>
      </c>
      <c r="F427" s="209" t="s">
        <v>660</v>
      </c>
      <c r="G427" s="210" t="s">
        <v>238</v>
      </c>
      <c r="H427" s="211">
        <v>0</v>
      </c>
      <c r="I427" s="212"/>
      <c r="J427" s="213">
        <f>ROUND(I427*H427,2)</f>
        <v>0</v>
      </c>
      <c r="K427" s="214"/>
      <c r="L427" s="46"/>
      <c r="M427" s="215" t="s">
        <v>19</v>
      </c>
      <c r="N427" s="216" t="s">
        <v>43</v>
      </c>
      <c r="O427" s="86"/>
      <c r="P427" s="217">
        <f>O427*H427</f>
        <v>0</v>
      </c>
      <c r="Q427" s="217">
        <v>0.004384</v>
      </c>
      <c r="R427" s="217">
        <f>Q427*H427</f>
        <v>0</v>
      </c>
      <c r="S427" s="217">
        <v>0</v>
      </c>
      <c r="T427" s="218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9" t="s">
        <v>128</v>
      </c>
      <c r="AT427" s="219" t="s">
        <v>124</v>
      </c>
      <c r="AU427" s="219" t="s">
        <v>82</v>
      </c>
      <c r="AY427" s="19" t="s">
        <v>122</v>
      </c>
      <c r="BE427" s="220">
        <f>IF(N427="základní",J427,0)</f>
        <v>0</v>
      </c>
      <c r="BF427" s="220">
        <f>IF(N427="snížená",J427,0)</f>
        <v>0</v>
      </c>
      <c r="BG427" s="220">
        <f>IF(N427="zákl. přenesená",J427,0)</f>
        <v>0</v>
      </c>
      <c r="BH427" s="220">
        <f>IF(N427="sníž. přenesená",J427,0)</f>
        <v>0</v>
      </c>
      <c r="BI427" s="220">
        <f>IF(N427="nulová",J427,0)</f>
        <v>0</v>
      </c>
      <c r="BJ427" s="19" t="s">
        <v>80</v>
      </c>
      <c r="BK427" s="220">
        <f>ROUND(I427*H427,2)</f>
        <v>0</v>
      </c>
      <c r="BL427" s="19" t="s">
        <v>128</v>
      </c>
      <c r="BM427" s="219" t="s">
        <v>661</v>
      </c>
    </row>
    <row r="428" spans="1:47" s="2" customFormat="1" ht="12">
      <c r="A428" s="40"/>
      <c r="B428" s="41"/>
      <c r="C428" s="42"/>
      <c r="D428" s="221" t="s">
        <v>130</v>
      </c>
      <c r="E428" s="42"/>
      <c r="F428" s="222" t="s">
        <v>662</v>
      </c>
      <c r="G428" s="42"/>
      <c r="H428" s="42"/>
      <c r="I428" s="223"/>
      <c r="J428" s="42"/>
      <c r="K428" s="42"/>
      <c r="L428" s="46"/>
      <c r="M428" s="224"/>
      <c r="N428" s="225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130</v>
      </c>
      <c r="AU428" s="19" t="s">
        <v>82</v>
      </c>
    </row>
    <row r="429" spans="1:65" s="2" customFormat="1" ht="37.8" customHeight="1">
      <c r="A429" s="40"/>
      <c r="B429" s="41"/>
      <c r="C429" s="207" t="s">
        <v>507</v>
      </c>
      <c r="D429" s="207" t="s">
        <v>124</v>
      </c>
      <c r="E429" s="208" t="s">
        <v>663</v>
      </c>
      <c r="F429" s="209" t="s">
        <v>664</v>
      </c>
      <c r="G429" s="210" t="s">
        <v>238</v>
      </c>
      <c r="H429" s="211">
        <v>0</v>
      </c>
      <c r="I429" s="212"/>
      <c r="J429" s="213">
        <f>ROUND(I429*H429,2)</f>
        <v>0</v>
      </c>
      <c r="K429" s="214"/>
      <c r="L429" s="46"/>
      <c r="M429" s="215" t="s">
        <v>19</v>
      </c>
      <c r="N429" s="216" t="s">
        <v>43</v>
      </c>
      <c r="O429" s="86"/>
      <c r="P429" s="217">
        <f>O429*H429</f>
        <v>0</v>
      </c>
      <c r="Q429" s="217">
        <v>0.00348</v>
      </c>
      <c r="R429" s="217">
        <f>Q429*H429</f>
        <v>0</v>
      </c>
      <c r="S429" s="217">
        <v>0</v>
      </c>
      <c r="T429" s="218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9" t="s">
        <v>128</v>
      </c>
      <c r="AT429" s="219" t="s">
        <v>124</v>
      </c>
      <c r="AU429" s="219" t="s">
        <v>82</v>
      </c>
      <c r="AY429" s="19" t="s">
        <v>122</v>
      </c>
      <c r="BE429" s="220">
        <f>IF(N429="základní",J429,0)</f>
        <v>0</v>
      </c>
      <c r="BF429" s="220">
        <f>IF(N429="snížená",J429,0)</f>
        <v>0</v>
      </c>
      <c r="BG429" s="220">
        <f>IF(N429="zákl. přenesená",J429,0)</f>
        <v>0</v>
      </c>
      <c r="BH429" s="220">
        <f>IF(N429="sníž. přenesená",J429,0)</f>
        <v>0</v>
      </c>
      <c r="BI429" s="220">
        <f>IF(N429="nulová",J429,0)</f>
        <v>0</v>
      </c>
      <c r="BJ429" s="19" t="s">
        <v>80</v>
      </c>
      <c r="BK429" s="220">
        <f>ROUND(I429*H429,2)</f>
        <v>0</v>
      </c>
      <c r="BL429" s="19" t="s">
        <v>128</v>
      </c>
      <c r="BM429" s="219" t="s">
        <v>665</v>
      </c>
    </row>
    <row r="430" spans="1:47" s="2" customFormat="1" ht="12">
      <c r="A430" s="40"/>
      <c r="B430" s="41"/>
      <c r="C430" s="42"/>
      <c r="D430" s="221" t="s">
        <v>130</v>
      </c>
      <c r="E430" s="42"/>
      <c r="F430" s="222" t="s">
        <v>666</v>
      </c>
      <c r="G430" s="42"/>
      <c r="H430" s="42"/>
      <c r="I430" s="223"/>
      <c r="J430" s="42"/>
      <c r="K430" s="42"/>
      <c r="L430" s="46"/>
      <c r="M430" s="224"/>
      <c r="N430" s="225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130</v>
      </c>
      <c r="AU430" s="19" t="s">
        <v>82</v>
      </c>
    </row>
    <row r="431" spans="1:65" s="2" customFormat="1" ht="37.8" customHeight="1">
      <c r="A431" s="40"/>
      <c r="B431" s="41"/>
      <c r="C431" s="207" t="s">
        <v>667</v>
      </c>
      <c r="D431" s="207" t="s">
        <v>124</v>
      </c>
      <c r="E431" s="208" t="s">
        <v>668</v>
      </c>
      <c r="F431" s="209" t="s">
        <v>669</v>
      </c>
      <c r="G431" s="210" t="s">
        <v>238</v>
      </c>
      <c r="H431" s="211">
        <v>27.833</v>
      </c>
      <c r="I431" s="212"/>
      <c r="J431" s="213">
        <f>ROUND(I431*H431,2)</f>
        <v>0</v>
      </c>
      <c r="K431" s="214"/>
      <c r="L431" s="46"/>
      <c r="M431" s="215" t="s">
        <v>19</v>
      </c>
      <c r="N431" s="216" t="s">
        <v>43</v>
      </c>
      <c r="O431" s="86"/>
      <c r="P431" s="217">
        <f>O431*H431</f>
        <v>0</v>
      </c>
      <c r="Q431" s="217">
        <v>0</v>
      </c>
      <c r="R431" s="217">
        <f>Q431*H431</f>
        <v>0</v>
      </c>
      <c r="S431" s="217">
        <v>0</v>
      </c>
      <c r="T431" s="218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9" t="s">
        <v>128</v>
      </c>
      <c r="AT431" s="219" t="s">
        <v>124</v>
      </c>
      <c r="AU431" s="219" t="s">
        <v>82</v>
      </c>
      <c r="AY431" s="19" t="s">
        <v>122</v>
      </c>
      <c r="BE431" s="220">
        <f>IF(N431="základní",J431,0)</f>
        <v>0</v>
      </c>
      <c r="BF431" s="220">
        <f>IF(N431="snížená",J431,0)</f>
        <v>0</v>
      </c>
      <c r="BG431" s="220">
        <f>IF(N431="zákl. přenesená",J431,0)</f>
        <v>0</v>
      </c>
      <c r="BH431" s="220">
        <f>IF(N431="sníž. přenesená",J431,0)</f>
        <v>0</v>
      </c>
      <c r="BI431" s="220">
        <f>IF(N431="nulová",J431,0)</f>
        <v>0</v>
      </c>
      <c r="BJ431" s="19" t="s">
        <v>80</v>
      </c>
      <c r="BK431" s="220">
        <f>ROUND(I431*H431,2)</f>
        <v>0</v>
      </c>
      <c r="BL431" s="19" t="s">
        <v>128</v>
      </c>
      <c r="BM431" s="219" t="s">
        <v>670</v>
      </c>
    </row>
    <row r="432" spans="1:47" s="2" customFormat="1" ht="12">
      <c r="A432" s="40"/>
      <c r="B432" s="41"/>
      <c r="C432" s="42"/>
      <c r="D432" s="221" t="s">
        <v>130</v>
      </c>
      <c r="E432" s="42"/>
      <c r="F432" s="222" t="s">
        <v>671</v>
      </c>
      <c r="G432" s="42"/>
      <c r="H432" s="42"/>
      <c r="I432" s="223"/>
      <c r="J432" s="42"/>
      <c r="K432" s="42"/>
      <c r="L432" s="46"/>
      <c r="M432" s="224"/>
      <c r="N432" s="225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130</v>
      </c>
      <c r="AU432" s="19" t="s">
        <v>82</v>
      </c>
    </row>
    <row r="433" spans="1:51" s="13" customFormat="1" ht="12">
      <c r="A433" s="13"/>
      <c r="B433" s="226"/>
      <c r="C433" s="227"/>
      <c r="D433" s="228" t="s">
        <v>132</v>
      </c>
      <c r="E433" s="229" t="s">
        <v>19</v>
      </c>
      <c r="F433" s="230" t="s">
        <v>647</v>
      </c>
      <c r="G433" s="227"/>
      <c r="H433" s="229" t="s">
        <v>19</v>
      </c>
      <c r="I433" s="231"/>
      <c r="J433" s="227"/>
      <c r="K433" s="227"/>
      <c r="L433" s="232"/>
      <c r="M433" s="233"/>
      <c r="N433" s="234"/>
      <c r="O433" s="234"/>
      <c r="P433" s="234"/>
      <c r="Q433" s="234"/>
      <c r="R433" s="234"/>
      <c r="S433" s="234"/>
      <c r="T433" s="23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6" t="s">
        <v>132</v>
      </c>
      <c r="AU433" s="236" t="s">
        <v>82</v>
      </c>
      <c r="AV433" s="13" t="s">
        <v>80</v>
      </c>
      <c r="AW433" s="13" t="s">
        <v>33</v>
      </c>
      <c r="AX433" s="13" t="s">
        <v>72</v>
      </c>
      <c r="AY433" s="236" t="s">
        <v>122</v>
      </c>
    </row>
    <row r="434" spans="1:51" s="14" customFormat="1" ht="12">
      <c r="A434" s="14"/>
      <c r="B434" s="237"/>
      <c r="C434" s="238"/>
      <c r="D434" s="228" t="s">
        <v>132</v>
      </c>
      <c r="E434" s="239" t="s">
        <v>19</v>
      </c>
      <c r="F434" s="240" t="s">
        <v>672</v>
      </c>
      <c r="G434" s="238"/>
      <c r="H434" s="241">
        <v>3.673</v>
      </c>
      <c r="I434" s="242"/>
      <c r="J434" s="238"/>
      <c r="K434" s="238"/>
      <c r="L434" s="243"/>
      <c r="M434" s="244"/>
      <c r="N434" s="245"/>
      <c r="O434" s="245"/>
      <c r="P434" s="245"/>
      <c r="Q434" s="245"/>
      <c r="R434" s="245"/>
      <c r="S434" s="245"/>
      <c r="T434" s="24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7" t="s">
        <v>132</v>
      </c>
      <c r="AU434" s="247" t="s">
        <v>82</v>
      </c>
      <c r="AV434" s="14" t="s">
        <v>82</v>
      </c>
      <c r="AW434" s="14" t="s">
        <v>33</v>
      </c>
      <c r="AX434" s="14" t="s">
        <v>72</v>
      </c>
      <c r="AY434" s="247" t="s">
        <v>122</v>
      </c>
    </row>
    <row r="435" spans="1:51" s="13" customFormat="1" ht="12">
      <c r="A435" s="13"/>
      <c r="B435" s="226"/>
      <c r="C435" s="227"/>
      <c r="D435" s="228" t="s">
        <v>132</v>
      </c>
      <c r="E435" s="229" t="s">
        <v>19</v>
      </c>
      <c r="F435" s="230" t="s">
        <v>651</v>
      </c>
      <c r="G435" s="227"/>
      <c r="H435" s="229" t="s">
        <v>19</v>
      </c>
      <c r="I435" s="231"/>
      <c r="J435" s="227"/>
      <c r="K435" s="227"/>
      <c r="L435" s="232"/>
      <c r="M435" s="233"/>
      <c r="N435" s="234"/>
      <c r="O435" s="234"/>
      <c r="P435" s="234"/>
      <c r="Q435" s="234"/>
      <c r="R435" s="234"/>
      <c r="S435" s="234"/>
      <c r="T435" s="23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6" t="s">
        <v>132</v>
      </c>
      <c r="AU435" s="236" t="s">
        <v>82</v>
      </c>
      <c r="AV435" s="13" t="s">
        <v>80</v>
      </c>
      <c r="AW435" s="13" t="s">
        <v>33</v>
      </c>
      <c r="AX435" s="13" t="s">
        <v>72</v>
      </c>
      <c r="AY435" s="236" t="s">
        <v>122</v>
      </c>
    </row>
    <row r="436" spans="1:51" s="14" customFormat="1" ht="12">
      <c r="A436" s="14"/>
      <c r="B436" s="237"/>
      <c r="C436" s="238"/>
      <c r="D436" s="228" t="s">
        <v>132</v>
      </c>
      <c r="E436" s="239" t="s">
        <v>19</v>
      </c>
      <c r="F436" s="240" t="s">
        <v>673</v>
      </c>
      <c r="G436" s="238"/>
      <c r="H436" s="241">
        <v>23.285</v>
      </c>
      <c r="I436" s="242"/>
      <c r="J436" s="238"/>
      <c r="K436" s="238"/>
      <c r="L436" s="243"/>
      <c r="M436" s="244"/>
      <c r="N436" s="245"/>
      <c r="O436" s="245"/>
      <c r="P436" s="245"/>
      <c r="Q436" s="245"/>
      <c r="R436" s="245"/>
      <c r="S436" s="245"/>
      <c r="T436" s="246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7" t="s">
        <v>132</v>
      </c>
      <c r="AU436" s="247" t="s">
        <v>82</v>
      </c>
      <c r="AV436" s="14" t="s">
        <v>82</v>
      </c>
      <c r="AW436" s="14" t="s">
        <v>33</v>
      </c>
      <c r="AX436" s="14" t="s">
        <v>72</v>
      </c>
      <c r="AY436" s="247" t="s">
        <v>122</v>
      </c>
    </row>
    <row r="437" spans="1:51" s="16" customFormat="1" ht="12">
      <c r="A437" s="16"/>
      <c r="B437" s="259"/>
      <c r="C437" s="260"/>
      <c r="D437" s="228" t="s">
        <v>132</v>
      </c>
      <c r="E437" s="261" t="s">
        <v>19</v>
      </c>
      <c r="F437" s="262" t="s">
        <v>153</v>
      </c>
      <c r="G437" s="260"/>
      <c r="H437" s="263">
        <v>26.958</v>
      </c>
      <c r="I437" s="264"/>
      <c r="J437" s="260"/>
      <c r="K437" s="260"/>
      <c r="L437" s="265"/>
      <c r="M437" s="266"/>
      <c r="N437" s="267"/>
      <c r="O437" s="267"/>
      <c r="P437" s="267"/>
      <c r="Q437" s="267"/>
      <c r="R437" s="267"/>
      <c r="S437" s="267"/>
      <c r="T437" s="268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T437" s="269" t="s">
        <v>132</v>
      </c>
      <c r="AU437" s="269" t="s">
        <v>82</v>
      </c>
      <c r="AV437" s="16" t="s">
        <v>145</v>
      </c>
      <c r="AW437" s="16" t="s">
        <v>33</v>
      </c>
      <c r="AX437" s="16" t="s">
        <v>72</v>
      </c>
      <c r="AY437" s="269" t="s">
        <v>122</v>
      </c>
    </row>
    <row r="438" spans="1:51" s="13" customFormat="1" ht="12">
      <c r="A438" s="13"/>
      <c r="B438" s="226"/>
      <c r="C438" s="227"/>
      <c r="D438" s="228" t="s">
        <v>132</v>
      </c>
      <c r="E438" s="229" t="s">
        <v>19</v>
      </c>
      <c r="F438" s="230" t="s">
        <v>674</v>
      </c>
      <c r="G438" s="227"/>
      <c r="H438" s="229" t="s">
        <v>19</v>
      </c>
      <c r="I438" s="231"/>
      <c r="J438" s="227"/>
      <c r="K438" s="227"/>
      <c r="L438" s="232"/>
      <c r="M438" s="233"/>
      <c r="N438" s="234"/>
      <c r="O438" s="234"/>
      <c r="P438" s="234"/>
      <c r="Q438" s="234"/>
      <c r="R438" s="234"/>
      <c r="S438" s="234"/>
      <c r="T438" s="23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6" t="s">
        <v>132</v>
      </c>
      <c r="AU438" s="236" t="s">
        <v>82</v>
      </c>
      <c r="AV438" s="13" t="s">
        <v>80</v>
      </c>
      <c r="AW438" s="13" t="s">
        <v>33</v>
      </c>
      <c r="AX438" s="13" t="s">
        <v>72</v>
      </c>
      <c r="AY438" s="236" t="s">
        <v>122</v>
      </c>
    </row>
    <row r="439" spans="1:51" s="14" customFormat="1" ht="12">
      <c r="A439" s="14"/>
      <c r="B439" s="237"/>
      <c r="C439" s="238"/>
      <c r="D439" s="228" t="s">
        <v>132</v>
      </c>
      <c r="E439" s="239" t="s">
        <v>19</v>
      </c>
      <c r="F439" s="240" t="s">
        <v>675</v>
      </c>
      <c r="G439" s="238"/>
      <c r="H439" s="241">
        <v>0.875</v>
      </c>
      <c r="I439" s="242"/>
      <c r="J439" s="238"/>
      <c r="K439" s="238"/>
      <c r="L439" s="243"/>
      <c r="M439" s="244"/>
      <c r="N439" s="245"/>
      <c r="O439" s="245"/>
      <c r="P439" s="245"/>
      <c r="Q439" s="245"/>
      <c r="R439" s="245"/>
      <c r="S439" s="245"/>
      <c r="T439" s="246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7" t="s">
        <v>132</v>
      </c>
      <c r="AU439" s="247" t="s">
        <v>82</v>
      </c>
      <c r="AV439" s="14" t="s">
        <v>82</v>
      </c>
      <c r="AW439" s="14" t="s">
        <v>33</v>
      </c>
      <c r="AX439" s="14" t="s">
        <v>72</v>
      </c>
      <c r="AY439" s="247" t="s">
        <v>122</v>
      </c>
    </row>
    <row r="440" spans="1:51" s="15" customFormat="1" ht="12">
      <c r="A440" s="15"/>
      <c r="B440" s="248"/>
      <c r="C440" s="249"/>
      <c r="D440" s="228" t="s">
        <v>132</v>
      </c>
      <c r="E440" s="250" t="s">
        <v>19</v>
      </c>
      <c r="F440" s="251" t="s">
        <v>136</v>
      </c>
      <c r="G440" s="249"/>
      <c r="H440" s="252">
        <v>27.833</v>
      </c>
      <c r="I440" s="253"/>
      <c r="J440" s="249"/>
      <c r="K440" s="249"/>
      <c r="L440" s="254"/>
      <c r="M440" s="255"/>
      <c r="N440" s="256"/>
      <c r="O440" s="256"/>
      <c r="P440" s="256"/>
      <c r="Q440" s="256"/>
      <c r="R440" s="256"/>
      <c r="S440" s="256"/>
      <c r="T440" s="257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58" t="s">
        <v>132</v>
      </c>
      <c r="AU440" s="258" t="s">
        <v>82</v>
      </c>
      <c r="AV440" s="15" t="s">
        <v>128</v>
      </c>
      <c r="AW440" s="15" t="s">
        <v>33</v>
      </c>
      <c r="AX440" s="15" t="s">
        <v>80</v>
      </c>
      <c r="AY440" s="258" t="s">
        <v>122</v>
      </c>
    </row>
    <row r="441" spans="1:65" s="2" customFormat="1" ht="49.05" customHeight="1">
      <c r="A441" s="40"/>
      <c r="B441" s="41"/>
      <c r="C441" s="207" t="s">
        <v>511</v>
      </c>
      <c r="D441" s="207" t="s">
        <v>124</v>
      </c>
      <c r="E441" s="208" t="s">
        <v>676</v>
      </c>
      <c r="F441" s="209" t="s">
        <v>677</v>
      </c>
      <c r="G441" s="210" t="s">
        <v>479</v>
      </c>
      <c r="H441" s="211">
        <v>7.16</v>
      </c>
      <c r="I441" s="212"/>
      <c r="J441" s="213">
        <f>ROUND(I441*H441,2)</f>
        <v>0</v>
      </c>
      <c r="K441" s="214"/>
      <c r="L441" s="46"/>
      <c r="M441" s="215" t="s">
        <v>19</v>
      </c>
      <c r="N441" s="216" t="s">
        <v>43</v>
      </c>
      <c r="O441" s="86"/>
      <c r="P441" s="217">
        <f>O441*H441</f>
        <v>0</v>
      </c>
      <c r="Q441" s="217">
        <v>0.00539</v>
      </c>
      <c r="R441" s="217">
        <f>Q441*H441</f>
        <v>0.0385924</v>
      </c>
      <c r="S441" s="217">
        <v>0</v>
      </c>
      <c r="T441" s="218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9" t="s">
        <v>128</v>
      </c>
      <c r="AT441" s="219" t="s">
        <v>124</v>
      </c>
      <c r="AU441" s="219" t="s">
        <v>82</v>
      </c>
      <c r="AY441" s="19" t="s">
        <v>122</v>
      </c>
      <c r="BE441" s="220">
        <f>IF(N441="základní",J441,0)</f>
        <v>0</v>
      </c>
      <c r="BF441" s="220">
        <f>IF(N441="snížená",J441,0)</f>
        <v>0</v>
      </c>
      <c r="BG441" s="220">
        <f>IF(N441="zákl. přenesená",J441,0)</f>
        <v>0</v>
      </c>
      <c r="BH441" s="220">
        <f>IF(N441="sníž. přenesená",J441,0)</f>
        <v>0</v>
      </c>
      <c r="BI441" s="220">
        <f>IF(N441="nulová",J441,0)</f>
        <v>0</v>
      </c>
      <c r="BJ441" s="19" t="s">
        <v>80</v>
      </c>
      <c r="BK441" s="220">
        <f>ROUND(I441*H441,2)</f>
        <v>0</v>
      </c>
      <c r="BL441" s="19" t="s">
        <v>128</v>
      </c>
      <c r="BM441" s="219" t="s">
        <v>678</v>
      </c>
    </row>
    <row r="442" spans="1:47" s="2" customFormat="1" ht="12">
      <c r="A442" s="40"/>
      <c r="B442" s="41"/>
      <c r="C442" s="42"/>
      <c r="D442" s="221" t="s">
        <v>130</v>
      </c>
      <c r="E442" s="42"/>
      <c r="F442" s="222" t="s">
        <v>679</v>
      </c>
      <c r="G442" s="42"/>
      <c r="H442" s="42"/>
      <c r="I442" s="223"/>
      <c r="J442" s="42"/>
      <c r="K442" s="42"/>
      <c r="L442" s="46"/>
      <c r="M442" s="224"/>
      <c r="N442" s="225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130</v>
      </c>
      <c r="AU442" s="19" t="s">
        <v>82</v>
      </c>
    </row>
    <row r="443" spans="1:51" s="13" customFormat="1" ht="12">
      <c r="A443" s="13"/>
      <c r="B443" s="226"/>
      <c r="C443" s="227"/>
      <c r="D443" s="228" t="s">
        <v>132</v>
      </c>
      <c r="E443" s="229" t="s">
        <v>19</v>
      </c>
      <c r="F443" s="230" t="s">
        <v>680</v>
      </c>
      <c r="G443" s="227"/>
      <c r="H443" s="229" t="s">
        <v>19</v>
      </c>
      <c r="I443" s="231"/>
      <c r="J443" s="227"/>
      <c r="K443" s="227"/>
      <c r="L443" s="232"/>
      <c r="M443" s="233"/>
      <c r="N443" s="234"/>
      <c r="O443" s="234"/>
      <c r="P443" s="234"/>
      <c r="Q443" s="234"/>
      <c r="R443" s="234"/>
      <c r="S443" s="234"/>
      <c r="T443" s="23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6" t="s">
        <v>132</v>
      </c>
      <c r="AU443" s="236" t="s">
        <v>82</v>
      </c>
      <c r="AV443" s="13" t="s">
        <v>80</v>
      </c>
      <c r="AW443" s="13" t="s">
        <v>33</v>
      </c>
      <c r="AX443" s="13" t="s">
        <v>72</v>
      </c>
      <c r="AY443" s="236" t="s">
        <v>122</v>
      </c>
    </row>
    <row r="444" spans="1:51" s="14" customFormat="1" ht="12">
      <c r="A444" s="14"/>
      <c r="B444" s="237"/>
      <c r="C444" s="238"/>
      <c r="D444" s="228" t="s">
        <v>132</v>
      </c>
      <c r="E444" s="239" t="s">
        <v>19</v>
      </c>
      <c r="F444" s="240" t="s">
        <v>681</v>
      </c>
      <c r="G444" s="238"/>
      <c r="H444" s="241">
        <v>7.16</v>
      </c>
      <c r="I444" s="242"/>
      <c r="J444" s="238"/>
      <c r="K444" s="238"/>
      <c r="L444" s="243"/>
      <c r="M444" s="244"/>
      <c r="N444" s="245"/>
      <c r="O444" s="245"/>
      <c r="P444" s="245"/>
      <c r="Q444" s="245"/>
      <c r="R444" s="245"/>
      <c r="S444" s="245"/>
      <c r="T444" s="246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7" t="s">
        <v>132</v>
      </c>
      <c r="AU444" s="247" t="s">
        <v>82</v>
      </c>
      <c r="AV444" s="14" t="s">
        <v>82</v>
      </c>
      <c r="AW444" s="14" t="s">
        <v>33</v>
      </c>
      <c r="AX444" s="14" t="s">
        <v>80</v>
      </c>
      <c r="AY444" s="247" t="s">
        <v>122</v>
      </c>
    </row>
    <row r="445" spans="1:65" s="2" customFormat="1" ht="24.15" customHeight="1">
      <c r="A445" s="40"/>
      <c r="B445" s="41"/>
      <c r="C445" s="275" t="s">
        <v>682</v>
      </c>
      <c r="D445" s="275" t="s">
        <v>440</v>
      </c>
      <c r="E445" s="276" t="s">
        <v>683</v>
      </c>
      <c r="F445" s="277" t="s">
        <v>684</v>
      </c>
      <c r="G445" s="278" t="s">
        <v>238</v>
      </c>
      <c r="H445" s="279">
        <v>8.27</v>
      </c>
      <c r="I445" s="280"/>
      <c r="J445" s="281">
        <f>ROUND(I445*H445,2)</f>
        <v>0</v>
      </c>
      <c r="K445" s="282"/>
      <c r="L445" s="283"/>
      <c r="M445" s="284" t="s">
        <v>19</v>
      </c>
      <c r="N445" s="285" t="s">
        <v>43</v>
      </c>
      <c r="O445" s="86"/>
      <c r="P445" s="217">
        <f>O445*H445</f>
        <v>0</v>
      </c>
      <c r="Q445" s="217">
        <v>0.0012</v>
      </c>
      <c r="R445" s="217">
        <f>Q445*H445</f>
        <v>0.009923999999999999</v>
      </c>
      <c r="S445" s="217">
        <v>0</v>
      </c>
      <c r="T445" s="218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19" t="s">
        <v>189</v>
      </c>
      <c r="AT445" s="219" t="s">
        <v>440</v>
      </c>
      <c r="AU445" s="219" t="s">
        <v>82</v>
      </c>
      <c r="AY445" s="19" t="s">
        <v>122</v>
      </c>
      <c r="BE445" s="220">
        <f>IF(N445="základní",J445,0)</f>
        <v>0</v>
      </c>
      <c r="BF445" s="220">
        <f>IF(N445="snížená",J445,0)</f>
        <v>0</v>
      </c>
      <c r="BG445" s="220">
        <f>IF(N445="zákl. přenesená",J445,0)</f>
        <v>0</v>
      </c>
      <c r="BH445" s="220">
        <f>IF(N445="sníž. přenesená",J445,0)</f>
        <v>0</v>
      </c>
      <c r="BI445" s="220">
        <f>IF(N445="nulová",J445,0)</f>
        <v>0</v>
      </c>
      <c r="BJ445" s="19" t="s">
        <v>80</v>
      </c>
      <c r="BK445" s="220">
        <f>ROUND(I445*H445,2)</f>
        <v>0</v>
      </c>
      <c r="BL445" s="19" t="s">
        <v>128</v>
      </c>
      <c r="BM445" s="219" t="s">
        <v>685</v>
      </c>
    </row>
    <row r="446" spans="1:51" s="13" customFormat="1" ht="12">
      <c r="A446" s="13"/>
      <c r="B446" s="226"/>
      <c r="C446" s="227"/>
      <c r="D446" s="228" t="s">
        <v>132</v>
      </c>
      <c r="E446" s="229" t="s">
        <v>19</v>
      </c>
      <c r="F446" s="230" t="s">
        <v>680</v>
      </c>
      <c r="G446" s="227"/>
      <c r="H446" s="229" t="s">
        <v>19</v>
      </c>
      <c r="I446" s="231"/>
      <c r="J446" s="227"/>
      <c r="K446" s="227"/>
      <c r="L446" s="232"/>
      <c r="M446" s="233"/>
      <c r="N446" s="234"/>
      <c r="O446" s="234"/>
      <c r="P446" s="234"/>
      <c r="Q446" s="234"/>
      <c r="R446" s="234"/>
      <c r="S446" s="234"/>
      <c r="T446" s="23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6" t="s">
        <v>132</v>
      </c>
      <c r="AU446" s="236" t="s">
        <v>82</v>
      </c>
      <c r="AV446" s="13" t="s">
        <v>80</v>
      </c>
      <c r="AW446" s="13" t="s">
        <v>33</v>
      </c>
      <c r="AX446" s="13" t="s">
        <v>72</v>
      </c>
      <c r="AY446" s="236" t="s">
        <v>122</v>
      </c>
    </row>
    <row r="447" spans="1:51" s="14" customFormat="1" ht="12">
      <c r="A447" s="14"/>
      <c r="B447" s="237"/>
      <c r="C447" s="238"/>
      <c r="D447" s="228" t="s">
        <v>132</v>
      </c>
      <c r="E447" s="239" t="s">
        <v>19</v>
      </c>
      <c r="F447" s="240" t="s">
        <v>686</v>
      </c>
      <c r="G447" s="238"/>
      <c r="H447" s="241">
        <v>7.518</v>
      </c>
      <c r="I447" s="242"/>
      <c r="J447" s="238"/>
      <c r="K447" s="238"/>
      <c r="L447" s="243"/>
      <c r="M447" s="244"/>
      <c r="N447" s="245"/>
      <c r="O447" s="245"/>
      <c r="P447" s="245"/>
      <c r="Q447" s="245"/>
      <c r="R447" s="245"/>
      <c r="S447" s="245"/>
      <c r="T447" s="246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7" t="s">
        <v>132</v>
      </c>
      <c r="AU447" s="247" t="s">
        <v>82</v>
      </c>
      <c r="AV447" s="14" t="s">
        <v>82</v>
      </c>
      <c r="AW447" s="14" t="s">
        <v>33</v>
      </c>
      <c r="AX447" s="14" t="s">
        <v>80</v>
      </c>
      <c r="AY447" s="247" t="s">
        <v>122</v>
      </c>
    </row>
    <row r="448" spans="1:51" s="14" customFormat="1" ht="12">
      <c r="A448" s="14"/>
      <c r="B448" s="237"/>
      <c r="C448" s="238"/>
      <c r="D448" s="228" t="s">
        <v>132</v>
      </c>
      <c r="E448" s="238"/>
      <c r="F448" s="240" t="s">
        <v>687</v>
      </c>
      <c r="G448" s="238"/>
      <c r="H448" s="241">
        <v>8.27</v>
      </c>
      <c r="I448" s="242"/>
      <c r="J448" s="238"/>
      <c r="K448" s="238"/>
      <c r="L448" s="243"/>
      <c r="M448" s="244"/>
      <c r="N448" s="245"/>
      <c r="O448" s="245"/>
      <c r="P448" s="245"/>
      <c r="Q448" s="245"/>
      <c r="R448" s="245"/>
      <c r="S448" s="245"/>
      <c r="T448" s="246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7" t="s">
        <v>132</v>
      </c>
      <c r="AU448" s="247" t="s">
        <v>82</v>
      </c>
      <c r="AV448" s="14" t="s">
        <v>82</v>
      </c>
      <c r="AW448" s="14" t="s">
        <v>4</v>
      </c>
      <c r="AX448" s="14" t="s">
        <v>80</v>
      </c>
      <c r="AY448" s="247" t="s">
        <v>122</v>
      </c>
    </row>
    <row r="449" spans="1:63" s="12" customFormat="1" ht="22.8" customHeight="1">
      <c r="A449" s="12"/>
      <c r="B449" s="191"/>
      <c r="C449" s="192"/>
      <c r="D449" s="193" t="s">
        <v>71</v>
      </c>
      <c r="E449" s="205" t="s">
        <v>622</v>
      </c>
      <c r="F449" s="205" t="s">
        <v>688</v>
      </c>
      <c r="G449" s="192"/>
      <c r="H449" s="192"/>
      <c r="I449" s="195"/>
      <c r="J449" s="206">
        <f>BK449</f>
        <v>0</v>
      </c>
      <c r="K449" s="192"/>
      <c r="L449" s="197"/>
      <c r="M449" s="198"/>
      <c r="N449" s="199"/>
      <c r="O449" s="199"/>
      <c r="P449" s="200">
        <f>SUM(P450:P494)</f>
        <v>0</v>
      </c>
      <c r="Q449" s="199"/>
      <c r="R449" s="200">
        <f>SUM(R450:R494)</f>
        <v>23.6737515012793</v>
      </c>
      <c r="S449" s="199"/>
      <c r="T449" s="201">
        <f>SUM(T450:T494)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02" t="s">
        <v>80</v>
      </c>
      <c r="AT449" s="203" t="s">
        <v>71</v>
      </c>
      <c r="AU449" s="203" t="s">
        <v>80</v>
      </c>
      <c r="AY449" s="202" t="s">
        <v>122</v>
      </c>
      <c r="BK449" s="204">
        <f>SUM(BK450:BK494)</f>
        <v>0</v>
      </c>
    </row>
    <row r="450" spans="1:65" s="2" customFormat="1" ht="33" customHeight="1">
      <c r="A450" s="40"/>
      <c r="B450" s="41"/>
      <c r="C450" s="207" t="s">
        <v>523</v>
      </c>
      <c r="D450" s="207" t="s">
        <v>124</v>
      </c>
      <c r="E450" s="208" t="s">
        <v>689</v>
      </c>
      <c r="F450" s="209" t="s">
        <v>690</v>
      </c>
      <c r="G450" s="210" t="s">
        <v>127</v>
      </c>
      <c r="H450" s="211">
        <v>0.719</v>
      </c>
      <c r="I450" s="212"/>
      <c r="J450" s="213">
        <f>ROUND(I450*H450,2)</f>
        <v>0</v>
      </c>
      <c r="K450" s="214"/>
      <c r="L450" s="46"/>
      <c r="M450" s="215" t="s">
        <v>19</v>
      </c>
      <c r="N450" s="216" t="s">
        <v>43</v>
      </c>
      <c r="O450" s="86"/>
      <c r="P450" s="217">
        <f>O450*H450</f>
        <v>0</v>
      </c>
      <c r="Q450" s="217">
        <v>2.25634</v>
      </c>
      <c r="R450" s="217">
        <f>Q450*H450</f>
        <v>1.6223084599999997</v>
      </c>
      <c r="S450" s="217">
        <v>0</v>
      </c>
      <c r="T450" s="218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9" t="s">
        <v>128</v>
      </c>
      <c r="AT450" s="219" t="s">
        <v>124</v>
      </c>
      <c r="AU450" s="219" t="s">
        <v>82</v>
      </c>
      <c r="AY450" s="19" t="s">
        <v>122</v>
      </c>
      <c r="BE450" s="220">
        <f>IF(N450="základní",J450,0)</f>
        <v>0</v>
      </c>
      <c r="BF450" s="220">
        <f>IF(N450="snížená",J450,0)</f>
        <v>0</v>
      </c>
      <c r="BG450" s="220">
        <f>IF(N450="zákl. přenesená",J450,0)</f>
        <v>0</v>
      </c>
      <c r="BH450" s="220">
        <f>IF(N450="sníž. přenesená",J450,0)</f>
        <v>0</v>
      </c>
      <c r="BI450" s="220">
        <f>IF(N450="nulová",J450,0)</f>
        <v>0</v>
      </c>
      <c r="BJ450" s="19" t="s">
        <v>80</v>
      </c>
      <c r="BK450" s="220">
        <f>ROUND(I450*H450,2)</f>
        <v>0</v>
      </c>
      <c r="BL450" s="19" t="s">
        <v>128</v>
      </c>
      <c r="BM450" s="219" t="s">
        <v>691</v>
      </c>
    </row>
    <row r="451" spans="1:47" s="2" customFormat="1" ht="12">
      <c r="A451" s="40"/>
      <c r="B451" s="41"/>
      <c r="C451" s="42"/>
      <c r="D451" s="221" t="s">
        <v>130</v>
      </c>
      <c r="E451" s="42"/>
      <c r="F451" s="222" t="s">
        <v>692</v>
      </c>
      <c r="G451" s="42"/>
      <c r="H451" s="42"/>
      <c r="I451" s="223"/>
      <c r="J451" s="42"/>
      <c r="K451" s="42"/>
      <c r="L451" s="46"/>
      <c r="M451" s="224"/>
      <c r="N451" s="225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130</v>
      </c>
      <c r="AU451" s="19" t="s">
        <v>82</v>
      </c>
    </row>
    <row r="452" spans="1:51" s="13" customFormat="1" ht="12">
      <c r="A452" s="13"/>
      <c r="B452" s="226"/>
      <c r="C452" s="227"/>
      <c r="D452" s="228" t="s">
        <v>132</v>
      </c>
      <c r="E452" s="229" t="s">
        <v>19</v>
      </c>
      <c r="F452" s="230" t="s">
        <v>693</v>
      </c>
      <c r="G452" s="227"/>
      <c r="H452" s="229" t="s">
        <v>19</v>
      </c>
      <c r="I452" s="231"/>
      <c r="J452" s="227"/>
      <c r="K452" s="227"/>
      <c r="L452" s="232"/>
      <c r="M452" s="233"/>
      <c r="N452" s="234"/>
      <c r="O452" s="234"/>
      <c r="P452" s="234"/>
      <c r="Q452" s="234"/>
      <c r="R452" s="234"/>
      <c r="S452" s="234"/>
      <c r="T452" s="23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6" t="s">
        <v>132</v>
      </c>
      <c r="AU452" s="236" t="s">
        <v>82</v>
      </c>
      <c r="AV452" s="13" t="s">
        <v>80</v>
      </c>
      <c r="AW452" s="13" t="s">
        <v>33</v>
      </c>
      <c r="AX452" s="13" t="s">
        <v>72</v>
      </c>
      <c r="AY452" s="236" t="s">
        <v>122</v>
      </c>
    </row>
    <row r="453" spans="1:51" s="13" customFormat="1" ht="12">
      <c r="A453" s="13"/>
      <c r="B453" s="226"/>
      <c r="C453" s="227"/>
      <c r="D453" s="228" t="s">
        <v>132</v>
      </c>
      <c r="E453" s="229" t="s">
        <v>19</v>
      </c>
      <c r="F453" s="230" t="s">
        <v>694</v>
      </c>
      <c r="G453" s="227"/>
      <c r="H453" s="229" t="s">
        <v>19</v>
      </c>
      <c r="I453" s="231"/>
      <c r="J453" s="227"/>
      <c r="K453" s="227"/>
      <c r="L453" s="232"/>
      <c r="M453" s="233"/>
      <c r="N453" s="234"/>
      <c r="O453" s="234"/>
      <c r="P453" s="234"/>
      <c r="Q453" s="234"/>
      <c r="R453" s="234"/>
      <c r="S453" s="234"/>
      <c r="T453" s="23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6" t="s">
        <v>132</v>
      </c>
      <c r="AU453" s="236" t="s">
        <v>82</v>
      </c>
      <c r="AV453" s="13" t="s">
        <v>80</v>
      </c>
      <c r="AW453" s="13" t="s">
        <v>33</v>
      </c>
      <c r="AX453" s="13" t="s">
        <v>72</v>
      </c>
      <c r="AY453" s="236" t="s">
        <v>122</v>
      </c>
    </row>
    <row r="454" spans="1:51" s="14" customFormat="1" ht="12">
      <c r="A454" s="14"/>
      <c r="B454" s="237"/>
      <c r="C454" s="238"/>
      <c r="D454" s="228" t="s">
        <v>132</v>
      </c>
      <c r="E454" s="239" t="s">
        <v>19</v>
      </c>
      <c r="F454" s="240" t="s">
        <v>695</v>
      </c>
      <c r="G454" s="238"/>
      <c r="H454" s="241">
        <v>0.589</v>
      </c>
      <c r="I454" s="242"/>
      <c r="J454" s="238"/>
      <c r="K454" s="238"/>
      <c r="L454" s="243"/>
      <c r="M454" s="244"/>
      <c r="N454" s="245"/>
      <c r="O454" s="245"/>
      <c r="P454" s="245"/>
      <c r="Q454" s="245"/>
      <c r="R454" s="245"/>
      <c r="S454" s="245"/>
      <c r="T454" s="246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7" t="s">
        <v>132</v>
      </c>
      <c r="AU454" s="247" t="s">
        <v>82</v>
      </c>
      <c r="AV454" s="14" t="s">
        <v>82</v>
      </c>
      <c r="AW454" s="14" t="s">
        <v>33</v>
      </c>
      <c r="AX454" s="14" t="s">
        <v>72</v>
      </c>
      <c r="AY454" s="247" t="s">
        <v>122</v>
      </c>
    </row>
    <row r="455" spans="1:51" s="14" customFormat="1" ht="12">
      <c r="A455" s="14"/>
      <c r="B455" s="237"/>
      <c r="C455" s="238"/>
      <c r="D455" s="228" t="s">
        <v>132</v>
      </c>
      <c r="E455" s="239" t="s">
        <v>19</v>
      </c>
      <c r="F455" s="240" t="s">
        <v>696</v>
      </c>
      <c r="G455" s="238"/>
      <c r="H455" s="241">
        <v>0.13</v>
      </c>
      <c r="I455" s="242"/>
      <c r="J455" s="238"/>
      <c r="K455" s="238"/>
      <c r="L455" s="243"/>
      <c r="M455" s="244"/>
      <c r="N455" s="245"/>
      <c r="O455" s="245"/>
      <c r="P455" s="245"/>
      <c r="Q455" s="245"/>
      <c r="R455" s="245"/>
      <c r="S455" s="245"/>
      <c r="T455" s="246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7" t="s">
        <v>132</v>
      </c>
      <c r="AU455" s="247" t="s">
        <v>82</v>
      </c>
      <c r="AV455" s="14" t="s">
        <v>82</v>
      </c>
      <c r="AW455" s="14" t="s">
        <v>33</v>
      </c>
      <c r="AX455" s="14" t="s">
        <v>72</v>
      </c>
      <c r="AY455" s="247" t="s">
        <v>122</v>
      </c>
    </row>
    <row r="456" spans="1:51" s="15" customFormat="1" ht="12">
      <c r="A456" s="15"/>
      <c r="B456" s="248"/>
      <c r="C456" s="249"/>
      <c r="D456" s="228" t="s">
        <v>132</v>
      </c>
      <c r="E456" s="250" t="s">
        <v>19</v>
      </c>
      <c r="F456" s="251" t="s">
        <v>136</v>
      </c>
      <c r="G456" s="249"/>
      <c r="H456" s="252">
        <v>0.719</v>
      </c>
      <c r="I456" s="253"/>
      <c r="J456" s="249"/>
      <c r="K456" s="249"/>
      <c r="L456" s="254"/>
      <c r="M456" s="255"/>
      <c r="N456" s="256"/>
      <c r="O456" s="256"/>
      <c r="P456" s="256"/>
      <c r="Q456" s="256"/>
      <c r="R456" s="256"/>
      <c r="S456" s="256"/>
      <c r="T456" s="257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58" t="s">
        <v>132</v>
      </c>
      <c r="AU456" s="258" t="s">
        <v>82</v>
      </c>
      <c r="AV456" s="15" t="s">
        <v>128</v>
      </c>
      <c r="AW456" s="15" t="s">
        <v>33</v>
      </c>
      <c r="AX456" s="15" t="s">
        <v>80</v>
      </c>
      <c r="AY456" s="258" t="s">
        <v>122</v>
      </c>
    </row>
    <row r="457" spans="1:65" s="2" customFormat="1" ht="33" customHeight="1">
      <c r="A457" s="40"/>
      <c r="B457" s="41"/>
      <c r="C457" s="207" t="s">
        <v>697</v>
      </c>
      <c r="D457" s="207" t="s">
        <v>124</v>
      </c>
      <c r="E457" s="208" t="s">
        <v>698</v>
      </c>
      <c r="F457" s="209" t="s">
        <v>699</v>
      </c>
      <c r="G457" s="210" t="s">
        <v>127</v>
      </c>
      <c r="H457" s="211">
        <v>8.74</v>
      </c>
      <c r="I457" s="212"/>
      <c r="J457" s="213">
        <f>ROUND(I457*H457,2)</f>
        <v>0</v>
      </c>
      <c r="K457" s="214"/>
      <c r="L457" s="46"/>
      <c r="M457" s="215" t="s">
        <v>19</v>
      </c>
      <c r="N457" s="216" t="s">
        <v>43</v>
      </c>
      <c r="O457" s="86"/>
      <c r="P457" s="217">
        <f>O457*H457</f>
        <v>0</v>
      </c>
      <c r="Q457" s="217">
        <v>2.45329</v>
      </c>
      <c r="R457" s="217">
        <f>Q457*H457</f>
        <v>21.4417546</v>
      </c>
      <c r="S457" s="217">
        <v>0</v>
      </c>
      <c r="T457" s="218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9" t="s">
        <v>128</v>
      </c>
      <c r="AT457" s="219" t="s">
        <v>124</v>
      </c>
      <c r="AU457" s="219" t="s">
        <v>82</v>
      </c>
      <c r="AY457" s="19" t="s">
        <v>122</v>
      </c>
      <c r="BE457" s="220">
        <f>IF(N457="základní",J457,0)</f>
        <v>0</v>
      </c>
      <c r="BF457" s="220">
        <f>IF(N457="snížená",J457,0)</f>
        <v>0</v>
      </c>
      <c r="BG457" s="220">
        <f>IF(N457="zákl. přenesená",J457,0)</f>
        <v>0</v>
      </c>
      <c r="BH457" s="220">
        <f>IF(N457="sníž. přenesená",J457,0)</f>
        <v>0</v>
      </c>
      <c r="BI457" s="220">
        <f>IF(N457="nulová",J457,0)</f>
        <v>0</v>
      </c>
      <c r="BJ457" s="19" t="s">
        <v>80</v>
      </c>
      <c r="BK457" s="220">
        <f>ROUND(I457*H457,2)</f>
        <v>0</v>
      </c>
      <c r="BL457" s="19" t="s">
        <v>128</v>
      </c>
      <c r="BM457" s="219" t="s">
        <v>700</v>
      </c>
    </row>
    <row r="458" spans="1:47" s="2" customFormat="1" ht="12">
      <c r="A458" s="40"/>
      <c r="B458" s="41"/>
      <c r="C458" s="42"/>
      <c r="D458" s="221" t="s">
        <v>130</v>
      </c>
      <c r="E458" s="42"/>
      <c r="F458" s="222" t="s">
        <v>701</v>
      </c>
      <c r="G458" s="42"/>
      <c r="H458" s="42"/>
      <c r="I458" s="223"/>
      <c r="J458" s="42"/>
      <c r="K458" s="42"/>
      <c r="L458" s="46"/>
      <c r="M458" s="224"/>
      <c r="N458" s="225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130</v>
      </c>
      <c r="AU458" s="19" t="s">
        <v>82</v>
      </c>
    </row>
    <row r="459" spans="1:51" s="13" customFormat="1" ht="12">
      <c r="A459" s="13"/>
      <c r="B459" s="226"/>
      <c r="C459" s="227"/>
      <c r="D459" s="228" t="s">
        <v>132</v>
      </c>
      <c r="E459" s="229" t="s">
        <v>19</v>
      </c>
      <c r="F459" s="230" t="s">
        <v>702</v>
      </c>
      <c r="G459" s="227"/>
      <c r="H459" s="229" t="s">
        <v>19</v>
      </c>
      <c r="I459" s="231"/>
      <c r="J459" s="227"/>
      <c r="K459" s="227"/>
      <c r="L459" s="232"/>
      <c r="M459" s="233"/>
      <c r="N459" s="234"/>
      <c r="O459" s="234"/>
      <c r="P459" s="234"/>
      <c r="Q459" s="234"/>
      <c r="R459" s="234"/>
      <c r="S459" s="234"/>
      <c r="T459" s="23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6" t="s">
        <v>132</v>
      </c>
      <c r="AU459" s="236" t="s">
        <v>82</v>
      </c>
      <c r="AV459" s="13" t="s">
        <v>80</v>
      </c>
      <c r="AW459" s="13" t="s">
        <v>33</v>
      </c>
      <c r="AX459" s="13" t="s">
        <v>72</v>
      </c>
      <c r="AY459" s="236" t="s">
        <v>122</v>
      </c>
    </row>
    <row r="460" spans="1:51" s="14" customFormat="1" ht="12">
      <c r="A460" s="14"/>
      <c r="B460" s="237"/>
      <c r="C460" s="238"/>
      <c r="D460" s="228" t="s">
        <v>132</v>
      </c>
      <c r="E460" s="239" t="s">
        <v>19</v>
      </c>
      <c r="F460" s="240" t="s">
        <v>703</v>
      </c>
      <c r="G460" s="238"/>
      <c r="H460" s="241">
        <v>7.486</v>
      </c>
      <c r="I460" s="242"/>
      <c r="J460" s="238"/>
      <c r="K460" s="238"/>
      <c r="L460" s="243"/>
      <c r="M460" s="244"/>
      <c r="N460" s="245"/>
      <c r="O460" s="245"/>
      <c r="P460" s="245"/>
      <c r="Q460" s="245"/>
      <c r="R460" s="245"/>
      <c r="S460" s="245"/>
      <c r="T460" s="246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7" t="s">
        <v>132</v>
      </c>
      <c r="AU460" s="247" t="s">
        <v>82</v>
      </c>
      <c r="AV460" s="14" t="s">
        <v>82</v>
      </c>
      <c r="AW460" s="14" t="s">
        <v>33</v>
      </c>
      <c r="AX460" s="14" t="s">
        <v>72</v>
      </c>
      <c r="AY460" s="247" t="s">
        <v>122</v>
      </c>
    </row>
    <row r="461" spans="1:51" s="13" customFormat="1" ht="12">
      <c r="A461" s="13"/>
      <c r="B461" s="226"/>
      <c r="C461" s="227"/>
      <c r="D461" s="228" t="s">
        <v>132</v>
      </c>
      <c r="E461" s="229" t="s">
        <v>19</v>
      </c>
      <c r="F461" s="230" t="s">
        <v>704</v>
      </c>
      <c r="G461" s="227"/>
      <c r="H461" s="229" t="s">
        <v>19</v>
      </c>
      <c r="I461" s="231"/>
      <c r="J461" s="227"/>
      <c r="K461" s="227"/>
      <c r="L461" s="232"/>
      <c r="M461" s="233"/>
      <c r="N461" s="234"/>
      <c r="O461" s="234"/>
      <c r="P461" s="234"/>
      <c r="Q461" s="234"/>
      <c r="R461" s="234"/>
      <c r="S461" s="234"/>
      <c r="T461" s="23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6" t="s">
        <v>132</v>
      </c>
      <c r="AU461" s="236" t="s">
        <v>82</v>
      </c>
      <c r="AV461" s="13" t="s">
        <v>80</v>
      </c>
      <c r="AW461" s="13" t="s">
        <v>33</v>
      </c>
      <c r="AX461" s="13" t="s">
        <v>72</v>
      </c>
      <c r="AY461" s="236" t="s">
        <v>122</v>
      </c>
    </row>
    <row r="462" spans="1:51" s="14" customFormat="1" ht="12">
      <c r="A462" s="14"/>
      <c r="B462" s="237"/>
      <c r="C462" s="238"/>
      <c r="D462" s="228" t="s">
        <v>132</v>
      </c>
      <c r="E462" s="239" t="s">
        <v>19</v>
      </c>
      <c r="F462" s="240" t="s">
        <v>705</v>
      </c>
      <c r="G462" s="238"/>
      <c r="H462" s="241">
        <v>0.455</v>
      </c>
      <c r="I462" s="242"/>
      <c r="J462" s="238"/>
      <c r="K462" s="238"/>
      <c r="L462" s="243"/>
      <c r="M462" s="244"/>
      <c r="N462" s="245"/>
      <c r="O462" s="245"/>
      <c r="P462" s="245"/>
      <c r="Q462" s="245"/>
      <c r="R462" s="245"/>
      <c r="S462" s="245"/>
      <c r="T462" s="246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7" t="s">
        <v>132</v>
      </c>
      <c r="AU462" s="247" t="s">
        <v>82</v>
      </c>
      <c r="AV462" s="14" t="s">
        <v>82</v>
      </c>
      <c r="AW462" s="14" t="s">
        <v>33</v>
      </c>
      <c r="AX462" s="14" t="s">
        <v>72</v>
      </c>
      <c r="AY462" s="247" t="s">
        <v>122</v>
      </c>
    </row>
    <row r="463" spans="1:51" s="13" customFormat="1" ht="12">
      <c r="A463" s="13"/>
      <c r="B463" s="226"/>
      <c r="C463" s="227"/>
      <c r="D463" s="228" t="s">
        <v>132</v>
      </c>
      <c r="E463" s="229" t="s">
        <v>19</v>
      </c>
      <c r="F463" s="230" t="s">
        <v>706</v>
      </c>
      <c r="G463" s="227"/>
      <c r="H463" s="229" t="s">
        <v>19</v>
      </c>
      <c r="I463" s="231"/>
      <c r="J463" s="227"/>
      <c r="K463" s="227"/>
      <c r="L463" s="232"/>
      <c r="M463" s="233"/>
      <c r="N463" s="234"/>
      <c r="O463" s="234"/>
      <c r="P463" s="234"/>
      <c r="Q463" s="234"/>
      <c r="R463" s="234"/>
      <c r="S463" s="234"/>
      <c r="T463" s="235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6" t="s">
        <v>132</v>
      </c>
      <c r="AU463" s="236" t="s">
        <v>82</v>
      </c>
      <c r="AV463" s="13" t="s">
        <v>80</v>
      </c>
      <c r="AW463" s="13" t="s">
        <v>33</v>
      </c>
      <c r="AX463" s="13" t="s">
        <v>72</v>
      </c>
      <c r="AY463" s="236" t="s">
        <v>122</v>
      </c>
    </row>
    <row r="464" spans="1:51" s="14" customFormat="1" ht="12">
      <c r="A464" s="14"/>
      <c r="B464" s="237"/>
      <c r="C464" s="238"/>
      <c r="D464" s="228" t="s">
        <v>132</v>
      </c>
      <c r="E464" s="239" t="s">
        <v>19</v>
      </c>
      <c r="F464" s="240" t="s">
        <v>707</v>
      </c>
      <c r="G464" s="238"/>
      <c r="H464" s="241">
        <v>0.243</v>
      </c>
      <c r="I464" s="242"/>
      <c r="J464" s="238"/>
      <c r="K464" s="238"/>
      <c r="L464" s="243"/>
      <c r="M464" s="244"/>
      <c r="N464" s="245"/>
      <c r="O464" s="245"/>
      <c r="P464" s="245"/>
      <c r="Q464" s="245"/>
      <c r="R464" s="245"/>
      <c r="S464" s="245"/>
      <c r="T464" s="246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7" t="s">
        <v>132</v>
      </c>
      <c r="AU464" s="247" t="s">
        <v>82</v>
      </c>
      <c r="AV464" s="14" t="s">
        <v>82</v>
      </c>
      <c r="AW464" s="14" t="s">
        <v>33</v>
      </c>
      <c r="AX464" s="14" t="s">
        <v>72</v>
      </c>
      <c r="AY464" s="247" t="s">
        <v>122</v>
      </c>
    </row>
    <row r="465" spans="1:51" s="14" customFormat="1" ht="12">
      <c r="A465" s="14"/>
      <c r="B465" s="237"/>
      <c r="C465" s="238"/>
      <c r="D465" s="228" t="s">
        <v>132</v>
      </c>
      <c r="E465" s="239" t="s">
        <v>19</v>
      </c>
      <c r="F465" s="240" t="s">
        <v>708</v>
      </c>
      <c r="G465" s="238"/>
      <c r="H465" s="241">
        <v>0.131</v>
      </c>
      <c r="I465" s="242"/>
      <c r="J465" s="238"/>
      <c r="K465" s="238"/>
      <c r="L465" s="243"/>
      <c r="M465" s="244"/>
      <c r="N465" s="245"/>
      <c r="O465" s="245"/>
      <c r="P465" s="245"/>
      <c r="Q465" s="245"/>
      <c r="R465" s="245"/>
      <c r="S465" s="245"/>
      <c r="T465" s="246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7" t="s">
        <v>132</v>
      </c>
      <c r="AU465" s="247" t="s">
        <v>82</v>
      </c>
      <c r="AV465" s="14" t="s">
        <v>82</v>
      </c>
      <c r="AW465" s="14" t="s">
        <v>33</v>
      </c>
      <c r="AX465" s="14" t="s">
        <v>72</v>
      </c>
      <c r="AY465" s="247" t="s">
        <v>122</v>
      </c>
    </row>
    <row r="466" spans="1:51" s="13" customFormat="1" ht="12">
      <c r="A466" s="13"/>
      <c r="B466" s="226"/>
      <c r="C466" s="227"/>
      <c r="D466" s="228" t="s">
        <v>132</v>
      </c>
      <c r="E466" s="229" t="s">
        <v>19</v>
      </c>
      <c r="F466" s="230" t="s">
        <v>709</v>
      </c>
      <c r="G466" s="227"/>
      <c r="H466" s="229" t="s">
        <v>19</v>
      </c>
      <c r="I466" s="231"/>
      <c r="J466" s="227"/>
      <c r="K466" s="227"/>
      <c r="L466" s="232"/>
      <c r="M466" s="233"/>
      <c r="N466" s="234"/>
      <c r="O466" s="234"/>
      <c r="P466" s="234"/>
      <c r="Q466" s="234"/>
      <c r="R466" s="234"/>
      <c r="S466" s="234"/>
      <c r="T466" s="23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6" t="s">
        <v>132</v>
      </c>
      <c r="AU466" s="236" t="s">
        <v>82</v>
      </c>
      <c r="AV466" s="13" t="s">
        <v>80</v>
      </c>
      <c r="AW466" s="13" t="s">
        <v>33</v>
      </c>
      <c r="AX466" s="13" t="s">
        <v>72</v>
      </c>
      <c r="AY466" s="236" t="s">
        <v>122</v>
      </c>
    </row>
    <row r="467" spans="1:51" s="14" customFormat="1" ht="12">
      <c r="A467" s="14"/>
      <c r="B467" s="237"/>
      <c r="C467" s="238"/>
      <c r="D467" s="228" t="s">
        <v>132</v>
      </c>
      <c r="E467" s="239" t="s">
        <v>19</v>
      </c>
      <c r="F467" s="240" t="s">
        <v>710</v>
      </c>
      <c r="G467" s="238"/>
      <c r="H467" s="241">
        <v>0.221</v>
      </c>
      <c r="I467" s="242"/>
      <c r="J467" s="238"/>
      <c r="K467" s="238"/>
      <c r="L467" s="243"/>
      <c r="M467" s="244"/>
      <c r="N467" s="245"/>
      <c r="O467" s="245"/>
      <c r="P467" s="245"/>
      <c r="Q467" s="245"/>
      <c r="R467" s="245"/>
      <c r="S467" s="245"/>
      <c r="T467" s="246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7" t="s">
        <v>132</v>
      </c>
      <c r="AU467" s="247" t="s">
        <v>82</v>
      </c>
      <c r="AV467" s="14" t="s">
        <v>82</v>
      </c>
      <c r="AW467" s="14" t="s">
        <v>33</v>
      </c>
      <c r="AX467" s="14" t="s">
        <v>72</v>
      </c>
      <c r="AY467" s="247" t="s">
        <v>122</v>
      </c>
    </row>
    <row r="468" spans="1:51" s="13" customFormat="1" ht="12">
      <c r="A468" s="13"/>
      <c r="B468" s="226"/>
      <c r="C468" s="227"/>
      <c r="D468" s="228" t="s">
        <v>132</v>
      </c>
      <c r="E468" s="229" t="s">
        <v>19</v>
      </c>
      <c r="F468" s="230" t="s">
        <v>711</v>
      </c>
      <c r="G468" s="227"/>
      <c r="H468" s="229" t="s">
        <v>19</v>
      </c>
      <c r="I468" s="231"/>
      <c r="J468" s="227"/>
      <c r="K468" s="227"/>
      <c r="L468" s="232"/>
      <c r="M468" s="233"/>
      <c r="N468" s="234"/>
      <c r="O468" s="234"/>
      <c r="P468" s="234"/>
      <c r="Q468" s="234"/>
      <c r="R468" s="234"/>
      <c r="S468" s="234"/>
      <c r="T468" s="23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6" t="s">
        <v>132</v>
      </c>
      <c r="AU468" s="236" t="s">
        <v>82</v>
      </c>
      <c r="AV468" s="13" t="s">
        <v>80</v>
      </c>
      <c r="AW468" s="13" t="s">
        <v>33</v>
      </c>
      <c r="AX468" s="13" t="s">
        <v>72</v>
      </c>
      <c r="AY468" s="236" t="s">
        <v>122</v>
      </c>
    </row>
    <row r="469" spans="1:51" s="14" customFormat="1" ht="12">
      <c r="A469" s="14"/>
      <c r="B469" s="237"/>
      <c r="C469" s="238"/>
      <c r="D469" s="228" t="s">
        <v>132</v>
      </c>
      <c r="E469" s="239" t="s">
        <v>19</v>
      </c>
      <c r="F469" s="240" t="s">
        <v>712</v>
      </c>
      <c r="G469" s="238"/>
      <c r="H469" s="241">
        <v>0.204</v>
      </c>
      <c r="I469" s="242"/>
      <c r="J469" s="238"/>
      <c r="K469" s="238"/>
      <c r="L469" s="243"/>
      <c r="M469" s="244"/>
      <c r="N469" s="245"/>
      <c r="O469" s="245"/>
      <c r="P469" s="245"/>
      <c r="Q469" s="245"/>
      <c r="R469" s="245"/>
      <c r="S469" s="245"/>
      <c r="T469" s="246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7" t="s">
        <v>132</v>
      </c>
      <c r="AU469" s="247" t="s">
        <v>82</v>
      </c>
      <c r="AV469" s="14" t="s">
        <v>82</v>
      </c>
      <c r="AW469" s="14" t="s">
        <v>33</v>
      </c>
      <c r="AX469" s="14" t="s">
        <v>72</v>
      </c>
      <c r="AY469" s="247" t="s">
        <v>122</v>
      </c>
    </row>
    <row r="470" spans="1:51" s="15" customFormat="1" ht="12">
      <c r="A470" s="15"/>
      <c r="B470" s="248"/>
      <c r="C470" s="249"/>
      <c r="D470" s="228" t="s">
        <v>132</v>
      </c>
      <c r="E470" s="250" t="s">
        <v>19</v>
      </c>
      <c r="F470" s="251" t="s">
        <v>136</v>
      </c>
      <c r="G470" s="249"/>
      <c r="H470" s="252">
        <v>8.74</v>
      </c>
      <c r="I470" s="253"/>
      <c r="J470" s="249"/>
      <c r="K470" s="249"/>
      <c r="L470" s="254"/>
      <c r="M470" s="255"/>
      <c r="N470" s="256"/>
      <c r="O470" s="256"/>
      <c r="P470" s="256"/>
      <c r="Q470" s="256"/>
      <c r="R470" s="256"/>
      <c r="S470" s="256"/>
      <c r="T470" s="257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58" t="s">
        <v>132</v>
      </c>
      <c r="AU470" s="258" t="s">
        <v>82</v>
      </c>
      <c r="AV470" s="15" t="s">
        <v>128</v>
      </c>
      <c r="AW470" s="15" t="s">
        <v>33</v>
      </c>
      <c r="AX470" s="15" t="s">
        <v>80</v>
      </c>
      <c r="AY470" s="258" t="s">
        <v>122</v>
      </c>
    </row>
    <row r="471" spans="1:65" s="2" customFormat="1" ht="21.75" customHeight="1">
      <c r="A471" s="40"/>
      <c r="B471" s="41"/>
      <c r="C471" s="207" t="s">
        <v>529</v>
      </c>
      <c r="D471" s="207" t="s">
        <v>124</v>
      </c>
      <c r="E471" s="208" t="s">
        <v>713</v>
      </c>
      <c r="F471" s="209" t="s">
        <v>714</v>
      </c>
      <c r="G471" s="210" t="s">
        <v>166</v>
      </c>
      <c r="H471" s="211">
        <v>0.469</v>
      </c>
      <c r="I471" s="212"/>
      <c r="J471" s="213">
        <f>ROUND(I471*H471,2)</f>
        <v>0</v>
      </c>
      <c r="K471" s="214"/>
      <c r="L471" s="46"/>
      <c r="M471" s="215" t="s">
        <v>19</v>
      </c>
      <c r="N471" s="216" t="s">
        <v>43</v>
      </c>
      <c r="O471" s="86"/>
      <c r="P471" s="217">
        <f>O471*H471</f>
        <v>0</v>
      </c>
      <c r="Q471" s="217">
        <v>1.0627727797</v>
      </c>
      <c r="R471" s="217">
        <f>Q471*H471</f>
        <v>0.49844043367929997</v>
      </c>
      <c r="S471" s="217">
        <v>0</v>
      </c>
      <c r="T471" s="218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9" t="s">
        <v>128</v>
      </c>
      <c r="AT471" s="219" t="s">
        <v>124</v>
      </c>
      <c r="AU471" s="219" t="s">
        <v>82</v>
      </c>
      <c r="AY471" s="19" t="s">
        <v>122</v>
      </c>
      <c r="BE471" s="220">
        <f>IF(N471="základní",J471,0)</f>
        <v>0</v>
      </c>
      <c r="BF471" s="220">
        <f>IF(N471="snížená",J471,0)</f>
        <v>0</v>
      </c>
      <c r="BG471" s="220">
        <f>IF(N471="zákl. přenesená",J471,0)</f>
        <v>0</v>
      </c>
      <c r="BH471" s="220">
        <f>IF(N471="sníž. přenesená",J471,0)</f>
        <v>0</v>
      </c>
      <c r="BI471" s="220">
        <f>IF(N471="nulová",J471,0)</f>
        <v>0</v>
      </c>
      <c r="BJ471" s="19" t="s">
        <v>80</v>
      </c>
      <c r="BK471" s="220">
        <f>ROUND(I471*H471,2)</f>
        <v>0</v>
      </c>
      <c r="BL471" s="19" t="s">
        <v>128</v>
      </c>
      <c r="BM471" s="219" t="s">
        <v>715</v>
      </c>
    </row>
    <row r="472" spans="1:47" s="2" customFormat="1" ht="12">
      <c r="A472" s="40"/>
      <c r="B472" s="41"/>
      <c r="C472" s="42"/>
      <c r="D472" s="221" t="s">
        <v>130</v>
      </c>
      <c r="E472" s="42"/>
      <c r="F472" s="222" t="s">
        <v>716</v>
      </c>
      <c r="G472" s="42"/>
      <c r="H472" s="42"/>
      <c r="I472" s="223"/>
      <c r="J472" s="42"/>
      <c r="K472" s="42"/>
      <c r="L472" s="46"/>
      <c r="M472" s="224"/>
      <c r="N472" s="225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130</v>
      </c>
      <c r="AU472" s="19" t="s">
        <v>82</v>
      </c>
    </row>
    <row r="473" spans="1:51" s="13" customFormat="1" ht="12">
      <c r="A473" s="13"/>
      <c r="B473" s="226"/>
      <c r="C473" s="227"/>
      <c r="D473" s="228" t="s">
        <v>132</v>
      </c>
      <c r="E473" s="229" t="s">
        <v>19</v>
      </c>
      <c r="F473" s="230" t="s">
        <v>717</v>
      </c>
      <c r="G473" s="227"/>
      <c r="H473" s="229" t="s">
        <v>19</v>
      </c>
      <c r="I473" s="231"/>
      <c r="J473" s="227"/>
      <c r="K473" s="227"/>
      <c r="L473" s="232"/>
      <c r="M473" s="233"/>
      <c r="N473" s="234"/>
      <c r="O473" s="234"/>
      <c r="P473" s="234"/>
      <c r="Q473" s="234"/>
      <c r="R473" s="234"/>
      <c r="S473" s="234"/>
      <c r="T473" s="23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6" t="s">
        <v>132</v>
      </c>
      <c r="AU473" s="236" t="s">
        <v>82</v>
      </c>
      <c r="AV473" s="13" t="s">
        <v>80</v>
      </c>
      <c r="AW473" s="13" t="s">
        <v>33</v>
      </c>
      <c r="AX473" s="13" t="s">
        <v>72</v>
      </c>
      <c r="AY473" s="236" t="s">
        <v>122</v>
      </c>
    </row>
    <row r="474" spans="1:51" s="14" customFormat="1" ht="12">
      <c r="A474" s="14"/>
      <c r="B474" s="237"/>
      <c r="C474" s="238"/>
      <c r="D474" s="228" t="s">
        <v>132</v>
      </c>
      <c r="E474" s="239" t="s">
        <v>19</v>
      </c>
      <c r="F474" s="240" t="s">
        <v>718</v>
      </c>
      <c r="G474" s="238"/>
      <c r="H474" s="241">
        <v>0.399</v>
      </c>
      <c r="I474" s="242"/>
      <c r="J474" s="238"/>
      <c r="K474" s="238"/>
      <c r="L474" s="243"/>
      <c r="M474" s="244"/>
      <c r="N474" s="245"/>
      <c r="O474" s="245"/>
      <c r="P474" s="245"/>
      <c r="Q474" s="245"/>
      <c r="R474" s="245"/>
      <c r="S474" s="245"/>
      <c r="T474" s="246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7" t="s">
        <v>132</v>
      </c>
      <c r="AU474" s="247" t="s">
        <v>82</v>
      </c>
      <c r="AV474" s="14" t="s">
        <v>82</v>
      </c>
      <c r="AW474" s="14" t="s">
        <v>33</v>
      </c>
      <c r="AX474" s="14" t="s">
        <v>72</v>
      </c>
      <c r="AY474" s="247" t="s">
        <v>122</v>
      </c>
    </row>
    <row r="475" spans="1:51" s="13" customFormat="1" ht="12">
      <c r="A475" s="13"/>
      <c r="B475" s="226"/>
      <c r="C475" s="227"/>
      <c r="D475" s="228" t="s">
        <v>132</v>
      </c>
      <c r="E475" s="229" t="s">
        <v>19</v>
      </c>
      <c r="F475" s="230" t="s">
        <v>719</v>
      </c>
      <c r="G475" s="227"/>
      <c r="H475" s="229" t="s">
        <v>19</v>
      </c>
      <c r="I475" s="231"/>
      <c r="J475" s="227"/>
      <c r="K475" s="227"/>
      <c r="L475" s="232"/>
      <c r="M475" s="233"/>
      <c r="N475" s="234"/>
      <c r="O475" s="234"/>
      <c r="P475" s="234"/>
      <c r="Q475" s="234"/>
      <c r="R475" s="234"/>
      <c r="S475" s="234"/>
      <c r="T475" s="23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6" t="s">
        <v>132</v>
      </c>
      <c r="AU475" s="236" t="s">
        <v>82</v>
      </c>
      <c r="AV475" s="13" t="s">
        <v>80</v>
      </c>
      <c r="AW475" s="13" t="s">
        <v>33</v>
      </c>
      <c r="AX475" s="13" t="s">
        <v>72</v>
      </c>
      <c r="AY475" s="236" t="s">
        <v>122</v>
      </c>
    </row>
    <row r="476" spans="1:51" s="14" customFormat="1" ht="12">
      <c r="A476" s="14"/>
      <c r="B476" s="237"/>
      <c r="C476" s="238"/>
      <c r="D476" s="228" t="s">
        <v>132</v>
      </c>
      <c r="E476" s="239" t="s">
        <v>19</v>
      </c>
      <c r="F476" s="240" t="s">
        <v>720</v>
      </c>
      <c r="G476" s="238"/>
      <c r="H476" s="241">
        <v>0.024</v>
      </c>
      <c r="I476" s="242"/>
      <c r="J476" s="238"/>
      <c r="K476" s="238"/>
      <c r="L476" s="243"/>
      <c r="M476" s="244"/>
      <c r="N476" s="245"/>
      <c r="O476" s="245"/>
      <c r="P476" s="245"/>
      <c r="Q476" s="245"/>
      <c r="R476" s="245"/>
      <c r="S476" s="245"/>
      <c r="T476" s="246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7" t="s">
        <v>132</v>
      </c>
      <c r="AU476" s="247" t="s">
        <v>82</v>
      </c>
      <c r="AV476" s="14" t="s">
        <v>82</v>
      </c>
      <c r="AW476" s="14" t="s">
        <v>33</v>
      </c>
      <c r="AX476" s="14" t="s">
        <v>72</v>
      </c>
      <c r="AY476" s="247" t="s">
        <v>122</v>
      </c>
    </row>
    <row r="477" spans="1:51" s="13" customFormat="1" ht="12">
      <c r="A477" s="13"/>
      <c r="B477" s="226"/>
      <c r="C477" s="227"/>
      <c r="D477" s="228" t="s">
        <v>132</v>
      </c>
      <c r="E477" s="229" t="s">
        <v>19</v>
      </c>
      <c r="F477" s="230" t="s">
        <v>721</v>
      </c>
      <c r="G477" s="227"/>
      <c r="H477" s="229" t="s">
        <v>19</v>
      </c>
      <c r="I477" s="231"/>
      <c r="J477" s="227"/>
      <c r="K477" s="227"/>
      <c r="L477" s="232"/>
      <c r="M477" s="233"/>
      <c r="N477" s="234"/>
      <c r="O477" s="234"/>
      <c r="P477" s="234"/>
      <c r="Q477" s="234"/>
      <c r="R477" s="234"/>
      <c r="S477" s="234"/>
      <c r="T477" s="23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6" t="s">
        <v>132</v>
      </c>
      <c r="AU477" s="236" t="s">
        <v>82</v>
      </c>
      <c r="AV477" s="13" t="s">
        <v>80</v>
      </c>
      <c r="AW477" s="13" t="s">
        <v>33</v>
      </c>
      <c r="AX477" s="13" t="s">
        <v>72</v>
      </c>
      <c r="AY477" s="236" t="s">
        <v>122</v>
      </c>
    </row>
    <row r="478" spans="1:51" s="14" customFormat="1" ht="12">
      <c r="A478" s="14"/>
      <c r="B478" s="237"/>
      <c r="C478" s="238"/>
      <c r="D478" s="228" t="s">
        <v>132</v>
      </c>
      <c r="E478" s="239" t="s">
        <v>19</v>
      </c>
      <c r="F478" s="240" t="s">
        <v>722</v>
      </c>
      <c r="G478" s="238"/>
      <c r="H478" s="241">
        <v>0.014</v>
      </c>
      <c r="I478" s="242"/>
      <c r="J478" s="238"/>
      <c r="K478" s="238"/>
      <c r="L478" s="243"/>
      <c r="M478" s="244"/>
      <c r="N478" s="245"/>
      <c r="O478" s="245"/>
      <c r="P478" s="245"/>
      <c r="Q478" s="245"/>
      <c r="R478" s="245"/>
      <c r="S478" s="245"/>
      <c r="T478" s="246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7" t="s">
        <v>132</v>
      </c>
      <c r="AU478" s="247" t="s">
        <v>82</v>
      </c>
      <c r="AV478" s="14" t="s">
        <v>82</v>
      </c>
      <c r="AW478" s="14" t="s">
        <v>33</v>
      </c>
      <c r="AX478" s="14" t="s">
        <v>72</v>
      </c>
      <c r="AY478" s="247" t="s">
        <v>122</v>
      </c>
    </row>
    <row r="479" spans="1:51" s="14" customFormat="1" ht="12">
      <c r="A479" s="14"/>
      <c r="B479" s="237"/>
      <c r="C479" s="238"/>
      <c r="D479" s="228" t="s">
        <v>132</v>
      </c>
      <c r="E479" s="239" t="s">
        <v>19</v>
      </c>
      <c r="F479" s="240" t="s">
        <v>723</v>
      </c>
      <c r="G479" s="238"/>
      <c r="H479" s="241">
        <v>0.008</v>
      </c>
      <c r="I479" s="242"/>
      <c r="J479" s="238"/>
      <c r="K479" s="238"/>
      <c r="L479" s="243"/>
      <c r="M479" s="244"/>
      <c r="N479" s="245"/>
      <c r="O479" s="245"/>
      <c r="P479" s="245"/>
      <c r="Q479" s="245"/>
      <c r="R479" s="245"/>
      <c r="S479" s="245"/>
      <c r="T479" s="246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7" t="s">
        <v>132</v>
      </c>
      <c r="AU479" s="247" t="s">
        <v>82</v>
      </c>
      <c r="AV479" s="14" t="s">
        <v>82</v>
      </c>
      <c r="AW479" s="14" t="s">
        <v>33</v>
      </c>
      <c r="AX479" s="14" t="s">
        <v>72</v>
      </c>
      <c r="AY479" s="247" t="s">
        <v>122</v>
      </c>
    </row>
    <row r="480" spans="1:51" s="13" customFormat="1" ht="12">
      <c r="A480" s="13"/>
      <c r="B480" s="226"/>
      <c r="C480" s="227"/>
      <c r="D480" s="228" t="s">
        <v>132</v>
      </c>
      <c r="E480" s="229" t="s">
        <v>19</v>
      </c>
      <c r="F480" s="230" t="s">
        <v>724</v>
      </c>
      <c r="G480" s="227"/>
      <c r="H480" s="229" t="s">
        <v>19</v>
      </c>
      <c r="I480" s="231"/>
      <c r="J480" s="227"/>
      <c r="K480" s="227"/>
      <c r="L480" s="232"/>
      <c r="M480" s="233"/>
      <c r="N480" s="234"/>
      <c r="O480" s="234"/>
      <c r="P480" s="234"/>
      <c r="Q480" s="234"/>
      <c r="R480" s="234"/>
      <c r="S480" s="234"/>
      <c r="T480" s="23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6" t="s">
        <v>132</v>
      </c>
      <c r="AU480" s="236" t="s">
        <v>82</v>
      </c>
      <c r="AV480" s="13" t="s">
        <v>80</v>
      </c>
      <c r="AW480" s="13" t="s">
        <v>33</v>
      </c>
      <c r="AX480" s="13" t="s">
        <v>72</v>
      </c>
      <c r="AY480" s="236" t="s">
        <v>122</v>
      </c>
    </row>
    <row r="481" spans="1:51" s="14" customFormat="1" ht="12">
      <c r="A481" s="14"/>
      <c r="B481" s="237"/>
      <c r="C481" s="238"/>
      <c r="D481" s="228" t="s">
        <v>132</v>
      </c>
      <c r="E481" s="239" t="s">
        <v>19</v>
      </c>
      <c r="F481" s="240" t="s">
        <v>725</v>
      </c>
      <c r="G481" s="238"/>
      <c r="H481" s="241">
        <v>0.013</v>
      </c>
      <c r="I481" s="242"/>
      <c r="J481" s="238"/>
      <c r="K481" s="238"/>
      <c r="L481" s="243"/>
      <c r="M481" s="244"/>
      <c r="N481" s="245"/>
      <c r="O481" s="245"/>
      <c r="P481" s="245"/>
      <c r="Q481" s="245"/>
      <c r="R481" s="245"/>
      <c r="S481" s="245"/>
      <c r="T481" s="246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7" t="s">
        <v>132</v>
      </c>
      <c r="AU481" s="247" t="s">
        <v>82</v>
      </c>
      <c r="AV481" s="14" t="s">
        <v>82</v>
      </c>
      <c r="AW481" s="14" t="s">
        <v>33</v>
      </c>
      <c r="AX481" s="14" t="s">
        <v>72</v>
      </c>
      <c r="AY481" s="247" t="s">
        <v>122</v>
      </c>
    </row>
    <row r="482" spans="1:51" s="13" customFormat="1" ht="12">
      <c r="A482" s="13"/>
      <c r="B482" s="226"/>
      <c r="C482" s="227"/>
      <c r="D482" s="228" t="s">
        <v>132</v>
      </c>
      <c r="E482" s="229" t="s">
        <v>19</v>
      </c>
      <c r="F482" s="230" t="s">
        <v>726</v>
      </c>
      <c r="G482" s="227"/>
      <c r="H482" s="229" t="s">
        <v>19</v>
      </c>
      <c r="I482" s="231"/>
      <c r="J482" s="227"/>
      <c r="K482" s="227"/>
      <c r="L482" s="232"/>
      <c r="M482" s="233"/>
      <c r="N482" s="234"/>
      <c r="O482" s="234"/>
      <c r="P482" s="234"/>
      <c r="Q482" s="234"/>
      <c r="R482" s="234"/>
      <c r="S482" s="234"/>
      <c r="T482" s="23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6" t="s">
        <v>132</v>
      </c>
      <c r="AU482" s="236" t="s">
        <v>82</v>
      </c>
      <c r="AV482" s="13" t="s">
        <v>80</v>
      </c>
      <c r="AW482" s="13" t="s">
        <v>33</v>
      </c>
      <c r="AX482" s="13" t="s">
        <v>72</v>
      </c>
      <c r="AY482" s="236" t="s">
        <v>122</v>
      </c>
    </row>
    <row r="483" spans="1:51" s="14" customFormat="1" ht="12">
      <c r="A483" s="14"/>
      <c r="B483" s="237"/>
      <c r="C483" s="238"/>
      <c r="D483" s="228" t="s">
        <v>132</v>
      </c>
      <c r="E483" s="239" t="s">
        <v>19</v>
      </c>
      <c r="F483" s="240" t="s">
        <v>727</v>
      </c>
      <c r="G483" s="238"/>
      <c r="H483" s="241">
        <v>0.011</v>
      </c>
      <c r="I483" s="242"/>
      <c r="J483" s="238"/>
      <c r="K483" s="238"/>
      <c r="L483" s="243"/>
      <c r="M483" s="244"/>
      <c r="N483" s="245"/>
      <c r="O483" s="245"/>
      <c r="P483" s="245"/>
      <c r="Q483" s="245"/>
      <c r="R483" s="245"/>
      <c r="S483" s="245"/>
      <c r="T483" s="246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7" t="s">
        <v>132</v>
      </c>
      <c r="AU483" s="247" t="s">
        <v>82</v>
      </c>
      <c r="AV483" s="14" t="s">
        <v>82</v>
      </c>
      <c r="AW483" s="14" t="s">
        <v>33</v>
      </c>
      <c r="AX483" s="14" t="s">
        <v>72</v>
      </c>
      <c r="AY483" s="247" t="s">
        <v>122</v>
      </c>
    </row>
    <row r="484" spans="1:51" s="15" customFormat="1" ht="12">
      <c r="A484" s="15"/>
      <c r="B484" s="248"/>
      <c r="C484" s="249"/>
      <c r="D484" s="228" t="s">
        <v>132</v>
      </c>
      <c r="E484" s="250" t="s">
        <v>19</v>
      </c>
      <c r="F484" s="251" t="s">
        <v>136</v>
      </c>
      <c r="G484" s="249"/>
      <c r="H484" s="252">
        <v>0.469</v>
      </c>
      <c r="I484" s="253"/>
      <c r="J484" s="249"/>
      <c r="K484" s="249"/>
      <c r="L484" s="254"/>
      <c r="M484" s="255"/>
      <c r="N484" s="256"/>
      <c r="O484" s="256"/>
      <c r="P484" s="256"/>
      <c r="Q484" s="256"/>
      <c r="R484" s="256"/>
      <c r="S484" s="256"/>
      <c r="T484" s="257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58" t="s">
        <v>132</v>
      </c>
      <c r="AU484" s="258" t="s">
        <v>82</v>
      </c>
      <c r="AV484" s="15" t="s">
        <v>128</v>
      </c>
      <c r="AW484" s="15" t="s">
        <v>33</v>
      </c>
      <c r="AX484" s="15" t="s">
        <v>80</v>
      </c>
      <c r="AY484" s="258" t="s">
        <v>122</v>
      </c>
    </row>
    <row r="485" spans="1:65" s="2" customFormat="1" ht="33" customHeight="1">
      <c r="A485" s="40"/>
      <c r="B485" s="41"/>
      <c r="C485" s="207" t="s">
        <v>728</v>
      </c>
      <c r="D485" s="207" t="s">
        <v>124</v>
      </c>
      <c r="E485" s="208" t="s">
        <v>729</v>
      </c>
      <c r="F485" s="209" t="s">
        <v>730</v>
      </c>
      <c r="G485" s="210" t="s">
        <v>238</v>
      </c>
      <c r="H485" s="211">
        <v>1.05</v>
      </c>
      <c r="I485" s="212"/>
      <c r="J485" s="213">
        <f>ROUND(I485*H485,2)</f>
        <v>0</v>
      </c>
      <c r="K485" s="214"/>
      <c r="L485" s="46"/>
      <c r="M485" s="215" t="s">
        <v>19</v>
      </c>
      <c r="N485" s="216" t="s">
        <v>43</v>
      </c>
      <c r="O485" s="86"/>
      <c r="P485" s="217">
        <f>O485*H485</f>
        <v>0</v>
      </c>
      <c r="Q485" s="217">
        <v>0.105</v>
      </c>
      <c r="R485" s="217">
        <f>Q485*H485</f>
        <v>0.11025</v>
      </c>
      <c r="S485" s="217">
        <v>0</v>
      </c>
      <c r="T485" s="218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9" t="s">
        <v>128</v>
      </c>
      <c r="AT485" s="219" t="s">
        <v>124</v>
      </c>
      <c r="AU485" s="219" t="s">
        <v>82</v>
      </c>
      <c r="AY485" s="19" t="s">
        <v>122</v>
      </c>
      <c r="BE485" s="220">
        <f>IF(N485="základní",J485,0)</f>
        <v>0</v>
      </c>
      <c r="BF485" s="220">
        <f>IF(N485="snížená",J485,0)</f>
        <v>0</v>
      </c>
      <c r="BG485" s="220">
        <f>IF(N485="zákl. přenesená",J485,0)</f>
        <v>0</v>
      </c>
      <c r="BH485" s="220">
        <f>IF(N485="sníž. přenesená",J485,0)</f>
        <v>0</v>
      </c>
      <c r="BI485" s="220">
        <f>IF(N485="nulová",J485,0)</f>
        <v>0</v>
      </c>
      <c r="BJ485" s="19" t="s">
        <v>80</v>
      </c>
      <c r="BK485" s="220">
        <f>ROUND(I485*H485,2)</f>
        <v>0</v>
      </c>
      <c r="BL485" s="19" t="s">
        <v>128</v>
      </c>
      <c r="BM485" s="219" t="s">
        <v>731</v>
      </c>
    </row>
    <row r="486" spans="1:47" s="2" customFormat="1" ht="12">
      <c r="A486" s="40"/>
      <c r="B486" s="41"/>
      <c r="C486" s="42"/>
      <c r="D486" s="221" t="s">
        <v>130</v>
      </c>
      <c r="E486" s="42"/>
      <c r="F486" s="222" t="s">
        <v>732</v>
      </c>
      <c r="G486" s="42"/>
      <c r="H486" s="42"/>
      <c r="I486" s="223"/>
      <c r="J486" s="42"/>
      <c r="K486" s="42"/>
      <c r="L486" s="46"/>
      <c r="M486" s="224"/>
      <c r="N486" s="225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130</v>
      </c>
      <c r="AU486" s="19" t="s">
        <v>82</v>
      </c>
    </row>
    <row r="487" spans="1:51" s="13" customFormat="1" ht="12">
      <c r="A487" s="13"/>
      <c r="B487" s="226"/>
      <c r="C487" s="227"/>
      <c r="D487" s="228" t="s">
        <v>132</v>
      </c>
      <c r="E487" s="229" t="s">
        <v>19</v>
      </c>
      <c r="F487" s="230" t="s">
        <v>733</v>
      </c>
      <c r="G487" s="227"/>
      <c r="H487" s="229" t="s">
        <v>19</v>
      </c>
      <c r="I487" s="231"/>
      <c r="J487" s="227"/>
      <c r="K487" s="227"/>
      <c r="L487" s="232"/>
      <c r="M487" s="233"/>
      <c r="N487" s="234"/>
      <c r="O487" s="234"/>
      <c r="P487" s="234"/>
      <c r="Q487" s="234"/>
      <c r="R487" s="234"/>
      <c r="S487" s="234"/>
      <c r="T487" s="23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6" t="s">
        <v>132</v>
      </c>
      <c r="AU487" s="236" t="s">
        <v>82</v>
      </c>
      <c r="AV487" s="13" t="s">
        <v>80</v>
      </c>
      <c r="AW487" s="13" t="s">
        <v>33</v>
      </c>
      <c r="AX487" s="13" t="s">
        <v>72</v>
      </c>
      <c r="AY487" s="236" t="s">
        <v>122</v>
      </c>
    </row>
    <row r="488" spans="1:51" s="14" customFormat="1" ht="12">
      <c r="A488" s="14"/>
      <c r="B488" s="237"/>
      <c r="C488" s="238"/>
      <c r="D488" s="228" t="s">
        <v>132</v>
      </c>
      <c r="E488" s="239" t="s">
        <v>19</v>
      </c>
      <c r="F488" s="240" t="s">
        <v>734</v>
      </c>
      <c r="G488" s="238"/>
      <c r="H488" s="241">
        <v>1.05</v>
      </c>
      <c r="I488" s="242"/>
      <c r="J488" s="238"/>
      <c r="K488" s="238"/>
      <c r="L488" s="243"/>
      <c r="M488" s="244"/>
      <c r="N488" s="245"/>
      <c r="O488" s="245"/>
      <c r="P488" s="245"/>
      <c r="Q488" s="245"/>
      <c r="R488" s="245"/>
      <c r="S488" s="245"/>
      <c r="T488" s="246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7" t="s">
        <v>132</v>
      </c>
      <c r="AU488" s="247" t="s">
        <v>82</v>
      </c>
      <c r="AV488" s="14" t="s">
        <v>82</v>
      </c>
      <c r="AW488" s="14" t="s">
        <v>33</v>
      </c>
      <c r="AX488" s="14" t="s">
        <v>80</v>
      </c>
      <c r="AY488" s="247" t="s">
        <v>122</v>
      </c>
    </row>
    <row r="489" spans="1:65" s="2" customFormat="1" ht="24.15" customHeight="1">
      <c r="A489" s="40"/>
      <c r="B489" s="41"/>
      <c r="C489" s="207" t="s">
        <v>735</v>
      </c>
      <c r="D489" s="207" t="s">
        <v>124</v>
      </c>
      <c r="E489" s="208" t="s">
        <v>736</v>
      </c>
      <c r="F489" s="209" t="s">
        <v>737</v>
      </c>
      <c r="G489" s="210" t="s">
        <v>479</v>
      </c>
      <c r="H489" s="211">
        <v>16.42</v>
      </c>
      <c r="I489" s="212"/>
      <c r="J489" s="213">
        <f>ROUND(I489*H489,2)</f>
        <v>0</v>
      </c>
      <c r="K489" s="214"/>
      <c r="L489" s="46"/>
      <c r="M489" s="215" t="s">
        <v>19</v>
      </c>
      <c r="N489" s="216" t="s">
        <v>43</v>
      </c>
      <c r="O489" s="86"/>
      <c r="P489" s="217">
        <f>O489*H489</f>
        <v>0</v>
      </c>
      <c r="Q489" s="217">
        <v>5.25E-05</v>
      </c>
      <c r="R489" s="217">
        <f>Q489*H489</f>
        <v>0.0008620500000000002</v>
      </c>
      <c r="S489" s="217">
        <v>0</v>
      </c>
      <c r="T489" s="218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9" t="s">
        <v>128</v>
      </c>
      <c r="AT489" s="219" t="s">
        <v>124</v>
      </c>
      <c r="AU489" s="219" t="s">
        <v>82</v>
      </c>
      <c r="AY489" s="19" t="s">
        <v>122</v>
      </c>
      <c r="BE489" s="220">
        <f>IF(N489="základní",J489,0)</f>
        <v>0</v>
      </c>
      <c r="BF489" s="220">
        <f>IF(N489="snížená",J489,0)</f>
        <v>0</v>
      </c>
      <c r="BG489" s="220">
        <f>IF(N489="zákl. přenesená",J489,0)</f>
        <v>0</v>
      </c>
      <c r="BH489" s="220">
        <f>IF(N489="sníž. přenesená",J489,0)</f>
        <v>0</v>
      </c>
      <c r="BI489" s="220">
        <f>IF(N489="nulová",J489,0)</f>
        <v>0</v>
      </c>
      <c r="BJ489" s="19" t="s">
        <v>80</v>
      </c>
      <c r="BK489" s="220">
        <f>ROUND(I489*H489,2)</f>
        <v>0</v>
      </c>
      <c r="BL489" s="19" t="s">
        <v>128</v>
      </c>
      <c r="BM489" s="219" t="s">
        <v>738</v>
      </c>
    </row>
    <row r="490" spans="1:47" s="2" customFormat="1" ht="12">
      <c r="A490" s="40"/>
      <c r="B490" s="41"/>
      <c r="C490" s="42"/>
      <c r="D490" s="221" t="s">
        <v>130</v>
      </c>
      <c r="E490" s="42"/>
      <c r="F490" s="222" t="s">
        <v>739</v>
      </c>
      <c r="G490" s="42"/>
      <c r="H490" s="42"/>
      <c r="I490" s="223"/>
      <c r="J490" s="42"/>
      <c r="K490" s="42"/>
      <c r="L490" s="46"/>
      <c r="M490" s="224"/>
      <c r="N490" s="225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130</v>
      </c>
      <c r="AU490" s="19" t="s">
        <v>82</v>
      </c>
    </row>
    <row r="491" spans="1:51" s="14" customFormat="1" ht="12">
      <c r="A491" s="14"/>
      <c r="B491" s="237"/>
      <c r="C491" s="238"/>
      <c r="D491" s="228" t="s">
        <v>132</v>
      </c>
      <c r="E491" s="239" t="s">
        <v>19</v>
      </c>
      <c r="F491" s="240" t="s">
        <v>740</v>
      </c>
      <c r="G491" s="238"/>
      <c r="H491" s="241">
        <v>16.42</v>
      </c>
      <c r="I491" s="242"/>
      <c r="J491" s="238"/>
      <c r="K491" s="238"/>
      <c r="L491" s="243"/>
      <c r="M491" s="244"/>
      <c r="N491" s="245"/>
      <c r="O491" s="245"/>
      <c r="P491" s="245"/>
      <c r="Q491" s="245"/>
      <c r="R491" s="245"/>
      <c r="S491" s="245"/>
      <c r="T491" s="246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7" t="s">
        <v>132</v>
      </c>
      <c r="AU491" s="247" t="s">
        <v>82</v>
      </c>
      <c r="AV491" s="14" t="s">
        <v>82</v>
      </c>
      <c r="AW491" s="14" t="s">
        <v>33</v>
      </c>
      <c r="AX491" s="14" t="s">
        <v>80</v>
      </c>
      <c r="AY491" s="247" t="s">
        <v>122</v>
      </c>
    </row>
    <row r="492" spans="1:65" s="2" customFormat="1" ht="37.8" customHeight="1">
      <c r="A492" s="40"/>
      <c r="B492" s="41"/>
      <c r="C492" s="207" t="s">
        <v>741</v>
      </c>
      <c r="D492" s="207" t="s">
        <v>124</v>
      </c>
      <c r="E492" s="208" t="s">
        <v>742</v>
      </c>
      <c r="F492" s="209" t="s">
        <v>743</v>
      </c>
      <c r="G492" s="210" t="s">
        <v>479</v>
      </c>
      <c r="H492" s="211">
        <v>16.42</v>
      </c>
      <c r="I492" s="212"/>
      <c r="J492" s="213">
        <f>ROUND(I492*H492,2)</f>
        <v>0</v>
      </c>
      <c r="K492" s="214"/>
      <c r="L492" s="46"/>
      <c r="M492" s="215" t="s">
        <v>19</v>
      </c>
      <c r="N492" s="216" t="s">
        <v>43</v>
      </c>
      <c r="O492" s="86"/>
      <c r="P492" s="217">
        <f>O492*H492</f>
        <v>0</v>
      </c>
      <c r="Q492" s="217">
        <v>8.28E-06</v>
      </c>
      <c r="R492" s="217">
        <f>Q492*H492</f>
        <v>0.00013595760000000001</v>
      </c>
      <c r="S492" s="217">
        <v>0</v>
      </c>
      <c r="T492" s="218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19" t="s">
        <v>128</v>
      </c>
      <c r="AT492" s="219" t="s">
        <v>124</v>
      </c>
      <c r="AU492" s="219" t="s">
        <v>82</v>
      </c>
      <c r="AY492" s="19" t="s">
        <v>122</v>
      </c>
      <c r="BE492" s="220">
        <f>IF(N492="základní",J492,0)</f>
        <v>0</v>
      </c>
      <c r="BF492" s="220">
        <f>IF(N492="snížená",J492,0)</f>
        <v>0</v>
      </c>
      <c r="BG492" s="220">
        <f>IF(N492="zákl. přenesená",J492,0)</f>
        <v>0</v>
      </c>
      <c r="BH492" s="220">
        <f>IF(N492="sníž. přenesená",J492,0)</f>
        <v>0</v>
      </c>
      <c r="BI492" s="220">
        <f>IF(N492="nulová",J492,0)</f>
        <v>0</v>
      </c>
      <c r="BJ492" s="19" t="s">
        <v>80</v>
      </c>
      <c r="BK492" s="220">
        <f>ROUND(I492*H492,2)</f>
        <v>0</v>
      </c>
      <c r="BL492" s="19" t="s">
        <v>128</v>
      </c>
      <c r="BM492" s="219" t="s">
        <v>744</v>
      </c>
    </row>
    <row r="493" spans="1:47" s="2" customFormat="1" ht="12">
      <c r="A493" s="40"/>
      <c r="B493" s="41"/>
      <c r="C493" s="42"/>
      <c r="D493" s="221" t="s">
        <v>130</v>
      </c>
      <c r="E493" s="42"/>
      <c r="F493" s="222" t="s">
        <v>745</v>
      </c>
      <c r="G493" s="42"/>
      <c r="H493" s="42"/>
      <c r="I493" s="223"/>
      <c r="J493" s="42"/>
      <c r="K493" s="42"/>
      <c r="L493" s="46"/>
      <c r="M493" s="224"/>
      <c r="N493" s="225"/>
      <c r="O493" s="86"/>
      <c r="P493" s="86"/>
      <c r="Q493" s="86"/>
      <c r="R493" s="86"/>
      <c r="S493" s="86"/>
      <c r="T493" s="87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130</v>
      </c>
      <c r="AU493" s="19" t="s">
        <v>82</v>
      </c>
    </row>
    <row r="494" spans="1:51" s="14" customFormat="1" ht="12">
      <c r="A494" s="14"/>
      <c r="B494" s="237"/>
      <c r="C494" s="238"/>
      <c r="D494" s="228" t="s">
        <v>132</v>
      </c>
      <c r="E494" s="239" t="s">
        <v>19</v>
      </c>
      <c r="F494" s="240" t="s">
        <v>740</v>
      </c>
      <c r="G494" s="238"/>
      <c r="H494" s="241">
        <v>16.42</v>
      </c>
      <c r="I494" s="242"/>
      <c r="J494" s="238"/>
      <c r="K494" s="238"/>
      <c r="L494" s="243"/>
      <c r="M494" s="244"/>
      <c r="N494" s="245"/>
      <c r="O494" s="245"/>
      <c r="P494" s="245"/>
      <c r="Q494" s="245"/>
      <c r="R494" s="245"/>
      <c r="S494" s="245"/>
      <c r="T494" s="246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7" t="s">
        <v>132</v>
      </c>
      <c r="AU494" s="247" t="s">
        <v>82</v>
      </c>
      <c r="AV494" s="14" t="s">
        <v>82</v>
      </c>
      <c r="AW494" s="14" t="s">
        <v>33</v>
      </c>
      <c r="AX494" s="14" t="s">
        <v>80</v>
      </c>
      <c r="AY494" s="247" t="s">
        <v>122</v>
      </c>
    </row>
    <row r="495" spans="1:63" s="12" customFormat="1" ht="22.8" customHeight="1">
      <c r="A495" s="12"/>
      <c r="B495" s="191"/>
      <c r="C495" s="192"/>
      <c r="D495" s="193" t="s">
        <v>71</v>
      </c>
      <c r="E495" s="205" t="s">
        <v>485</v>
      </c>
      <c r="F495" s="205" t="s">
        <v>746</v>
      </c>
      <c r="G495" s="192"/>
      <c r="H495" s="192"/>
      <c r="I495" s="195"/>
      <c r="J495" s="206">
        <f>BK495</f>
        <v>0</v>
      </c>
      <c r="K495" s="192"/>
      <c r="L495" s="197"/>
      <c r="M495" s="198"/>
      <c r="N495" s="199"/>
      <c r="O495" s="199"/>
      <c r="P495" s="200">
        <f>SUM(P496:P520)</f>
        <v>0</v>
      </c>
      <c r="Q495" s="199"/>
      <c r="R495" s="200">
        <f>SUM(R496:R520)</f>
        <v>0.56498337</v>
      </c>
      <c r="S495" s="199"/>
      <c r="T495" s="201">
        <f>SUM(T496:T520)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02" t="s">
        <v>80</v>
      </c>
      <c r="AT495" s="203" t="s">
        <v>71</v>
      </c>
      <c r="AU495" s="203" t="s">
        <v>80</v>
      </c>
      <c r="AY495" s="202" t="s">
        <v>122</v>
      </c>
      <c r="BK495" s="204">
        <f>SUM(BK496:BK520)</f>
        <v>0</v>
      </c>
    </row>
    <row r="496" spans="1:65" s="2" customFormat="1" ht="37.8" customHeight="1">
      <c r="A496" s="40"/>
      <c r="B496" s="41"/>
      <c r="C496" s="207" t="s">
        <v>747</v>
      </c>
      <c r="D496" s="207" t="s">
        <v>124</v>
      </c>
      <c r="E496" s="208" t="s">
        <v>748</v>
      </c>
      <c r="F496" s="209" t="s">
        <v>749</v>
      </c>
      <c r="G496" s="210" t="s">
        <v>407</v>
      </c>
      <c r="H496" s="211">
        <v>4</v>
      </c>
      <c r="I496" s="212"/>
      <c r="J496" s="213">
        <f>ROUND(I496*H496,2)</f>
        <v>0</v>
      </c>
      <c r="K496" s="214"/>
      <c r="L496" s="46"/>
      <c r="M496" s="215" t="s">
        <v>19</v>
      </c>
      <c r="N496" s="216" t="s">
        <v>43</v>
      </c>
      <c r="O496" s="86"/>
      <c r="P496" s="217">
        <f>O496*H496</f>
        <v>0</v>
      </c>
      <c r="Q496" s="217">
        <v>0.01777</v>
      </c>
      <c r="R496" s="217">
        <f>Q496*H496</f>
        <v>0.07108</v>
      </c>
      <c r="S496" s="217">
        <v>0</v>
      </c>
      <c r="T496" s="218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9" t="s">
        <v>128</v>
      </c>
      <c r="AT496" s="219" t="s">
        <v>124</v>
      </c>
      <c r="AU496" s="219" t="s">
        <v>82</v>
      </c>
      <c r="AY496" s="19" t="s">
        <v>122</v>
      </c>
      <c r="BE496" s="220">
        <f>IF(N496="základní",J496,0)</f>
        <v>0</v>
      </c>
      <c r="BF496" s="220">
        <f>IF(N496="snížená",J496,0)</f>
        <v>0</v>
      </c>
      <c r="BG496" s="220">
        <f>IF(N496="zákl. přenesená",J496,0)</f>
        <v>0</v>
      </c>
      <c r="BH496" s="220">
        <f>IF(N496="sníž. přenesená",J496,0)</f>
        <v>0</v>
      </c>
      <c r="BI496" s="220">
        <f>IF(N496="nulová",J496,0)</f>
        <v>0</v>
      </c>
      <c r="BJ496" s="19" t="s">
        <v>80</v>
      </c>
      <c r="BK496" s="220">
        <f>ROUND(I496*H496,2)</f>
        <v>0</v>
      </c>
      <c r="BL496" s="19" t="s">
        <v>128</v>
      </c>
      <c r="BM496" s="219" t="s">
        <v>750</v>
      </c>
    </row>
    <row r="497" spans="1:47" s="2" customFormat="1" ht="12">
      <c r="A497" s="40"/>
      <c r="B497" s="41"/>
      <c r="C497" s="42"/>
      <c r="D497" s="221" t="s">
        <v>130</v>
      </c>
      <c r="E497" s="42"/>
      <c r="F497" s="222" t="s">
        <v>751</v>
      </c>
      <c r="G497" s="42"/>
      <c r="H497" s="42"/>
      <c r="I497" s="223"/>
      <c r="J497" s="42"/>
      <c r="K497" s="42"/>
      <c r="L497" s="46"/>
      <c r="M497" s="224"/>
      <c r="N497" s="225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130</v>
      </c>
      <c r="AU497" s="19" t="s">
        <v>82</v>
      </c>
    </row>
    <row r="498" spans="1:51" s="14" customFormat="1" ht="12">
      <c r="A498" s="14"/>
      <c r="B498" s="237"/>
      <c r="C498" s="238"/>
      <c r="D498" s="228" t="s">
        <v>132</v>
      </c>
      <c r="E498" s="239" t="s">
        <v>19</v>
      </c>
      <c r="F498" s="240" t="s">
        <v>752</v>
      </c>
      <c r="G498" s="238"/>
      <c r="H498" s="241">
        <v>1</v>
      </c>
      <c r="I498" s="242"/>
      <c r="J498" s="238"/>
      <c r="K498" s="238"/>
      <c r="L498" s="243"/>
      <c r="M498" s="244"/>
      <c r="N498" s="245"/>
      <c r="O498" s="245"/>
      <c r="P498" s="245"/>
      <c r="Q498" s="245"/>
      <c r="R498" s="245"/>
      <c r="S498" s="245"/>
      <c r="T498" s="246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7" t="s">
        <v>132</v>
      </c>
      <c r="AU498" s="247" t="s">
        <v>82</v>
      </c>
      <c r="AV498" s="14" t="s">
        <v>82</v>
      </c>
      <c r="AW498" s="14" t="s">
        <v>33</v>
      </c>
      <c r="AX498" s="14" t="s">
        <v>72</v>
      </c>
      <c r="AY498" s="247" t="s">
        <v>122</v>
      </c>
    </row>
    <row r="499" spans="1:51" s="14" customFormat="1" ht="12">
      <c r="A499" s="14"/>
      <c r="B499" s="237"/>
      <c r="C499" s="238"/>
      <c r="D499" s="228" t="s">
        <v>132</v>
      </c>
      <c r="E499" s="239" t="s">
        <v>19</v>
      </c>
      <c r="F499" s="240" t="s">
        <v>753</v>
      </c>
      <c r="G499" s="238"/>
      <c r="H499" s="241">
        <v>2</v>
      </c>
      <c r="I499" s="242"/>
      <c r="J499" s="238"/>
      <c r="K499" s="238"/>
      <c r="L499" s="243"/>
      <c r="M499" s="244"/>
      <c r="N499" s="245"/>
      <c r="O499" s="245"/>
      <c r="P499" s="245"/>
      <c r="Q499" s="245"/>
      <c r="R499" s="245"/>
      <c r="S499" s="245"/>
      <c r="T499" s="246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7" t="s">
        <v>132</v>
      </c>
      <c r="AU499" s="247" t="s">
        <v>82</v>
      </c>
      <c r="AV499" s="14" t="s">
        <v>82</v>
      </c>
      <c r="AW499" s="14" t="s">
        <v>33</v>
      </c>
      <c r="AX499" s="14" t="s">
        <v>72</v>
      </c>
      <c r="AY499" s="247" t="s">
        <v>122</v>
      </c>
    </row>
    <row r="500" spans="1:51" s="14" customFormat="1" ht="12">
      <c r="A500" s="14"/>
      <c r="B500" s="237"/>
      <c r="C500" s="238"/>
      <c r="D500" s="228" t="s">
        <v>132</v>
      </c>
      <c r="E500" s="239" t="s">
        <v>19</v>
      </c>
      <c r="F500" s="240" t="s">
        <v>754</v>
      </c>
      <c r="G500" s="238"/>
      <c r="H500" s="241">
        <v>1</v>
      </c>
      <c r="I500" s="242"/>
      <c r="J500" s="238"/>
      <c r="K500" s="238"/>
      <c r="L500" s="243"/>
      <c r="M500" s="244"/>
      <c r="N500" s="245"/>
      <c r="O500" s="245"/>
      <c r="P500" s="245"/>
      <c r="Q500" s="245"/>
      <c r="R500" s="245"/>
      <c r="S500" s="245"/>
      <c r="T500" s="246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7" t="s">
        <v>132</v>
      </c>
      <c r="AU500" s="247" t="s">
        <v>82</v>
      </c>
      <c r="AV500" s="14" t="s">
        <v>82</v>
      </c>
      <c r="AW500" s="14" t="s">
        <v>33</v>
      </c>
      <c r="AX500" s="14" t="s">
        <v>72</v>
      </c>
      <c r="AY500" s="247" t="s">
        <v>122</v>
      </c>
    </row>
    <row r="501" spans="1:51" s="15" customFormat="1" ht="12">
      <c r="A501" s="15"/>
      <c r="B501" s="248"/>
      <c r="C501" s="249"/>
      <c r="D501" s="228" t="s">
        <v>132</v>
      </c>
      <c r="E501" s="250" t="s">
        <v>19</v>
      </c>
      <c r="F501" s="251" t="s">
        <v>136</v>
      </c>
      <c r="G501" s="249"/>
      <c r="H501" s="252">
        <v>4</v>
      </c>
      <c r="I501" s="253"/>
      <c r="J501" s="249"/>
      <c r="K501" s="249"/>
      <c r="L501" s="254"/>
      <c r="M501" s="255"/>
      <c r="N501" s="256"/>
      <c r="O501" s="256"/>
      <c r="P501" s="256"/>
      <c r="Q501" s="256"/>
      <c r="R501" s="256"/>
      <c r="S501" s="256"/>
      <c r="T501" s="257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58" t="s">
        <v>132</v>
      </c>
      <c r="AU501" s="258" t="s">
        <v>82</v>
      </c>
      <c r="AV501" s="15" t="s">
        <v>128</v>
      </c>
      <c r="AW501" s="15" t="s">
        <v>33</v>
      </c>
      <c r="AX501" s="15" t="s">
        <v>80</v>
      </c>
      <c r="AY501" s="258" t="s">
        <v>122</v>
      </c>
    </row>
    <row r="502" spans="1:65" s="2" customFormat="1" ht="24.15" customHeight="1">
      <c r="A502" s="40"/>
      <c r="B502" s="41"/>
      <c r="C502" s="275" t="s">
        <v>755</v>
      </c>
      <c r="D502" s="275" t="s">
        <v>440</v>
      </c>
      <c r="E502" s="276" t="s">
        <v>756</v>
      </c>
      <c r="F502" s="277" t="s">
        <v>757</v>
      </c>
      <c r="G502" s="278" t="s">
        <v>407</v>
      </c>
      <c r="H502" s="279">
        <v>1</v>
      </c>
      <c r="I502" s="280"/>
      <c r="J502" s="281">
        <f>ROUND(I502*H502,2)</f>
        <v>0</v>
      </c>
      <c r="K502" s="282"/>
      <c r="L502" s="283"/>
      <c r="M502" s="284" t="s">
        <v>19</v>
      </c>
      <c r="N502" s="285" t="s">
        <v>43</v>
      </c>
      <c r="O502" s="86"/>
      <c r="P502" s="217">
        <f>O502*H502</f>
        <v>0</v>
      </c>
      <c r="Q502" s="217">
        <v>0.01249</v>
      </c>
      <c r="R502" s="217">
        <f>Q502*H502</f>
        <v>0.01249</v>
      </c>
      <c r="S502" s="217">
        <v>0</v>
      </c>
      <c r="T502" s="218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19" t="s">
        <v>189</v>
      </c>
      <c r="AT502" s="219" t="s">
        <v>440</v>
      </c>
      <c r="AU502" s="219" t="s">
        <v>82</v>
      </c>
      <c r="AY502" s="19" t="s">
        <v>122</v>
      </c>
      <c r="BE502" s="220">
        <f>IF(N502="základní",J502,0)</f>
        <v>0</v>
      </c>
      <c r="BF502" s="220">
        <f>IF(N502="snížená",J502,0)</f>
        <v>0</v>
      </c>
      <c r="BG502" s="220">
        <f>IF(N502="zákl. přenesená",J502,0)</f>
        <v>0</v>
      </c>
      <c r="BH502" s="220">
        <f>IF(N502="sníž. přenesená",J502,0)</f>
        <v>0</v>
      </c>
      <c r="BI502" s="220">
        <f>IF(N502="nulová",J502,0)</f>
        <v>0</v>
      </c>
      <c r="BJ502" s="19" t="s">
        <v>80</v>
      </c>
      <c r="BK502" s="220">
        <f>ROUND(I502*H502,2)</f>
        <v>0</v>
      </c>
      <c r="BL502" s="19" t="s">
        <v>128</v>
      </c>
      <c r="BM502" s="219" t="s">
        <v>758</v>
      </c>
    </row>
    <row r="503" spans="1:51" s="14" customFormat="1" ht="12">
      <c r="A503" s="14"/>
      <c r="B503" s="237"/>
      <c r="C503" s="238"/>
      <c r="D503" s="228" t="s">
        <v>132</v>
      </c>
      <c r="E503" s="239" t="s">
        <v>19</v>
      </c>
      <c r="F503" s="240" t="s">
        <v>752</v>
      </c>
      <c r="G503" s="238"/>
      <c r="H503" s="241">
        <v>1</v>
      </c>
      <c r="I503" s="242"/>
      <c r="J503" s="238"/>
      <c r="K503" s="238"/>
      <c r="L503" s="243"/>
      <c r="M503" s="244"/>
      <c r="N503" s="245"/>
      <c r="O503" s="245"/>
      <c r="P503" s="245"/>
      <c r="Q503" s="245"/>
      <c r="R503" s="245"/>
      <c r="S503" s="245"/>
      <c r="T503" s="246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7" t="s">
        <v>132</v>
      </c>
      <c r="AU503" s="247" t="s">
        <v>82</v>
      </c>
      <c r="AV503" s="14" t="s">
        <v>82</v>
      </c>
      <c r="AW503" s="14" t="s">
        <v>33</v>
      </c>
      <c r="AX503" s="14" t="s">
        <v>72</v>
      </c>
      <c r="AY503" s="247" t="s">
        <v>122</v>
      </c>
    </row>
    <row r="504" spans="1:51" s="15" customFormat="1" ht="12">
      <c r="A504" s="15"/>
      <c r="B504" s="248"/>
      <c r="C504" s="249"/>
      <c r="D504" s="228" t="s">
        <v>132</v>
      </c>
      <c r="E504" s="250" t="s">
        <v>19</v>
      </c>
      <c r="F504" s="251" t="s">
        <v>136</v>
      </c>
      <c r="G504" s="249"/>
      <c r="H504" s="252">
        <v>1</v>
      </c>
      <c r="I504" s="253"/>
      <c r="J504" s="249"/>
      <c r="K504" s="249"/>
      <c r="L504" s="254"/>
      <c r="M504" s="255"/>
      <c r="N504" s="256"/>
      <c r="O504" s="256"/>
      <c r="P504" s="256"/>
      <c r="Q504" s="256"/>
      <c r="R504" s="256"/>
      <c r="S504" s="256"/>
      <c r="T504" s="257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58" t="s">
        <v>132</v>
      </c>
      <c r="AU504" s="258" t="s">
        <v>82</v>
      </c>
      <c r="AV504" s="15" t="s">
        <v>128</v>
      </c>
      <c r="AW504" s="15" t="s">
        <v>33</v>
      </c>
      <c r="AX504" s="15" t="s">
        <v>80</v>
      </c>
      <c r="AY504" s="258" t="s">
        <v>122</v>
      </c>
    </row>
    <row r="505" spans="1:65" s="2" customFormat="1" ht="24.15" customHeight="1">
      <c r="A505" s="40"/>
      <c r="B505" s="41"/>
      <c r="C505" s="275" t="s">
        <v>536</v>
      </c>
      <c r="D505" s="275" t="s">
        <v>440</v>
      </c>
      <c r="E505" s="276" t="s">
        <v>759</v>
      </c>
      <c r="F505" s="277" t="s">
        <v>760</v>
      </c>
      <c r="G505" s="278" t="s">
        <v>407</v>
      </c>
      <c r="H505" s="279">
        <v>2</v>
      </c>
      <c r="I505" s="280"/>
      <c r="J505" s="281">
        <f>ROUND(I505*H505,2)</f>
        <v>0</v>
      </c>
      <c r="K505" s="282"/>
      <c r="L505" s="283"/>
      <c r="M505" s="284" t="s">
        <v>19</v>
      </c>
      <c r="N505" s="285" t="s">
        <v>43</v>
      </c>
      <c r="O505" s="86"/>
      <c r="P505" s="217">
        <f>O505*H505</f>
        <v>0</v>
      </c>
      <c r="Q505" s="217">
        <v>0.01225</v>
      </c>
      <c r="R505" s="217">
        <f>Q505*H505</f>
        <v>0.0245</v>
      </c>
      <c r="S505" s="217">
        <v>0</v>
      </c>
      <c r="T505" s="218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19" t="s">
        <v>189</v>
      </c>
      <c r="AT505" s="219" t="s">
        <v>440</v>
      </c>
      <c r="AU505" s="219" t="s">
        <v>82</v>
      </c>
      <c r="AY505" s="19" t="s">
        <v>122</v>
      </c>
      <c r="BE505" s="220">
        <f>IF(N505="základní",J505,0)</f>
        <v>0</v>
      </c>
      <c r="BF505" s="220">
        <f>IF(N505="snížená",J505,0)</f>
        <v>0</v>
      </c>
      <c r="BG505" s="220">
        <f>IF(N505="zákl. přenesená",J505,0)</f>
        <v>0</v>
      </c>
      <c r="BH505" s="220">
        <f>IF(N505="sníž. přenesená",J505,0)</f>
        <v>0</v>
      </c>
      <c r="BI505" s="220">
        <f>IF(N505="nulová",J505,0)</f>
        <v>0</v>
      </c>
      <c r="BJ505" s="19" t="s">
        <v>80</v>
      </c>
      <c r="BK505" s="220">
        <f>ROUND(I505*H505,2)</f>
        <v>0</v>
      </c>
      <c r="BL505" s="19" t="s">
        <v>128</v>
      </c>
      <c r="BM505" s="219" t="s">
        <v>761</v>
      </c>
    </row>
    <row r="506" spans="1:51" s="14" customFormat="1" ht="12">
      <c r="A506" s="14"/>
      <c r="B506" s="237"/>
      <c r="C506" s="238"/>
      <c r="D506" s="228" t="s">
        <v>132</v>
      </c>
      <c r="E506" s="239" t="s">
        <v>19</v>
      </c>
      <c r="F506" s="240" t="s">
        <v>753</v>
      </c>
      <c r="G506" s="238"/>
      <c r="H506" s="241">
        <v>2</v>
      </c>
      <c r="I506" s="242"/>
      <c r="J506" s="238"/>
      <c r="K506" s="238"/>
      <c r="L506" s="243"/>
      <c r="M506" s="244"/>
      <c r="N506" s="245"/>
      <c r="O506" s="245"/>
      <c r="P506" s="245"/>
      <c r="Q506" s="245"/>
      <c r="R506" s="245"/>
      <c r="S506" s="245"/>
      <c r="T506" s="246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7" t="s">
        <v>132</v>
      </c>
      <c r="AU506" s="247" t="s">
        <v>82</v>
      </c>
      <c r="AV506" s="14" t="s">
        <v>82</v>
      </c>
      <c r="AW506" s="14" t="s">
        <v>33</v>
      </c>
      <c r="AX506" s="14" t="s">
        <v>72</v>
      </c>
      <c r="AY506" s="247" t="s">
        <v>122</v>
      </c>
    </row>
    <row r="507" spans="1:51" s="15" customFormat="1" ht="12">
      <c r="A507" s="15"/>
      <c r="B507" s="248"/>
      <c r="C507" s="249"/>
      <c r="D507" s="228" t="s">
        <v>132</v>
      </c>
      <c r="E507" s="250" t="s">
        <v>19</v>
      </c>
      <c r="F507" s="251" t="s">
        <v>136</v>
      </c>
      <c r="G507" s="249"/>
      <c r="H507" s="252">
        <v>2</v>
      </c>
      <c r="I507" s="253"/>
      <c r="J507" s="249"/>
      <c r="K507" s="249"/>
      <c r="L507" s="254"/>
      <c r="M507" s="255"/>
      <c r="N507" s="256"/>
      <c r="O507" s="256"/>
      <c r="P507" s="256"/>
      <c r="Q507" s="256"/>
      <c r="R507" s="256"/>
      <c r="S507" s="256"/>
      <c r="T507" s="257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58" t="s">
        <v>132</v>
      </c>
      <c r="AU507" s="258" t="s">
        <v>82</v>
      </c>
      <c r="AV507" s="15" t="s">
        <v>128</v>
      </c>
      <c r="AW507" s="15" t="s">
        <v>33</v>
      </c>
      <c r="AX507" s="15" t="s">
        <v>80</v>
      </c>
      <c r="AY507" s="258" t="s">
        <v>122</v>
      </c>
    </row>
    <row r="508" spans="1:65" s="2" customFormat="1" ht="24.15" customHeight="1">
      <c r="A508" s="40"/>
      <c r="B508" s="41"/>
      <c r="C508" s="275" t="s">
        <v>762</v>
      </c>
      <c r="D508" s="275" t="s">
        <v>440</v>
      </c>
      <c r="E508" s="276" t="s">
        <v>763</v>
      </c>
      <c r="F508" s="277" t="s">
        <v>764</v>
      </c>
      <c r="G508" s="278" t="s">
        <v>407</v>
      </c>
      <c r="H508" s="279">
        <v>1</v>
      </c>
      <c r="I508" s="280"/>
      <c r="J508" s="281">
        <f>ROUND(I508*H508,2)</f>
        <v>0</v>
      </c>
      <c r="K508" s="282"/>
      <c r="L508" s="283"/>
      <c r="M508" s="284" t="s">
        <v>19</v>
      </c>
      <c r="N508" s="285" t="s">
        <v>43</v>
      </c>
      <c r="O508" s="86"/>
      <c r="P508" s="217">
        <f>O508*H508</f>
        <v>0</v>
      </c>
      <c r="Q508" s="217">
        <v>0.01521</v>
      </c>
      <c r="R508" s="217">
        <f>Q508*H508</f>
        <v>0.01521</v>
      </c>
      <c r="S508" s="217">
        <v>0</v>
      </c>
      <c r="T508" s="218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19" t="s">
        <v>189</v>
      </c>
      <c r="AT508" s="219" t="s">
        <v>440</v>
      </c>
      <c r="AU508" s="219" t="s">
        <v>82</v>
      </c>
      <c r="AY508" s="19" t="s">
        <v>122</v>
      </c>
      <c r="BE508" s="220">
        <f>IF(N508="základní",J508,0)</f>
        <v>0</v>
      </c>
      <c r="BF508" s="220">
        <f>IF(N508="snížená",J508,0)</f>
        <v>0</v>
      </c>
      <c r="BG508" s="220">
        <f>IF(N508="zákl. přenesená",J508,0)</f>
        <v>0</v>
      </c>
      <c r="BH508" s="220">
        <f>IF(N508="sníž. přenesená",J508,0)</f>
        <v>0</v>
      </c>
      <c r="BI508" s="220">
        <f>IF(N508="nulová",J508,0)</f>
        <v>0</v>
      </c>
      <c r="BJ508" s="19" t="s">
        <v>80</v>
      </c>
      <c r="BK508" s="220">
        <f>ROUND(I508*H508,2)</f>
        <v>0</v>
      </c>
      <c r="BL508" s="19" t="s">
        <v>128</v>
      </c>
      <c r="BM508" s="219" t="s">
        <v>765</v>
      </c>
    </row>
    <row r="509" spans="1:51" s="14" customFormat="1" ht="12">
      <c r="A509" s="14"/>
      <c r="B509" s="237"/>
      <c r="C509" s="238"/>
      <c r="D509" s="228" t="s">
        <v>132</v>
      </c>
      <c r="E509" s="239" t="s">
        <v>19</v>
      </c>
      <c r="F509" s="240" t="s">
        <v>754</v>
      </c>
      <c r="G509" s="238"/>
      <c r="H509" s="241">
        <v>1</v>
      </c>
      <c r="I509" s="242"/>
      <c r="J509" s="238"/>
      <c r="K509" s="238"/>
      <c r="L509" s="243"/>
      <c r="M509" s="244"/>
      <c r="N509" s="245"/>
      <c r="O509" s="245"/>
      <c r="P509" s="245"/>
      <c r="Q509" s="245"/>
      <c r="R509" s="245"/>
      <c r="S509" s="245"/>
      <c r="T509" s="246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7" t="s">
        <v>132</v>
      </c>
      <c r="AU509" s="247" t="s">
        <v>82</v>
      </c>
      <c r="AV509" s="14" t="s">
        <v>82</v>
      </c>
      <c r="AW509" s="14" t="s">
        <v>33</v>
      </c>
      <c r="AX509" s="14" t="s">
        <v>72</v>
      </c>
      <c r="AY509" s="247" t="s">
        <v>122</v>
      </c>
    </row>
    <row r="510" spans="1:51" s="15" customFormat="1" ht="12">
      <c r="A510" s="15"/>
      <c r="B510" s="248"/>
      <c r="C510" s="249"/>
      <c r="D510" s="228" t="s">
        <v>132</v>
      </c>
      <c r="E510" s="250" t="s">
        <v>19</v>
      </c>
      <c r="F510" s="251" t="s">
        <v>136</v>
      </c>
      <c r="G510" s="249"/>
      <c r="H510" s="252">
        <v>1</v>
      </c>
      <c r="I510" s="253"/>
      <c r="J510" s="249"/>
      <c r="K510" s="249"/>
      <c r="L510" s="254"/>
      <c r="M510" s="255"/>
      <c r="N510" s="256"/>
      <c r="O510" s="256"/>
      <c r="P510" s="256"/>
      <c r="Q510" s="256"/>
      <c r="R510" s="256"/>
      <c r="S510" s="256"/>
      <c r="T510" s="257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58" t="s">
        <v>132</v>
      </c>
      <c r="AU510" s="258" t="s">
        <v>82</v>
      </c>
      <c r="AV510" s="15" t="s">
        <v>128</v>
      </c>
      <c r="AW510" s="15" t="s">
        <v>33</v>
      </c>
      <c r="AX510" s="15" t="s">
        <v>80</v>
      </c>
      <c r="AY510" s="258" t="s">
        <v>122</v>
      </c>
    </row>
    <row r="511" spans="1:65" s="2" customFormat="1" ht="37.8" customHeight="1">
      <c r="A511" s="40"/>
      <c r="B511" s="41"/>
      <c r="C511" s="207" t="s">
        <v>206</v>
      </c>
      <c r="D511" s="207" t="s">
        <v>124</v>
      </c>
      <c r="E511" s="208" t="s">
        <v>766</v>
      </c>
      <c r="F511" s="209" t="s">
        <v>767</v>
      </c>
      <c r="G511" s="210" t="s">
        <v>407</v>
      </c>
      <c r="H511" s="211">
        <v>1</v>
      </c>
      <c r="I511" s="212"/>
      <c r="J511" s="213">
        <f>ROUND(I511*H511,2)</f>
        <v>0</v>
      </c>
      <c r="K511" s="214"/>
      <c r="L511" s="46"/>
      <c r="M511" s="215" t="s">
        <v>19</v>
      </c>
      <c r="N511" s="216" t="s">
        <v>43</v>
      </c>
      <c r="O511" s="86"/>
      <c r="P511" s="217">
        <f>O511*H511</f>
        <v>0</v>
      </c>
      <c r="Q511" s="217">
        <v>0.44170337</v>
      </c>
      <c r="R511" s="217">
        <f>Q511*H511</f>
        <v>0.44170337</v>
      </c>
      <c r="S511" s="217">
        <v>0</v>
      </c>
      <c r="T511" s="218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9" t="s">
        <v>128</v>
      </c>
      <c r="AT511" s="219" t="s">
        <v>124</v>
      </c>
      <c r="AU511" s="219" t="s">
        <v>82</v>
      </c>
      <c r="AY511" s="19" t="s">
        <v>122</v>
      </c>
      <c r="BE511" s="220">
        <f>IF(N511="základní",J511,0)</f>
        <v>0</v>
      </c>
      <c r="BF511" s="220">
        <f>IF(N511="snížená",J511,0)</f>
        <v>0</v>
      </c>
      <c r="BG511" s="220">
        <f>IF(N511="zákl. přenesená",J511,0)</f>
        <v>0</v>
      </c>
      <c r="BH511" s="220">
        <f>IF(N511="sníž. přenesená",J511,0)</f>
        <v>0</v>
      </c>
      <c r="BI511" s="220">
        <f>IF(N511="nulová",J511,0)</f>
        <v>0</v>
      </c>
      <c r="BJ511" s="19" t="s">
        <v>80</v>
      </c>
      <c r="BK511" s="220">
        <f>ROUND(I511*H511,2)</f>
        <v>0</v>
      </c>
      <c r="BL511" s="19" t="s">
        <v>128</v>
      </c>
      <c r="BM511" s="219" t="s">
        <v>768</v>
      </c>
    </row>
    <row r="512" spans="1:47" s="2" customFormat="1" ht="12">
      <c r="A512" s="40"/>
      <c r="B512" s="41"/>
      <c r="C512" s="42"/>
      <c r="D512" s="221" t="s">
        <v>130</v>
      </c>
      <c r="E512" s="42"/>
      <c r="F512" s="222" t="s">
        <v>769</v>
      </c>
      <c r="G512" s="42"/>
      <c r="H512" s="42"/>
      <c r="I512" s="223"/>
      <c r="J512" s="42"/>
      <c r="K512" s="42"/>
      <c r="L512" s="46"/>
      <c r="M512" s="224"/>
      <c r="N512" s="225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130</v>
      </c>
      <c r="AU512" s="19" t="s">
        <v>82</v>
      </c>
    </row>
    <row r="513" spans="1:51" s="14" customFormat="1" ht="12">
      <c r="A513" s="14"/>
      <c r="B513" s="237"/>
      <c r="C513" s="238"/>
      <c r="D513" s="228" t="s">
        <v>132</v>
      </c>
      <c r="E513" s="239" t="s">
        <v>19</v>
      </c>
      <c r="F513" s="240" t="s">
        <v>770</v>
      </c>
      <c r="G513" s="238"/>
      <c r="H513" s="241">
        <v>1</v>
      </c>
      <c r="I513" s="242"/>
      <c r="J513" s="238"/>
      <c r="K513" s="238"/>
      <c r="L513" s="243"/>
      <c r="M513" s="244"/>
      <c r="N513" s="245"/>
      <c r="O513" s="245"/>
      <c r="P513" s="245"/>
      <c r="Q513" s="245"/>
      <c r="R513" s="245"/>
      <c r="S513" s="245"/>
      <c r="T513" s="246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7" t="s">
        <v>132</v>
      </c>
      <c r="AU513" s="247" t="s">
        <v>82</v>
      </c>
      <c r="AV513" s="14" t="s">
        <v>82</v>
      </c>
      <c r="AW513" s="14" t="s">
        <v>33</v>
      </c>
      <c r="AX513" s="14" t="s">
        <v>72</v>
      </c>
      <c r="AY513" s="247" t="s">
        <v>122</v>
      </c>
    </row>
    <row r="514" spans="1:51" s="15" customFormat="1" ht="12">
      <c r="A514" s="15"/>
      <c r="B514" s="248"/>
      <c r="C514" s="249"/>
      <c r="D514" s="228" t="s">
        <v>132</v>
      </c>
      <c r="E514" s="250" t="s">
        <v>19</v>
      </c>
      <c r="F514" s="251" t="s">
        <v>136</v>
      </c>
      <c r="G514" s="249"/>
      <c r="H514" s="252">
        <v>1</v>
      </c>
      <c r="I514" s="253"/>
      <c r="J514" s="249"/>
      <c r="K514" s="249"/>
      <c r="L514" s="254"/>
      <c r="M514" s="255"/>
      <c r="N514" s="256"/>
      <c r="O514" s="256"/>
      <c r="P514" s="256"/>
      <c r="Q514" s="256"/>
      <c r="R514" s="256"/>
      <c r="S514" s="256"/>
      <c r="T514" s="257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58" t="s">
        <v>132</v>
      </c>
      <c r="AU514" s="258" t="s">
        <v>82</v>
      </c>
      <c r="AV514" s="15" t="s">
        <v>128</v>
      </c>
      <c r="AW514" s="15" t="s">
        <v>33</v>
      </c>
      <c r="AX514" s="15" t="s">
        <v>80</v>
      </c>
      <c r="AY514" s="258" t="s">
        <v>122</v>
      </c>
    </row>
    <row r="515" spans="1:65" s="2" customFormat="1" ht="37.8" customHeight="1">
      <c r="A515" s="40"/>
      <c r="B515" s="41"/>
      <c r="C515" s="275" t="s">
        <v>771</v>
      </c>
      <c r="D515" s="275" t="s">
        <v>440</v>
      </c>
      <c r="E515" s="276" t="s">
        <v>772</v>
      </c>
      <c r="F515" s="277" t="s">
        <v>773</v>
      </c>
      <c r="G515" s="278" t="s">
        <v>407</v>
      </c>
      <c r="H515" s="279">
        <v>1</v>
      </c>
      <c r="I515" s="280"/>
      <c r="J515" s="281">
        <f>ROUND(I515*H515,2)</f>
        <v>0</v>
      </c>
      <c r="K515" s="282"/>
      <c r="L515" s="283"/>
      <c r="M515" s="284" t="s">
        <v>19</v>
      </c>
      <c r="N515" s="285" t="s">
        <v>43</v>
      </c>
      <c r="O515" s="86"/>
      <c r="P515" s="217">
        <f>O515*H515</f>
        <v>0</v>
      </c>
      <c r="Q515" s="217">
        <v>0</v>
      </c>
      <c r="R515" s="217">
        <f>Q515*H515</f>
        <v>0</v>
      </c>
      <c r="S515" s="217">
        <v>0</v>
      </c>
      <c r="T515" s="218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19" t="s">
        <v>189</v>
      </c>
      <c r="AT515" s="219" t="s">
        <v>440</v>
      </c>
      <c r="AU515" s="219" t="s">
        <v>82</v>
      </c>
      <c r="AY515" s="19" t="s">
        <v>122</v>
      </c>
      <c r="BE515" s="220">
        <f>IF(N515="základní",J515,0)</f>
        <v>0</v>
      </c>
      <c r="BF515" s="220">
        <f>IF(N515="snížená",J515,0)</f>
        <v>0</v>
      </c>
      <c r="BG515" s="220">
        <f>IF(N515="zákl. přenesená",J515,0)</f>
        <v>0</v>
      </c>
      <c r="BH515" s="220">
        <f>IF(N515="sníž. přenesená",J515,0)</f>
        <v>0</v>
      </c>
      <c r="BI515" s="220">
        <f>IF(N515="nulová",J515,0)</f>
        <v>0</v>
      </c>
      <c r="BJ515" s="19" t="s">
        <v>80</v>
      </c>
      <c r="BK515" s="220">
        <f>ROUND(I515*H515,2)</f>
        <v>0</v>
      </c>
      <c r="BL515" s="19" t="s">
        <v>128</v>
      </c>
      <c r="BM515" s="219" t="s">
        <v>774</v>
      </c>
    </row>
    <row r="516" spans="1:51" s="14" customFormat="1" ht="12">
      <c r="A516" s="14"/>
      <c r="B516" s="237"/>
      <c r="C516" s="238"/>
      <c r="D516" s="228" t="s">
        <v>132</v>
      </c>
      <c r="E516" s="239" t="s">
        <v>19</v>
      </c>
      <c r="F516" s="240" t="s">
        <v>770</v>
      </c>
      <c r="G516" s="238"/>
      <c r="H516" s="241">
        <v>1</v>
      </c>
      <c r="I516" s="242"/>
      <c r="J516" s="238"/>
      <c r="K516" s="238"/>
      <c r="L516" s="243"/>
      <c r="M516" s="244"/>
      <c r="N516" s="245"/>
      <c r="O516" s="245"/>
      <c r="P516" s="245"/>
      <c r="Q516" s="245"/>
      <c r="R516" s="245"/>
      <c r="S516" s="245"/>
      <c r="T516" s="246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7" t="s">
        <v>132</v>
      </c>
      <c r="AU516" s="247" t="s">
        <v>82</v>
      </c>
      <c r="AV516" s="14" t="s">
        <v>82</v>
      </c>
      <c r="AW516" s="14" t="s">
        <v>33</v>
      </c>
      <c r="AX516" s="14" t="s">
        <v>72</v>
      </c>
      <c r="AY516" s="247" t="s">
        <v>122</v>
      </c>
    </row>
    <row r="517" spans="1:51" s="15" customFormat="1" ht="12">
      <c r="A517" s="15"/>
      <c r="B517" s="248"/>
      <c r="C517" s="249"/>
      <c r="D517" s="228" t="s">
        <v>132</v>
      </c>
      <c r="E517" s="250" t="s">
        <v>19</v>
      </c>
      <c r="F517" s="251" t="s">
        <v>136</v>
      </c>
      <c r="G517" s="249"/>
      <c r="H517" s="252">
        <v>1</v>
      </c>
      <c r="I517" s="253"/>
      <c r="J517" s="249"/>
      <c r="K517" s="249"/>
      <c r="L517" s="254"/>
      <c r="M517" s="255"/>
      <c r="N517" s="256"/>
      <c r="O517" s="256"/>
      <c r="P517" s="256"/>
      <c r="Q517" s="256"/>
      <c r="R517" s="256"/>
      <c r="S517" s="256"/>
      <c r="T517" s="257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58" t="s">
        <v>132</v>
      </c>
      <c r="AU517" s="258" t="s">
        <v>82</v>
      </c>
      <c r="AV517" s="15" t="s">
        <v>128</v>
      </c>
      <c r="AW517" s="15" t="s">
        <v>33</v>
      </c>
      <c r="AX517" s="15" t="s">
        <v>80</v>
      </c>
      <c r="AY517" s="258" t="s">
        <v>122</v>
      </c>
    </row>
    <row r="518" spans="1:65" s="2" customFormat="1" ht="37.8" customHeight="1">
      <c r="A518" s="40"/>
      <c r="B518" s="41"/>
      <c r="C518" s="207" t="s">
        <v>775</v>
      </c>
      <c r="D518" s="207" t="s">
        <v>124</v>
      </c>
      <c r="E518" s="208" t="s">
        <v>776</v>
      </c>
      <c r="F518" s="209" t="s">
        <v>777</v>
      </c>
      <c r="G518" s="210" t="s">
        <v>407</v>
      </c>
      <c r="H518" s="211">
        <v>15</v>
      </c>
      <c r="I518" s="212"/>
      <c r="J518" s="213">
        <f>ROUND(I518*H518,2)</f>
        <v>0</v>
      </c>
      <c r="K518" s="214"/>
      <c r="L518" s="46"/>
      <c r="M518" s="215" t="s">
        <v>19</v>
      </c>
      <c r="N518" s="216" t="s">
        <v>43</v>
      </c>
      <c r="O518" s="86"/>
      <c r="P518" s="217">
        <f>O518*H518</f>
        <v>0</v>
      </c>
      <c r="Q518" s="217">
        <v>0</v>
      </c>
      <c r="R518" s="217">
        <f>Q518*H518</f>
        <v>0</v>
      </c>
      <c r="S518" s="217">
        <v>0</v>
      </c>
      <c r="T518" s="218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19" t="s">
        <v>128</v>
      </c>
      <c r="AT518" s="219" t="s">
        <v>124</v>
      </c>
      <c r="AU518" s="219" t="s">
        <v>82</v>
      </c>
      <c r="AY518" s="19" t="s">
        <v>122</v>
      </c>
      <c r="BE518" s="220">
        <f>IF(N518="základní",J518,0)</f>
        <v>0</v>
      </c>
      <c r="BF518" s="220">
        <f>IF(N518="snížená",J518,0)</f>
        <v>0</v>
      </c>
      <c r="BG518" s="220">
        <f>IF(N518="zákl. přenesená",J518,0)</f>
        <v>0</v>
      </c>
      <c r="BH518" s="220">
        <f>IF(N518="sníž. přenesená",J518,0)</f>
        <v>0</v>
      </c>
      <c r="BI518" s="220">
        <f>IF(N518="nulová",J518,0)</f>
        <v>0</v>
      </c>
      <c r="BJ518" s="19" t="s">
        <v>80</v>
      </c>
      <c r="BK518" s="220">
        <f>ROUND(I518*H518,2)</f>
        <v>0</v>
      </c>
      <c r="BL518" s="19" t="s">
        <v>128</v>
      </c>
      <c r="BM518" s="219" t="s">
        <v>778</v>
      </c>
    </row>
    <row r="519" spans="1:51" s="13" customFormat="1" ht="12">
      <c r="A519" s="13"/>
      <c r="B519" s="226"/>
      <c r="C519" s="227"/>
      <c r="D519" s="228" t="s">
        <v>132</v>
      </c>
      <c r="E519" s="229" t="s">
        <v>19</v>
      </c>
      <c r="F519" s="230" t="s">
        <v>779</v>
      </c>
      <c r="G519" s="227"/>
      <c r="H519" s="229" t="s">
        <v>19</v>
      </c>
      <c r="I519" s="231"/>
      <c r="J519" s="227"/>
      <c r="K519" s="227"/>
      <c r="L519" s="232"/>
      <c r="M519" s="233"/>
      <c r="N519" s="234"/>
      <c r="O519" s="234"/>
      <c r="P519" s="234"/>
      <c r="Q519" s="234"/>
      <c r="R519" s="234"/>
      <c r="S519" s="234"/>
      <c r="T519" s="235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6" t="s">
        <v>132</v>
      </c>
      <c r="AU519" s="236" t="s">
        <v>82</v>
      </c>
      <c r="AV519" s="13" t="s">
        <v>80</v>
      </c>
      <c r="AW519" s="13" t="s">
        <v>33</v>
      </c>
      <c r="AX519" s="13" t="s">
        <v>72</v>
      </c>
      <c r="AY519" s="236" t="s">
        <v>122</v>
      </c>
    </row>
    <row r="520" spans="1:51" s="14" customFormat="1" ht="12">
      <c r="A520" s="14"/>
      <c r="B520" s="237"/>
      <c r="C520" s="238"/>
      <c r="D520" s="228" t="s">
        <v>132</v>
      </c>
      <c r="E520" s="239" t="s">
        <v>19</v>
      </c>
      <c r="F520" s="240" t="s">
        <v>8</v>
      </c>
      <c r="G520" s="238"/>
      <c r="H520" s="241">
        <v>15</v>
      </c>
      <c r="I520" s="242"/>
      <c r="J520" s="238"/>
      <c r="K520" s="238"/>
      <c r="L520" s="243"/>
      <c r="M520" s="244"/>
      <c r="N520" s="245"/>
      <c r="O520" s="245"/>
      <c r="P520" s="245"/>
      <c r="Q520" s="245"/>
      <c r="R520" s="245"/>
      <c r="S520" s="245"/>
      <c r="T520" s="246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7" t="s">
        <v>132</v>
      </c>
      <c r="AU520" s="247" t="s">
        <v>82</v>
      </c>
      <c r="AV520" s="14" t="s">
        <v>82</v>
      </c>
      <c r="AW520" s="14" t="s">
        <v>33</v>
      </c>
      <c r="AX520" s="14" t="s">
        <v>80</v>
      </c>
      <c r="AY520" s="247" t="s">
        <v>122</v>
      </c>
    </row>
    <row r="521" spans="1:63" s="12" customFormat="1" ht="22.8" customHeight="1">
      <c r="A521" s="12"/>
      <c r="B521" s="191"/>
      <c r="C521" s="192"/>
      <c r="D521" s="193" t="s">
        <v>71</v>
      </c>
      <c r="E521" s="205" t="s">
        <v>565</v>
      </c>
      <c r="F521" s="205" t="s">
        <v>780</v>
      </c>
      <c r="G521" s="192"/>
      <c r="H521" s="192"/>
      <c r="I521" s="195"/>
      <c r="J521" s="206">
        <f>BK521</f>
        <v>0</v>
      </c>
      <c r="K521" s="192"/>
      <c r="L521" s="197"/>
      <c r="M521" s="198"/>
      <c r="N521" s="199"/>
      <c r="O521" s="199"/>
      <c r="P521" s="200">
        <f>SUM(P522:P546)</f>
        <v>0</v>
      </c>
      <c r="Q521" s="199"/>
      <c r="R521" s="200">
        <f>SUM(R522:R546)</f>
        <v>0.017086900000000002</v>
      </c>
      <c r="S521" s="199"/>
      <c r="T521" s="201">
        <f>SUM(T522:T546)</f>
        <v>0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202" t="s">
        <v>80</v>
      </c>
      <c r="AT521" s="203" t="s">
        <v>71</v>
      </c>
      <c r="AU521" s="203" t="s">
        <v>80</v>
      </c>
      <c r="AY521" s="202" t="s">
        <v>122</v>
      </c>
      <c r="BK521" s="204">
        <f>SUM(BK522:BK546)</f>
        <v>0</v>
      </c>
    </row>
    <row r="522" spans="1:65" s="2" customFormat="1" ht="44.25" customHeight="1">
      <c r="A522" s="40"/>
      <c r="B522" s="41"/>
      <c r="C522" s="207" t="s">
        <v>781</v>
      </c>
      <c r="D522" s="207" t="s">
        <v>124</v>
      </c>
      <c r="E522" s="208" t="s">
        <v>782</v>
      </c>
      <c r="F522" s="209" t="s">
        <v>783</v>
      </c>
      <c r="G522" s="210" t="s">
        <v>238</v>
      </c>
      <c r="H522" s="211">
        <v>123.64</v>
      </c>
      <c r="I522" s="212"/>
      <c r="J522" s="213">
        <f>ROUND(I522*H522,2)</f>
        <v>0</v>
      </c>
      <c r="K522" s="214"/>
      <c r="L522" s="46"/>
      <c r="M522" s="215" t="s">
        <v>19</v>
      </c>
      <c r="N522" s="216" t="s">
        <v>43</v>
      </c>
      <c r="O522" s="86"/>
      <c r="P522" s="217">
        <f>O522*H522</f>
        <v>0</v>
      </c>
      <c r="Q522" s="217">
        <v>0</v>
      </c>
      <c r="R522" s="217">
        <f>Q522*H522</f>
        <v>0</v>
      </c>
      <c r="S522" s="217">
        <v>0</v>
      </c>
      <c r="T522" s="218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19" t="s">
        <v>128</v>
      </c>
      <c r="AT522" s="219" t="s">
        <v>124</v>
      </c>
      <c r="AU522" s="219" t="s">
        <v>82</v>
      </c>
      <c r="AY522" s="19" t="s">
        <v>122</v>
      </c>
      <c r="BE522" s="220">
        <f>IF(N522="základní",J522,0)</f>
        <v>0</v>
      </c>
      <c r="BF522" s="220">
        <f>IF(N522="snížená",J522,0)</f>
        <v>0</v>
      </c>
      <c r="BG522" s="220">
        <f>IF(N522="zákl. přenesená",J522,0)</f>
        <v>0</v>
      </c>
      <c r="BH522" s="220">
        <f>IF(N522="sníž. přenesená",J522,0)</f>
        <v>0</v>
      </c>
      <c r="BI522" s="220">
        <f>IF(N522="nulová",J522,0)</f>
        <v>0</v>
      </c>
      <c r="BJ522" s="19" t="s">
        <v>80</v>
      </c>
      <c r="BK522" s="220">
        <f>ROUND(I522*H522,2)</f>
        <v>0</v>
      </c>
      <c r="BL522" s="19" t="s">
        <v>128</v>
      </c>
      <c r="BM522" s="219" t="s">
        <v>784</v>
      </c>
    </row>
    <row r="523" spans="1:47" s="2" customFormat="1" ht="12">
      <c r="A523" s="40"/>
      <c r="B523" s="41"/>
      <c r="C523" s="42"/>
      <c r="D523" s="221" t="s">
        <v>130</v>
      </c>
      <c r="E523" s="42"/>
      <c r="F523" s="222" t="s">
        <v>785</v>
      </c>
      <c r="G523" s="42"/>
      <c r="H523" s="42"/>
      <c r="I523" s="223"/>
      <c r="J523" s="42"/>
      <c r="K523" s="42"/>
      <c r="L523" s="46"/>
      <c r="M523" s="224"/>
      <c r="N523" s="225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130</v>
      </c>
      <c r="AU523" s="19" t="s">
        <v>82</v>
      </c>
    </row>
    <row r="524" spans="1:51" s="14" customFormat="1" ht="12">
      <c r="A524" s="14"/>
      <c r="B524" s="237"/>
      <c r="C524" s="238"/>
      <c r="D524" s="228" t="s">
        <v>132</v>
      </c>
      <c r="E524" s="239" t="s">
        <v>19</v>
      </c>
      <c r="F524" s="240" t="s">
        <v>786</v>
      </c>
      <c r="G524" s="238"/>
      <c r="H524" s="241">
        <v>123.64</v>
      </c>
      <c r="I524" s="242"/>
      <c r="J524" s="238"/>
      <c r="K524" s="238"/>
      <c r="L524" s="243"/>
      <c r="M524" s="244"/>
      <c r="N524" s="245"/>
      <c r="O524" s="245"/>
      <c r="P524" s="245"/>
      <c r="Q524" s="245"/>
      <c r="R524" s="245"/>
      <c r="S524" s="245"/>
      <c r="T524" s="246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7" t="s">
        <v>132</v>
      </c>
      <c r="AU524" s="247" t="s">
        <v>82</v>
      </c>
      <c r="AV524" s="14" t="s">
        <v>82</v>
      </c>
      <c r="AW524" s="14" t="s">
        <v>33</v>
      </c>
      <c r="AX524" s="14" t="s">
        <v>80</v>
      </c>
      <c r="AY524" s="247" t="s">
        <v>122</v>
      </c>
    </row>
    <row r="525" spans="1:65" s="2" customFormat="1" ht="55.5" customHeight="1">
      <c r="A525" s="40"/>
      <c r="B525" s="41"/>
      <c r="C525" s="207" t="s">
        <v>778</v>
      </c>
      <c r="D525" s="207" t="s">
        <v>124</v>
      </c>
      <c r="E525" s="208" t="s">
        <v>787</v>
      </c>
      <c r="F525" s="209" t="s">
        <v>788</v>
      </c>
      <c r="G525" s="210" t="s">
        <v>238</v>
      </c>
      <c r="H525" s="211">
        <v>9273</v>
      </c>
      <c r="I525" s="212"/>
      <c r="J525" s="213">
        <f>ROUND(I525*H525,2)</f>
        <v>0</v>
      </c>
      <c r="K525" s="214"/>
      <c r="L525" s="46"/>
      <c r="M525" s="215" t="s">
        <v>19</v>
      </c>
      <c r="N525" s="216" t="s">
        <v>43</v>
      </c>
      <c r="O525" s="86"/>
      <c r="P525" s="217">
        <f>O525*H525</f>
        <v>0</v>
      </c>
      <c r="Q525" s="217">
        <v>0</v>
      </c>
      <c r="R525" s="217">
        <f>Q525*H525</f>
        <v>0</v>
      </c>
      <c r="S525" s="217">
        <v>0</v>
      </c>
      <c r="T525" s="218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19" t="s">
        <v>128</v>
      </c>
      <c r="AT525" s="219" t="s">
        <v>124</v>
      </c>
      <c r="AU525" s="219" t="s">
        <v>82</v>
      </c>
      <c r="AY525" s="19" t="s">
        <v>122</v>
      </c>
      <c r="BE525" s="220">
        <f>IF(N525="základní",J525,0)</f>
        <v>0</v>
      </c>
      <c r="BF525" s="220">
        <f>IF(N525="snížená",J525,0)</f>
        <v>0</v>
      </c>
      <c r="BG525" s="220">
        <f>IF(N525="zákl. přenesená",J525,0)</f>
        <v>0</v>
      </c>
      <c r="BH525" s="220">
        <f>IF(N525="sníž. přenesená",J525,0)</f>
        <v>0</v>
      </c>
      <c r="BI525" s="220">
        <f>IF(N525="nulová",J525,0)</f>
        <v>0</v>
      </c>
      <c r="BJ525" s="19" t="s">
        <v>80</v>
      </c>
      <c r="BK525" s="220">
        <f>ROUND(I525*H525,2)</f>
        <v>0</v>
      </c>
      <c r="BL525" s="19" t="s">
        <v>128</v>
      </c>
      <c r="BM525" s="219" t="s">
        <v>789</v>
      </c>
    </row>
    <row r="526" spans="1:47" s="2" customFormat="1" ht="12">
      <c r="A526" s="40"/>
      <c r="B526" s="41"/>
      <c r="C526" s="42"/>
      <c r="D526" s="221" t="s">
        <v>130</v>
      </c>
      <c r="E526" s="42"/>
      <c r="F526" s="222" t="s">
        <v>790</v>
      </c>
      <c r="G526" s="42"/>
      <c r="H526" s="42"/>
      <c r="I526" s="223"/>
      <c r="J526" s="42"/>
      <c r="K526" s="42"/>
      <c r="L526" s="46"/>
      <c r="M526" s="224"/>
      <c r="N526" s="225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130</v>
      </c>
      <c r="AU526" s="19" t="s">
        <v>82</v>
      </c>
    </row>
    <row r="527" spans="1:51" s="14" customFormat="1" ht="12">
      <c r="A527" s="14"/>
      <c r="B527" s="237"/>
      <c r="C527" s="238"/>
      <c r="D527" s="228" t="s">
        <v>132</v>
      </c>
      <c r="E527" s="239" t="s">
        <v>19</v>
      </c>
      <c r="F527" s="240" t="s">
        <v>791</v>
      </c>
      <c r="G527" s="238"/>
      <c r="H527" s="241">
        <v>9273</v>
      </c>
      <c r="I527" s="242"/>
      <c r="J527" s="238"/>
      <c r="K527" s="238"/>
      <c r="L527" s="243"/>
      <c r="M527" s="244"/>
      <c r="N527" s="245"/>
      <c r="O527" s="245"/>
      <c r="P527" s="245"/>
      <c r="Q527" s="245"/>
      <c r="R527" s="245"/>
      <c r="S527" s="245"/>
      <c r="T527" s="246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7" t="s">
        <v>132</v>
      </c>
      <c r="AU527" s="247" t="s">
        <v>82</v>
      </c>
      <c r="AV527" s="14" t="s">
        <v>82</v>
      </c>
      <c r="AW527" s="14" t="s">
        <v>33</v>
      </c>
      <c r="AX527" s="14" t="s">
        <v>80</v>
      </c>
      <c r="AY527" s="247" t="s">
        <v>122</v>
      </c>
    </row>
    <row r="528" spans="1:65" s="2" customFormat="1" ht="44.25" customHeight="1">
      <c r="A528" s="40"/>
      <c r="B528" s="41"/>
      <c r="C528" s="207" t="s">
        <v>792</v>
      </c>
      <c r="D528" s="207" t="s">
        <v>124</v>
      </c>
      <c r="E528" s="208" t="s">
        <v>793</v>
      </c>
      <c r="F528" s="209" t="s">
        <v>794</v>
      </c>
      <c r="G528" s="210" t="s">
        <v>238</v>
      </c>
      <c r="H528" s="211">
        <v>0</v>
      </c>
      <c r="I528" s="212"/>
      <c r="J528" s="213">
        <f>ROUND(I528*H528,2)</f>
        <v>0</v>
      </c>
      <c r="K528" s="214"/>
      <c r="L528" s="46"/>
      <c r="M528" s="215" t="s">
        <v>19</v>
      </c>
      <c r="N528" s="216" t="s">
        <v>43</v>
      </c>
      <c r="O528" s="86"/>
      <c r="P528" s="217">
        <f>O528*H528</f>
        <v>0</v>
      </c>
      <c r="Q528" s="217">
        <v>0</v>
      </c>
      <c r="R528" s="217">
        <f>Q528*H528</f>
        <v>0</v>
      </c>
      <c r="S528" s="217">
        <v>0</v>
      </c>
      <c r="T528" s="218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19" t="s">
        <v>128</v>
      </c>
      <c r="AT528" s="219" t="s">
        <v>124</v>
      </c>
      <c r="AU528" s="219" t="s">
        <v>82</v>
      </c>
      <c r="AY528" s="19" t="s">
        <v>122</v>
      </c>
      <c r="BE528" s="220">
        <f>IF(N528="základní",J528,0)</f>
        <v>0</v>
      </c>
      <c r="BF528" s="220">
        <f>IF(N528="snížená",J528,0)</f>
        <v>0</v>
      </c>
      <c r="BG528" s="220">
        <f>IF(N528="zákl. přenesená",J528,0)</f>
        <v>0</v>
      </c>
      <c r="BH528" s="220">
        <f>IF(N528="sníž. přenesená",J528,0)</f>
        <v>0</v>
      </c>
      <c r="BI528" s="220">
        <f>IF(N528="nulová",J528,0)</f>
        <v>0</v>
      </c>
      <c r="BJ528" s="19" t="s">
        <v>80</v>
      </c>
      <c r="BK528" s="220">
        <f>ROUND(I528*H528,2)</f>
        <v>0</v>
      </c>
      <c r="BL528" s="19" t="s">
        <v>128</v>
      </c>
      <c r="BM528" s="219" t="s">
        <v>795</v>
      </c>
    </row>
    <row r="529" spans="1:47" s="2" customFormat="1" ht="12">
      <c r="A529" s="40"/>
      <c r="B529" s="41"/>
      <c r="C529" s="42"/>
      <c r="D529" s="221" t="s">
        <v>130</v>
      </c>
      <c r="E529" s="42"/>
      <c r="F529" s="222" t="s">
        <v>796</v>
      </c>
      <c r="G529" s="42"/>
      <c r="H529" s="42"/>
      <c r="I529" s="223"/>
      <c r="J529" s="42"/>
      <c r="K529" s="42"/>
      <c r="L529" s="46"/>
      <c r="M529" s="224"/>
      <c r="N529" s="225"/>
      <c r="O529" s="86"/>
      <c r="P529" s="86"/>
      <c r="Q529" s="86"/>
      <c r="R529" s="86"/>
      <c r="S529" s="86"/>
      <c r="T529" s="87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9" t="s">
        <v>130</v>
      </c>
      <c r="AU529" s="19" t="s">
        <v>82</v>
      </c>
    </row>
    <row r="530" spans="1:65" s="2" customFormat="1" ht="24.15" customHeight="1">
      <c r="A530" s="40"/>
      <c r="B530" s="41"/>
      <c r="C530" s="207" t="s">
        <v>797</v>
      </c>
      <c r="D530" s="207" t="s">
        <v>124</v>
      </c>
      <c r="E530" s="208" t="s">
        <v>798</v>
      </c>
      <c r="F530" s="209" t="s">
        <v>799</v>
      </c>
      <c r="G530" s="210" t="s">
        <v>238</v>
      </c>
      <c r="H530" s="211">
        <v>123.84</v>
      </c>
      <c r="I530" s="212"/>
      <c r="J530" s="213">
        <f>ROUND(I530*H530,2)</f>
        <v>0</v>
      </c>
      <c r="K530" s="214"/>
      <c r="L530" s="46"/>
      <c r="M530" s="215" t="s">
        <v>19</v>
      </c>
      <c r="N530" s="216" t="s">
        <v>43</v>
      </c>
      <c r="O530" s="86"/>
      <c r="P530" s="217">
        <f>O530*H530</f>
        <v>0</v>
      </c>
      <c r="Q530" s="217">
        <v>0</v>
      </c>
      <c r="R530" s="217">
        <f>Q530*H530</f>
        <v>0</v>
      </c>
      <c r="S530" s="217">
        <v>0</v>
      </c>
      <c r="T530" s="218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19" t="s">
        <v>128</v>
      </c>
      <c r="AT530" s="219" t="s">
        <v>124</v>
      </c>
      <c r="AU530" s="219" t="s">
        <v>82</v>
      </c>
      <c r="AY530" s="19" t="s">
        <v>122</v>
      </c>
      <c r="BE530" s="220">
        <f>IF(N530="základní",J530,0)</f>
        <v>0</v>
      </c>
      <c r="BF530" s="220">
        <f>IF(N530="snížená",J530,0)</f>
        <v>0</v>
      </c>
      <c r="BG530" s="220">
        <f>IF(N530="zákl. přenesená",J530,0)</f>
        <v>0</v>
      </c>
      <c r="BH530" s="220">
        <f>IF(N530="sníž. přenesená",J530,0)</f>
        <v>0</v>
      </c>
      <c r="BI530" s="220">
        <f>IF(N530="nulová",J530,0)</f>
        <v>0</v>
      </c>
      <c r="BJ530" s="19" t="s">
        <v>80</v>
      </c>
      <c r="BK530" s="220">
        <f>ROUND(I530*H530,2)</f>
        <v>0</v>
      </c>
      <c r="BL530" s="19" t="s">
        <v>128</v>
      </c>
      <c r="BM530" s="219" t="s">
        <v>800</v>
      </c>
    </row>
    <row r="531" spans="1:47" s="2" customFormat="1" ht="12">
      <c r="A531" s="40"/>
      <c r="B531" s="41"/>
      <c r="C531" s="42"/>
      <c r="D531" s="221" t="s">
        <v>130</v>
      </c>
      <c r="E531" s="42"/>
      <c r="F531" s="222" t="s">
        <v>801</v>
      </c>
      <c r="G531" s="42"/>
      <c r="H531" s="42"/>
      <c r="I531" s="223"/>
      <c r="J531" s="42"/>
      <c r="K531" s="42"/>
      <c r="L531" s="46"/>
      <c r="M531" s="224"/>
      <c r="N531" s="225"/>
      <c r="O531" s="86"/>
      <c r="P531" s="86"/>
      <c r="Q531" s="86"/>
      <c r="R531" s="86"/>
      <c r="S531" s="86"/>
      <c r="T531" s="87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T531" s="19" t="s">
        <v>130</v>
      </c>
      <c r="AU531" s="19" t="s">
        <v>82</v>
      </c>
    </row>
    <row r="532" spans="1:65" s="2" customFormat="1" ht="24.15" customHeight="1">
      <c r="A532" s="40"/>
      <c r="B532" s="41"/>
      <c r="C532" s="207" t="s">
        <v>802</v>
      </c>
      <c r="D532" s="207" t="s">
        <v>124</v>
      </c>
      <c r="E532" s="208" t="s">
        <v>803</v>
      </c>
      <c r="F532" s="209" t="s">
        <v>804</v>
      </c>
      <c r="G532" s="210" t="s">
        <v>238</v>
      </c>
      <c r="H532" s="211">
        <v>9273</v>
      </c>
      <c r="I532" s="212"/>
      <c r="J532" s="213">
        <f>ROUND(I532*H532,2)</f>
        <v>0</v>
      </c>
      <c r="K532" s="214"/>
      <c r="L532" s="46"/>
      <c r="M532" s="215" t="s">
        <v>19</v>
      </c>
      <c r="N532" s="216" t="s">
        <v>43</v>
      </c>
      <c r="O532" s="86"/>
      <c r="P532" s="217">
        <f>O532*H532</f>
        <v>0</v>
      </c>
      <c r="Q532" s="217">
        <v>0</v>
      </c>
      <c r="R532" s="217">
        <f>Q532*H532</f>
        <v>0</v>
      </c>
      <c r="S532" s="217">
        <v>0</v>
      </c>
      <c r="T532" s="218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19" t="s">
        <v>128</v>
      </c>
      <c r="AT532" s="219" t="s">
        <v>124</v>
      </c>
      <c r="AU532" s="219" t="s">
        <v>82</v>
      </c>
      <c r="AY532" s="19" t="s">
        <v>122</v>
      </c>
      <c r="BE532" s="220">
        <f>IF(N532="základní",J532,0)</f>
        <v>0</v>
      </c>
      <c r="BF532" s="220">
        <f>IF(N532="snížená",J532,0)</f>
        <v>0</v>
      </c>
      <c r="BG532" s="220">
        <f>IF(N532="zákl. přenesená",J532,0)</f>
        <v>0</v>
      </c>
      <c r="BH532" s="220">
        <f>IF(N532="sníž. přenesená",J532,0)</f>
        <v>0</v>
      </c>
      <c r="BI532" s="220">
        <f>IF(N532="nulová",J532,0)</f>
        <v>0</v>
      </c>
      <c r="BJ532" s="19" t="s">
        <v>80</v>
      </c>
      <c r="BK532" s="220">
        <f>ROUND(I532*H532,2)</f>
        <v>0</v>
      </c>
      <c r="BL532" s="19" t="s">
        <v>128</v>
      </c>
      <c r="BM532" s="219" t="s">
        <v>805</v>
      </c>
    </row>
    <row r="533" spans="1:47" s="2" customFormat="1" ht="12">
      <c r="A533" s="40"/>
      <c r="B533" s="41"/>
      <c r="C533" s="42"/>
      <c r="D533" s="221" t="s">
        <v>130</v>
      </c>
      <c r="E533" s="42"/>
      <c r="F533" s="222" t="s">
        <v>806</v>
      </c>
      <c r="G533" s="42"/>
      <c r="H533" s="42"/>
      <c r="I533" s="223"/>
      <c r="J533" s="42"/>
      <c r="K533" s="42"/>
      <c r="L533" s="46"/>
      <c r="M533" s="224"/>
      <c r="N533" s="225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130</v>
      </c>
      <c r="AU533" s="19" t="s">
        <v>82</v>
      </c>
    </row>
    <row r="534" spans="1:65" s="2" customFormat="1" ht="24.15" customHeight="1">
      <c r="A534" s="40"/>
      <c r="B534" s="41"/>
      <c r="C534" s="207" t="s">
        <v>560</v>
      </c>
      <c r="D534" s="207" t="s">
        <v>124</v>
      </c>
      <c r="E534" s="208" t="s">
        <v>807</v>
      </c>
      <c r="F534" s="209" t="s">
        <v>808</v>
      </c>
      <c r="G534" s="210" t="s">
        <v>238</v>
      </c>
      <c r="H534" s="211">
        <v>0</v>
      </c>
      <c r="I534" s="212"/>
      <c r="J534" s="213">
        <f>ROUND(I534*H534,2)</f>
        <v>0</v>
      </c>
      <c r="K534" s="214"/>
      <c r="L534" s="46"/>
      <c r="M534" s="215" t="s">
        <v>19</v>
      </c>
      <c r="N534" s="216" t="s">
        <v>43</v>
      </c>
      <c r="O534" s="86"/>
      <c r="P534" s="217">
        <f>O534*H534</f>
        <v>0</v>
      </c>
      <c r="Q534" s="217">
        <v>0</v>
      </c>
      <c r="R534" s="217">
        <f>Q534*H534</f>
        <v>0</v>
      </c>
      <c r="S534" s="217">
        <v>0</v>
      </c>
      <c r="T534" s="218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19" t="s">
        <v>128</v>
      </c>
      <c r="AT534" s="219" t="s">
        <v>124</v>
      </c>
      <c r="AU534" s="219" t="s">
        <v>82</v>
      </c>
      <c r="AY534" s="19" t="s">
        <v>122</v>
      </c>
      <c r="BE534" s="220">
        <f>IF(N534="základní",J534,0)</f>
        <v>0</v>
      </c>
      <c r="BF534" s="220">
        <f>IF(N534="snížená",J534,0)</f>
        <v>0</v>
      </c>
      <c r="BG534" s="220">
        <f>IF(N534="zákl. přenesená",J534,0)</f>
        <v>0</v>
      </c>
      <c r="BH534" s="220">
        <f>IF(N534="sníž. přenesená",J534,0)</f>
        <v>0</v>
      </c>
      <c r="BI534" s="220">
        <f>IF(N534="nulová",J534,0)</f>
        <v>0</v>
      </c>
      <c r="BJ534" s="19" t="s">
        <v>80</v>
      </c>
      <c r="BK534" s="220">
        <f>ROUND(I534*H534,2)</f>
        <v>0</v>
      </c>
      <c r="BL534" s="19" t="s">
        <v>128</v>
      </c>
      <c r="BM534" s="219" t="s">
        <v>809</v>
      </c>
    </row>
    <row r="535" spans="1:47" s="2" customFormat="1" ht="12">
      <c r="A535" s="40"/>
      <c r="B535" s="41"/>
      <c r="C535" s="42"/>
      <c r="D535" s="221" t="s">
        <v>130</v>
      </c>
      <c r="E535" s="42"/>
      <c r="F535" s="222" t="s">
        <v>810</v>
      </c>
      <c r="G535" s="42"/>
      <c r="H535" s="42"/>
      <c r="I535" s="223"/>
      <c r="J535" s="42"/>
      <c r="K535" s="42"/>
      <c r="L535" s="46"/>
      <c r="M535" s="224"/>
      <c r="N535" s="225"/>
      <c r="O535" s="86"/>
      <c r="P535" s="86"/>
      <c r="Q535" s="86"/>
      <c r="R535" s="86"/>
      <c r="S535" s="86"/>
      <c r="T535" s="87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9" t="s">
        <v>130</v>
      </c>
      <c r="AU535" s="19" t="s">
        <v>82</v>
      </c>
    </row>
    <row r="536" spans="1:65" s="2" customFormat="1" ht="37.8" customHeight="1">
      <c r="A536" s="40"/>
      <c r="B536" s="41"/>
      <c r="C536" s="207" t="s">
        <v>811</v>
      </c>
      <c r="D536" s="207" t="s">
        <v>124</v>
      </c>
      <c r="E536" s="208" t="s">
        <v>812</v>
      </c>
      <c r="F536" s="209" t="s">
        <v>813</v>
      </c>
      <c r="G536" s="210" t="s">
        <v>238</v>
      </c>
      <c r="H536" s="211">
        <v>10.51</v>
      </c>
      <c r="I536" s="212"/>
      <c r="J536" s="213">
        <f>ROUND(I536*H536,2)</f>
        <v>0</v>
      </c>
      <c r="K536" s="214"/>
      <c r="L536" s="46"/>
      <c r="M536" s="215" t="s">
        <v>19</v>
      </c>
      <c r="N536" s="216" t="s">
        <v>43</v>
      </c>
      <c r="O536" s="86"/>
      <c r="P536" s="217">
        <f>O536*H536</f>
        <v>0</v>
      </c>
      <c r="Q536" s="217">
        <v>0.00013</v>
      </c>
      <c r="R536" s="217">
        <f>Q536*H536</f>
        <v>0.0013662999999999998</v>
      </c>
      <c r="S536" s="217">
        <v>0</v>
      </c>
      <c r="T536" s="218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19" t="s">
        <v>128</v>
      </c>
      <c r="AT536" s="219" t="s">
        <v>124</v>
      </c>
      <c r="AU536" s="219" t="s">
        <v>82</v>
      </c>
      <c r="AY536" s="19" t="s">
        <v>122</v>
      </c>
      <c r="BE536" s="220">
        <f>IF(N536="základní",J536,0)</f>
        <v>0</v>
      </c>
      <c r="BF536" s="220">
        <f>IF(N536="snížená",J536,0)</f>
        <v>0</v>
      </c>
      <c r="BG536" s="220">
        <f>IF(N536="zákl. přenesená",J536,0)</f>
        <v>0</v>
      </c>
      <c r="BH536" s="220">
        <f>IF(N536="sníž. přenesená",J536,0)</f>
        <v>0</v>
      </c>
      <c r="BI536" s="220">
        <f>IF(N536="nulová",J536,0)</f>
        <v>0</v>
      </c>
      <c r="BJ536" s="19" t="s">
        <v>80</v>
      </c>
      <c r="BK536" s="220">
        <f>ROUND(I536*H536,2)</f>
        <v>0</v>
      </c>
      <c r="BL536" s="19" t="s">
        <v>128</v>
      </c>
      <c r="BM536" s="219" t="s">
        <v>814</v>
      </c>
    </row>
    <row r="537" spans="1:47" s="2" customFormat="1" ht="12">
      <c r="A537" s="40"/>
      <c r="B537" s="41"/>
      <c r="C537" s="42"/>
      <c r="D537" s="221" t="s">
        <v>130</v>
      </c>
      <c r="E537" s="42"/>
      <c r="F537" s="222" t="s">
        <v>815</v>
      </c>
      <c r="G537" s="42"/>
      <c r="H537" s="42"/>
      <c r="I537" s="223"/>
      <c r="J537" s="42"/>
      <c r="K537" s="42"/>
      <c r="L537" s="46"/>
      <c r="M537" s="224"/>
      <c r="N537" s="225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9" t="s">
        <v>130</v>
      </c>
      <c r="AU537" s="19" t="s">
        <v>82</v>
      </c>
    </row>
    <row r="538" spans="1:51" s="14" customFormat="1" ht="12">
      <c r="A538" s="14"/>
      <c r="B538" s="237"/>
      <c r="C538" s="238"/>
      <c r="D538" s="228" t="s">
        <v>132</v>
      </c>
      <c r="E538" s="239" t="s">
        <v>19</v>
      </c>
      <c r="F538" s="240" t="s">
        <v>816</v>
      </c>
      <c r="G538" s="238"/>
      <c r="H538" s="241">
        <v>4.55</v>
      </c>
      <c r="I538" s="242"/>
      <c r="J538" s="238"/>
      <c r="K538" s="238"/>
      <c r="L538" s="243"/>
      <c r="M538" s="244"/>
      <c r="N538" s="245"/>
      <c r="O538" s="245"/>
      <c r="P538" s="245"/>
      <c r="Q538" s="245"/>
      <c r="R538" s="245"/>
      <c r="S538" s="245"/>
      <c r="T538" s="246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7" t="s">
        <v>132</v>
      </c>
      <c r="AU538" s="247" t="s">
        <v>82</v>
      </c>
      <c r="AV538" s="14" t="s">
        <v>82</v>
      </c>
      <c r="AW538" s="14" t="s">
        <v>33</v>
      </c>
      <c r="AX538" s="14" t="s">
        <v>72</v>
      </c>
      <c r="AY538" s="247" t="s">
        <v>122</v>
      </c>
    </row>
    <row r="539" spans="1:51" s="13" customFormat="1" ht="12">
      <c r="A539" s="13"/>
      <c r="B539" s="226"/>
      <c r="C539" s="227"/>
      <c r="D539" s="228" t="s">
        <v>132</v>
      </c>
      <c r="E539" s="229" t="s">
        <v>19</v>
      </c>
      <c r="F539" s="230" t="s">
        <v>817</v>
      </c>
      <c r="G539" s="227"/>
      <c r="H539" s="229" t="s">
        <v>19</v>
      </c>
      <c r="I539" s="231"/>
      <c r="J539" s="227"/>
      <c r="K539" s="227"/>
      <c r="L539" s="232"/>
      <c r="M539" s="233"/>
      <c r="N539" s="234"/>
      <c r="O539" s="234"/>
      <c r="P539" s="234"/>
      <c r="Q539" s="234"/>
      <c r="R539" s="234"/>
      <c r="S539" s="234"/>
      <c r="T539" s="235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6" t="s">
        <v>132</v>
      </c>
      <c r="AU539" s="236" t="s">
        <v>82</v>
      </c>
      <c r="AV539" s="13" t="s">
        <v>80</v>
      </c>
      <c r="AW539" s="13" t="s">
        <v>33</v>
      </c>
      <c r="AX539" s="13" t="s">
        <v>72</v>
      </c>
      <c r="AY539" s="236" t="s">
        <v>122</v>
      </c>
    </row>
    <row r="540" spans="1:51" s="14" customFormat="1" ht="12">
      <c r="A540" s="14"/>
      <c r="B540" s="237"/>
      <c r="C540" s="238"/>
      <c r="D540" s="228" t="s">
        <v>132</v>
      </c>
      <c r="E540" s="239" t="s">
        <v>19</v>
      </c>
      <c r="F540" s="240" t="s">
        <v>818</v>
      </c>
      <c r="G540" s="238"/>
      <c r="H540" s="241">
        <v>1.46</v>
      </c>
      <c r="I540" s="242"/>
      <c r="J540" s="238"/>
      <c r="K540" s="238"/>
      <c r="L540" s="243"/>
      <c r="M540" s="244"/>
      <c r="N540" s="245"/>
      <c r="O540" s="245"/>
      <c r="P540" s="245"/>
      <c r="Q540" s="245"/>
      <c r="R540" s="245"/>
      <c r="S540" s="245"/>
      <c r="T540" s="246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7" t="s">
        <v>132</v>
      </c>
      <c r="AU540" s="247" t="s">
        <v>82</v>
      </c>
      <c r="AV540" s="14" t="s">
        <v>82</v>
      </c>
      <c r="AW540" s="14" t="s">
        <v>33</v>
      </c>
      <c r="AX540" s="14" t="s">
        <v>72</v>
      </c>
      <c r="AY540" s="247" t="s">
        <v>122</v>
      </c>
    </row>
    <row r="541" spans="1:51" s="14" customFormat="1" ht="12">
      <c r="A541" s="14"/>
      <c r="B541" s="237"/>
      <c r="C541" s="238"/>
      <c r="D541" s="228" t="s">
        <v>132</v>
      </c>
      <c r="E541" s="239" t="s">
        <v>19</v>
      </c>
      <c r="F541" s="240" t="s">
        <v>819</v>
      </c>
      <c r="G541" s="238"/>
      <c r="H541" s="241">
        <v>2.46</v>
      </c>
      <c r="I541" s="242"/>
      <c r="J541" s="238"/>
      <c r="K541" s="238"/>
      <c r="L541" s="243"/>
      <c r="M541" s="244"/>
      <c r="N541" s="245"/>
      <c r="O541" s="245"/>
      <c r="P541" s="245"/>
      <c r="Q541" s="245"/>
      <c r="R541" s="245"/>
      <c r="S541" s="245"/>
      <c r="T541" s="246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7" t="s">
        <v>132</v>
      </c>
      <c r="AU541" s="247" t="s">
        <v>82</v>
      </c>
      <c r="AV541" s="14" t="s">
        <v>82</v>
      </c>
      <c r="AW541" s="14" t="s">
        <v>33</v>
      </c>
      <c r="AX541" s="14" t="s">
        <v>72</v>
      </c>
      <c r="AY541" s="247" t="s">
        <v>122</v>
      </c>
    </row>
    <row r="542" spans="1:51" s="14" customFormat="1" ht="12">
      <c r="A542" s="14"/>
      <c r="B542" s="237"/>
      <c r="C542" s="238"/>
      <c r="D542" s="228" t="s">
        <v>132</v>
      </c>
      <c r="E542" s="239" t="s">
        <v>19</v>
      </c>
      <c r="F542" s="240" t="s">
        <v>820</v>
      </c>
      <c r="G542" s="238"/>
      <c r="H542" s="241">
        <v>2.04</v>
      </c>
      <c r="I542" s="242"/>
      <c r="J542" s="238"/>
      <c r="K542" s="238"/>
      <c r="L542" s="243"/>
      <c r="M542" s="244"/>
      <c r="N542" s="245"/>
      <c r="O542" s="245"/>
      <c r="P542" s="245"/>
      <c r="Q542" s="245"/>
      <c r="R542" s="245"/>
      <c r="S542" s="245"/>
      <c r="T542" s="246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7" t="s">
        <v>132</v>
      </c>
      <c r="AU542" s="247" t="s">
        <v>82</v>
      </c>
      <c r="AV542" s="14" t="s">
        <v>82</v>
      </c>
      <c r="AW542" s="14" t="s">
        <v>33</v>
      </c>
      <c r="AX542" s="14" t="s">
        <v>72</v>
      </c>
      <c r="AY542" s="247" t="s">
        <v>122</v>
      </c>
    </row>
    <row r="543" spans="1:51" s="15" customFormat="1" ht="12">
      <c r="A543" s="15"/>
      <c r="B543" s="248"/>
      <c r="C543" s="249"/>
      <c r="D543" s="228" t="s">
        <v>132</v>
      </c>
      <c r="E543" s="250" t="s">
        <v>19</v>
      </c>
      <c r="F543" s="251" t="s">
        <v>136</v>
      </c>
      <c r="G543" s="249"/>
      <c r="H543" s="252">
        <v>10.51</v>
      </c>
      <c r="I543" s="253"/>
      <c r="J543" s="249"/>
      <c r="K543" s="249"/>
      <c r="L543" s="254"/>
      <c r="M543" s="255"/>
      <c r="N543" s="256"/>
      <c r="O543" s="256"/>
      <c r="P543" s="256"/>
      <c r="Q543" s="256"/>
      <c r="R543" s="256"/>
      <c r="S543" s="256"/>
      <c r="T543" s="257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58" t="s">
        <v>132</v>
      </c>
      <c r="AU543" s="258" t="s">
        <v>82</v>
      </c>
      <c r="AV543" s="15" t="s">
        <v>128</v>
      </c>
      <c r="AW543" s="15" t="s">
        <v>33</v>
      </c>
      <c r="AX543" s="15" t="s">
        <v>80</v>
      </c>
      <c r="AY543" s="258" t="s">
        <v>122</v>
      </c>
    </row>
    <row r="544" spans="1:65" s="2" customFormat="1" ht="37.8" customHeight="1">
      <c r="A544" s="40"/>
      <c r="B544" s="41"/>
      <c r="C544" s="207" t="s">
        <v>565</v>
      </c>
      <c r="D544" s="207" t="s">
        <v>124</v>
      </c>
      <c r="E544" s="208" t="s">
        <v>821</v>
      </c>
      <c r="F544" s="209" t="s">
        <v>822</v>
      </c>
      <c r="G544" s="210" t="s">
        <v>238</v>
      </c>
      <c r="H544" s="211">
        <v>74.86</v>
      </c>
      <c r="I544" s="212"/>
      <c r="J544" s="213">
        <f>ROUND(I544*H544,2)</f>
        <v>0</v>
      </c>
      <c r="K544" s="214"/>
      <c r="L544" s="46"/>
      <c r="M544" s="215" t="s">
        <v>19</v>
      </c>
      <c r="N544" s="216" t="s">
        <v>43</v>
      </c>
      <c r="O544" s="86"/>
      <c r="P544" s="217">
        <f>O544*H544</f>
        <v>0</v>
      </c>
      <c r="Q544" s="217">
        <v>0.00021</v>
      </c>
      <c r="R544" s="217">
        <f>Q544*H544</f>
        <v>0.0157206</v>
      </c>
      <c r="S544" s="217">
        <v>0</v>
      </c>
      <c r="T544" s="218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19" t="s">
        <v>128</v>
      </c>
      <c r="AT544" s="219" t="s">
        <v>124</v>
      </c>
      <c r="AU544" s="219" t="s">
        <v>82</v>
      </c>
      <c r="AY544" s="19" t="s">
        <v>122</v>
      </c>
      <c r="BE544" s="220">
        <f>IF(N544="základní",J544,0)</f>
        <v>0</v>
      </c>
      <c r="BF544" s="220">
        <f>IF(N544="snížená",J544,0)</f>
        <v>0</v>
      </c>
      <c r="BG544" s="220">
        <f>IF(N544="zákl. přenesená",J544,0)</f>
        <v>0</v>
      </c>
      <c r="BH544" s="220">
        <f>IF(N544="sníž. přenesená",J544,0)</f>
        <v>0</v>
      </c>
      <c r="BI544" s="220">
        <f>IF(N544="nulová",J544,0)</f>
        <v>0</v>
      </c>
      <c r="BJ544" s="19" t="s">
        <v>80</v>
      </c>
      <c r="BK544" s="220">
        <f>ROUND(I544*H544,2)</f>
        <v>0</v>
      </c>
      <c r="BL544" s="19" t="s">
        <v>128</v>
      </c>
      <c r="BM544" s="219" t="s">
        <v>823</v>
      </c>
    </row>
    <row r="545" spans="1:47" s="2" customFormat="1" ht="12">
      <c r="A545" s="40"/>
      <c r="B545" s="41"/>
      <c r="C545" s="42"/>
      <c r="D545" s="221" t="s">
        <v>130</v>
      </c>
      <c r="E545" s="42"/>
      <c r="F545" s="222" t="s">
        <v>824</v>
      </c>
      <c r="G545" s="42"/>
      <c r="H545" s="42"/>
      <c r="I545" s="223"/>
      <c r="J545" s="42"/>
      <c r="K545" s="42"/>
      <c r="L545" s="46"/>
      <c r="M545" s="224"/>
      <c r="N545" s="225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130</v>
      </c>
      <c r="AU545" s="19" t="s">
        <v>82</v>
      </c>
    </row>
    <row r="546" spans="1:51" s="14" customFormat="1" ht="12">
      <c r="A546" s="14"/>
      <c r="B546" s="237"/>
      <c r="C546" s="238"/>
      <c r="D546" s="228" t="s">
        <v>132</v>
      </c>
      <c r="E546" s="239" t="s">
        <v>19</v>
      </c>
      <c r="F546" s="240" t="s">
        <v>825</v>
      </c>
      <c r="G546" s="238"/>
      <c r="H546" s="241">
        <v>74.86</v>
      </c>
      <c r="I546" s="242"/>
      <c r="J546" s="238"/>
      <c r="K546" s="238"/>
      <c r="L546" s="243"/>
      <c r="M546" s="244"/>
      <c r="N546" s="245"/>
      <c r="O546" s="245"/>
      <c r="P546" s="245"/>
      <c r="Q546" s="245"/>
      <c r="R546" s="245"/>
      <c r="S546" s="245"/>
      <c r="T546" s="246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7" t="s">
        <v>132</v>
      </c>
      <c r="AU546" s="247" t="s">
        <v>82</v>
      </c>
      <c r="AV546" s="14" t="s">
        <v>82</v>
      </c>
      <c r="AW546" s="14" t="s">
        <v>33</v>
      </c>
      <c r="AX546" s="14" t="s">
        <v>80</v>
      </c>
      <c r="AY546" s="247" t="s">
        <v>122</v>
      </c>
    </row>
    <row r="547" spans="1:63" s="12" customFormat="1" ht="22.8" customHeight="1">
      <c r="A547" s="12"/>
      <c r="B547" s="191"/>
      <c r="C547" s="192"/>
      <c r="D547" s="193" t="s">
        <v>71</v>
      </c>
      <c r="E547" s="205" t="s">
        <v>826</v>
      </c>
      <c r="F547" s="205" t="s">
        <v>827</v>
      </c>
      <c r="G547" s="192"/>
      <c r="H547" s="192"/>
      <c r="I547" s="195"/>
      <c r="J547" s="206">
        <f>BK547</f>
        <v>0</v>
      </c>
      <c r="K547" s="192"/>
      <c r="L547" s="197"/>
      <c r="M547" s="198"/>
      <c r="N547" s="199"/>
      <c r="O547" s="199"/>
      <c r="P547" s="200">
        <f>SUM(P548:P559)</f>
        <v>0</v>
      </c>
      <c r="Q547" s="199"/>
      <c r="R547" s="200">
        <f>SUM(R548:R559)</f>
        <v>0.0739260375</v>
      </c>
      <c r="S547" s="199"/>
      <c r="T547" s="201">
        <f>SUM(T548:T559)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202" t="s">
        <v>80</v>
      </c>
      <c r="AT547" s="203" t="s">
        <v>71</v>
      </c>
      <c r="AU547" s="203" t="s">
        <v>80</v>
      </c>
      <c r="AY547" s="202" t="s">
        <v>122</v>
      </c>
      <c r="BK547" s="204">
        <f>SUM(BK548:BK559)</f>
        <v>0</v>
      </c>
    </row>
    <row r="548" spans="1:65" s="2" customFormat="1" ht="49.05" customHeight="1">
      <c r="A548" s="40"/>
      <c r="B548" s="41"/>
      <c r="C548" s="207" t="s">
        <v>826</v>
      </c>
      <c r="D548" s="207" t="s">
        <v>124</v>
      </c>
      <c r="E548" s="208" t="s">
        <v>828</v>
      </c>
      <c r="F548" s="209" t="s">
        <v>829</v>
      </c>
      <c r="G548" s="210" t="s">
        <v>238</v>
      </c>
      <c r="H548" s="211">
        <v>104.66</v>
      </c>
      <c r="I548" s="212"/>
      <c r="J548" s="213">
        <f>ROUND(I548*H548,2)</f>
        <v>0</v>
      </c>
      <c r="K548" s="214"/>
      <c r="L548" s="46"/>
      <c r="M548" s="215" t="s">
        <v>19</v>
      </c>
      <c r="N548" s="216" t="s">
        <v>43</v>
      </c>
      <c r="O548" s="86"/>
      <c r="P548" s="217">
        <f>O548*H548</f>
        <v>0</v>
      </c>
      <c r="Q548" s="217">
        <v>3.3E-05</v>
      </c>
      <c r="R548" s="217">
        <f>Q548*H548</f>
        <v>0.00345378</v>
      </c>
      <c r="S548" s="217">
        <v>0</v>
      </c>
      <c r="T548" s="218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19" t="s">
        <v>128</v>
      </c>
      <c r="AT548" s="219" t="s">
        <v>124</v>
      </c>
      <c r="AU548" s="219" t="s">
        <v>82</v>
      </c>
      <c r="AY548" s="19" t="s">
        <v>122</v>
      </c>
      <c r="BE548" s="220">
        <f>IF(N548="základní",J548,0)</f>
        <v>0</v>
      </c>
      <c r="BF548" s="220">
        <f>IF(N548="snížená",J548,0)</f>
        <v>0</v>
      </c>
      <c r="BG548" s="220">
        <f>IF(N548="zákl. přenesená",J548,0)</f>
        <v>0</v>
      </c>
      <c r="BH548" s="220">
        <f>IF(N548="sníž. přenesená",J548,0)</f>
        <v>0</v>
      </c>
      <c r="BI548" s="220">
        <f>IF(N548="nulová",J548,0)</f>
        <v>0</v>
      </c>
      <c r="BJ548" s="19" t="s">
        <v>80</v>
      </c>
      <c r="BK548" s="220">
        <f>ROUND(I548*H548,2)</f>
        <v>0</v>
      </c>
      <c r="BL548" s="19" t="s">
        <v>128</v>
      </c>
      <c r="BM548" s="219" t="s">
        <v>830</v>
      </c>
    </row>
    <row r="549" spans="1:47" s="2" customFormat="1" ht="12">
      <c r="A549" s="40"/>
      <c r="B549" s="41"/>
      <c r="C549" s="42"/>
      <c r="D549" s="221" t="s">
        <v>130</v>
      </c>
      <c r="E549" s="42"/>
      <c r="F549" s="222" t="s">
        <v>831</v>
      </c>
      <c r="G549" s="42"/>
      <c r="H549" s="42"/>
      <c r="I549" s="223"/>
      <c r="J549" s="42"/>
      <c r="K549" s="42"/>
      <c r="L549" s="46"/>
      <c r="M549" s="224"/>
      <c r="N549" s="225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130</v>
      </c>
      <c r="AU549" s="19" t="s">
        <v>82</v>
      </c>
    </row>
    <row r="550" spans="1:51" s="14" customFormat="1" ht="12">
      <c r="A550" s="14"/>
      <c r="B550" s="237"/>
      <c r="C550" s="238"/>
      <c r="D550" s="228" t="s">
        <v>132</v>
      </c>
      <c r="E550" s="239" t="s">
        <v>19</v>
      </c>
      <c r="F550" s="240" t="s">
        <v>832</v>
      </c>
      <c r="G550" s="238"/>
      <c r="H550" s="241">
        <v>104.66</v>
      </c>
      <c r="I550" s="242"/>
      <c r="J550" s="238"/>
      <c r="K550" s="238"/>
      <c r="L550" s="243"/>
      <c r="M550" s="244"/>
      <c r="N550" s="245"/>
      <c r="O550" s="245"/>
      <c r="P550" s="245"/>
      <c r="Q550" s="245"/>
      <c r="R550" s="245"/>
      <c r="S550" s="245"/>
      <c r="T550" s="246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7" t="s">
        <v>132</v>
      </c>
      <c r="AU550" s="247" t="s">
        <v>82</v>
      </c>
      <c r="AV550" s="14" t="s">
        <v>82</v>
      </c>
      <c r="AW550" s="14" t="s">
        <v>33</v>
      </c>
      <c r="AX550" s="14" t="s">
        <v>80</v>
      </c>
      <c r="AY550" s="247" t="s">
        <v>122</v>
      </c>
    </row>
    <row r="551" spans="1:65" s="2" customFormat="1" ht="44.25" customHeight="1">
      <c r="A551" s="40"/>
      <c r="B551" s="41"/>
      <c r="C551" s="207" t="s">
        <v>569</v>
      </c>
      <c r="D551" s="207" t="s">
        <v>124</v>
      </c>
      <c r="E551" s="208" t="s">
        <v>833</v>
      </c>
      <c r="F551" s="209" t="s">
        <v>834</v>
      </c>
      <c r="G551" s="210" t="s">
        <v>238</v>
      </c>
      <c r="H551" s="211">
        <v>57.741</v>
      </c>
      <c r="I551" s="212"/>
      <c r="J551" s="213">
        <f>ROUND(I551*H551,2)</f>
        <v>0</v>
      </c>
      <c r="K551" s="214"/>
      <c r="L551" s="46"/>
      <c r="M551" s="215" t="s">
        <v>19</v>
      </c>
      <c r="N551" s="216" t="s">
        <v>43</v>
      </c>
      <c r="O551" s="86"/>
      <c r="P551" s="217">
        <f>O551*H551</f>
        <v>0</v>
      </c>
      <c r="Q551" s="217">
        <v>0.0012075</v>
      </c>
      <c r="R551" s="217">
        <f>Q551*H551</f>
        <v>0.0697222575</v>
      </c>
      <c r="S551" s="217">
        <v>0</v>
      </c>
      <c r="T551" s="218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19" t="s">
        <v>128</v>
      </c>
      <c r="AT551" s="219" t="s">
        <v>124</v>
      </c>
      <c r="AU551" s="219" t="s">
        <v>82</v>
      </c>
      <c r="AY551" s="19" t="s">
        <v>122</v>
      </c>
      <c r="BE551" s="220">
        <f>IF(N551="základní",J551,0)</f>
        <v>0</v>
      </c>
      <c r="BF551" s="220">
        <f>IF(N551="snížená",J551,0)</f>
        <v>0</v>
      </c>
      <c r="BG551" s="220">
        <f>IF(N551="zákl. přenesená",J551,0)</f>
        <v>0</v>
      </c>
      <c r="BH551" s="220">
        <f>IF(N551="sníž. přenesená",J551,0)</f>
        <v>0</v>
      </c>
      <c r="BI551" s="220">
        <f>IF(N551="nulová",J551,0)</f>
        <v>0</v>
      </c>
      <c r="BJ551" s="19" t="s">
        <v>80</v>
      </c>
      <c r="BK551" s="220">
        <f>ROUND(I551*H551,2)</f>
        <v>0</v>
      </c>
      <c r="BL551" s="19" t="s">
        <v>128</v>
      </c>
      <c r="BM551" s="219" t="s">
        <v>835</v>
      </c>
    </row>
    <row r="552" spans="1:47" s="2" customFormat="1" ht="12">
      <c r="A552" s="40"/>
      <c r="B552" s="41"/>
      <c r="C552" s="42"/>
      <c r="D552" s="221" t="s">
        <v>130</v>
      </c>
      <c r="E552" s="42"/>
      <c r="F552" s="222" t="s">
        <v>836</v>
      </c>
      <c r="G552" s="42"/>
      <c r="H552" s="42"/>
      <c r="I552" s="223"/>
      <c r="J552" s="42"/>
      <c r="K552" s="42"/>
      <c r="L552" s="46"/>
      <c r="M552" s="224"/>
      <c r="N552" s="225"/>
      <c r="O552" s="86"/>
      <c r="P552" s="86"/>
      <c r="Q552" s="86"/>
      <c r="R552" s="86"/>
      <c r="S552" s="86"/>
      <c r="T552" s="87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T552" s="19" t="s">
        <v>130</v>
      </c>
      <c r="AU552" s="19" t="s">
        <v>82</v>
      </c>
    </row>
    <row r="553" spans="1:51" s="14" customFormat="1" ht="12">
      <c r="A553" s="14"/>
      <c r="B553" s="237"/>
      <c r="C553" s="238"/>
      <c r="D553" s="228" t="s">
        <v>132</v>
      </c>
      <c r="E553" s="239" t="s">
        <v>19</v>
      </c>
      <c r="F553" s="240" t="s">
        <v>837</v>
      </c>
      <c r="G553" s="238"/>
      <c r="H553" s="241">
        <v>57.741</v>
      </c>
      <c r="I553" s="242"/>
      <c r="J553" s="238"/>
      <c r="K553" s="238"/>
      <c r="L553" s="243"/>
      <c r="M553" s="244"/>
      <c r="N553" s="245"/>
      <c r="O553" s="245"/>
      <c r="P553" s="245"/>
      <c r="Q553" s="245"/>
      <c r="R553" s="245"/>
      <c r="S553" s="245"/>
      <c r="T553" s="246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7" t="s">
        <v>132</v>
      </c>
      <c r="AU553" s="247" t="s">
        <v>82</v>
      </c>
      <c r="AV553" s="14" t="s">
        <v>82</v>
      </c>
      <c r="AW553" s="14" t="s">
        <v>33</v>
      </c>
      <c r="AX553" s="14" t="s">
        <v>80</v>
      </c>
      <c r="AY553" s="247" t="s">
        <v>122</v>
      </c>
    </row>
    <row r="554" spans="1:65" s="2" customFormat="1" ht="49.05" customHeight="1">
      <c r="A554" s="40"/>
      <c r="B554" s="41"/>
      <c r="C554" s="207" t="s">
        <v>838</v>
      </c>
      <c r="D554" s="207" t="s">
        <v>124</v>
      </c>
      <c r="E554" s="208" t="s">
        <v>839</v>
      </c>
      <c r="F554" s="209" t="s">
        <v>840</v>
      </c>
      <c r="G554" s="210" t="s">
        <v>407</v>
      </c>
      <c r="H554" s="211">
        <v>5</v>
      </c>
      <c r="I554" s="212"/>
      <c r="J554" s="213">
        <f>ROUND(I554*H554,2)</f>
        <v>0</v>
      </c>
      <c r="K554" s="214"/>
      <c r="L554" s="46"/>
      <c r="M554" s="215" t="s">
        <v>19</v>
      </c>
      <c r="N554" s="216" t="s">
        <v>43</v>
      </c>
      <c r="O554" s="86"/>
      <c r="P554" s="217">
        <f>O554*H554</f>
        <v>0</v>
      </c>
      <c r="Q554" s="217">
        <v>0.00015</v>
      </c>
      <c r="R554" s="217">
        <f>Q554*H554</f>
        <v>0.0007499999999999999</v>
      </c>
      <c r="S554" s="217">
        <v>0</v>
      </c>
      <c r="T554" s="218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19" t="s">
        <v>128</v>
      </c>
      <c r="AT554" s="219" t="s">
        <v>124</v>
      </c>
      <c r="AU554" s="219" t="s">
        <v>82</v>
      </c>
      <c r="AY554" s="19" t="s">
        <v>122</v>
      </c>
      <c r="BE554" s="220">
        <f>IF(N554="základní",J554,0)</f>
        <v>0</v>
      </c>
      <c r="BF554" s="220">
        <f>IF(N554="snížená",J554,0)</f>
        <v>0</v>
      </c>
      <c r="BG554" s="220">
        <f>IF(N554="zákl. přenesená",J554,0)</f>
        <v>0</v>
      </c>
      <c r="BH554" s="220">
        <f>IF(N554="sníž. přenesená",J554,0)</f>
        <v>0</v>
      </c>
      <c r="BI554" s="220">
        <f>IF(N554="nulová",J554,0)</f>
        <v>0</v>
      </c>
      <c r="BJ554" s="19" t="s">
        <v>80</v>
      </c>
      <c r="BK554" s="220">
        <f>ROUND(I554*H554,2)</f>
        <v>0</v>
      </c>
      <c r="BL554" s="19" t="s">
        <v>128</v>
      </c>
      <c r="BM554" s="219" t="s">
        <v>841</v>
      </c>
    </row>
    <row r="555" spans="1:47" s="2" customFormat="1" ht="12">
      <c r="A555" s="40"/>
      <c r="B555" s="41"/>
      <c r="C555" s="42"/>
      <c r="D555" s="221" t="s">
        <v>130</v>
      </c>
      <c r="E555" s="42"/>
      <c r="F555" s="222" t="s">
        <v>842</v>
      </c>
      <c r="G555" s="42"/>
      <c r="H555" s="42"/>
      <c r="I555" s="223"/>
      <c r="J555" s="42"/>
      <c r="K555" s="42"/>
      <c r="L555" s="46"/>
      <c r="M555" s="224"/>
      <c r="N555" s="225"/>
      <c r="O555" s="86"/>
      <c r="P555" s="86"/>
      <c r="Q555" s="86"/>
      <c r="R555" s="86"/>
      <c r="S555" s="86"/>
      <c r="T555" s="87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T555" s="19" t="s">
        <v>130</v>
      </c>
      <c r="AU555" s="19" t="s">
        <v>82</v>
      </c>
    </row>
    <row r="556" spans="1:51" s="14" customFormat="1" ht="12">
      <c r="A556" s="14"/>
      <c r="B556" s="237"/>
      <c r="C556" s="238"/>
      <c r="D556" s="228" t="s">
        <v>132</v>
      </c>
      <c r="E556" s="239" t="s">
        <v>19</v>
      </c>
      <c r="F556" s="240" t="s">
        <v>843</v>
      </c>
      <c r="G556" s="238"/>
      <c r="H556" s="241">
        <v>5</v>
      </c>
      <c r="I556" s="242"/>
      <c r="J556" s="238"/>
      <c r="K556" s="238"/>
      <c r="L556" s="243"/>
      <c r="M556" s="244"/>
      <c r="N556" s="245"/>
      <c r="O556" s="245"/>
      <c r="P556" s="245"/>
      <c r="Q556" s="245"/>
      <c r="R556" s="245"/>
      <c r="S556" s="245"/>
      <c r="T556" s="246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7" t="s">
        <v>132</v>
      </c>
      <c r="AU556" s="247" t="s">
        <v>82</v>
      </c>
      <c r="AV556" s="14" t="s">
        <v>82</v>
      </c>
      <c r="AW556" s="14" t="s">
        <v>33</v>
      </c>
      <c r="AX556" s="14" t="s">
        <v>80</v>
      </c>
      <c r="AY556" s="247" t="s">
        <v>122</v>
      </c>
    </row>
    <row r="557" spans="1:65" s="2" customFormat="1" ht="24.15" customHeight="1">
      <c r="A557" s="40"/>
      <c r="B557" s="41"/>
      <c r="C557" s="275" t="s">
        <v>582</v>
      </c>
      <c r="D557" s="275" t="s">
        <v>440</v>
      </c>
      <c r="E557" s="276" t="s">
        <v>844</v>
      </c>
      <c r="F557" s="277" t="s">
        <v>845</v>
      </c>
      <c r="G557" s="278" t="s">
        <v>846</v>
      </c>
      <c r="H557" s="279">
        <v>23.55</v>
      </c>
      <c r="I557" s="280"/>
      <c r="J557" s="281">
        <f>ROUND(I557*H557,2)</f>
        <v>0</v>
      </c>
      <c r="K557" s="282"/>
      <c r="L557" s="283"/>
      <c r="M557" s="284" t="s">
        <v>19</v>
      </c>
      <c r="N557" s="285" t="s">
        <v>43</v>
      </c>
      <c r="O557" s="86"/>
      <c r="P557" s="217">
        <f>O557*H557</f>
        <v>0</v>
      </c>
      <c r="Q557" s="217">
        <v>0</v>
      </c>
      <c r="R557" s="217">
        <f>Q557*H557</f>
        <v>0</v>
      </c>
      <c r="S557" s="217">
        <v>0</v>
      </c>
      <c r="T557" s="218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19" t="s">
        <v>189</v>
      </c>
      <c r="AT557" s="219" t="s">
        <v>440</v>
      </c>
      <c r="AU557" s="219" t="s">
        <v>82</v>
      </c>
      <c r="AY557" s="19" t="s">
        <v>122</v>
      </c>
      <c r="BE557" s="220">
        <f>IF(N557="základní",J557,0)</f>
        <v>0</v>
      </c>
      <c r="BF557" s="220">
        <f>IF(N557="snížená",J557,0)</f>
        <v>0</v>
      </c>
      <c r="BG557" s="220">
        <f>IF(N557="zákl. přenesená",J557,0)</f>
        <v>0</v>
      </c>
      <c r="BH557" s="220">
        <f>IF(N557="sníž. přenesená",J557,0)</f>
        <v>0</v>
      </c>
      <c r="BI557" s="220">
        <f>IF(N557="nulová",J557,0)</f>
        <v>0</v>
      </c>
      <c r="BJ557" s="19" t="s">
        <v>80</v>
      </c>
      <c r="BK557" s="220">
        <f>ROUND(I557*H557,2)</f>
        <v>0</v>
      </c>
      <c r="BL557" s="19" t="s">
        <v>128</v>
      </c>
      <c r="BM557" s="219" t="s">
        <v>847</v>
      </c>
    </row>
    <row r="558" spans="1:51" s="14" customFormat="1" ht="12">
      <c r="A558" s="14"/>
      <c r="B558" s="237"/>
      <c r="C558" s="238"/>
      <c r="D558" s="228" t="s">
        <v>132</v>
      </c>
      <c r="E558" s="239" t="s">
        <v>19</v>
      </c>
      <c r="F558" s="240" t="s">
        <v>848</v>
      </c>
      <c r="G558" s="238"/>
      <c r="H558" s="241">
        <v>23.55</v>
      </c>
      <c r="I558" s="242"/>
      <c r="J558" s="238"/>
      <c r="K558" s="238"/>
      <c r="L558" s="243"/>
      <c r="M558" s="244"/>
      <c r="N558" s="245"/>
      <c r="O558" s="245"/>
      <c r="P558" s="245"/>
      <c r="Q558" s="245"/>
      <c r="R558" s="245"/>
      <c r="S558" s="245"/>
      <c r="T558" s="246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7" t="s">
        <v>132</v>
      </c>
      <c r="AU558" s="247" t="s">
        <v>82</v>
      </c>
      <c r="AV558" s="14" t="s">
        <v>82</v>
      </c>
      <c r="AW558" s="14" t="s">
        <v>33</v>
      </c>
      <c r="AX558" s="14" t="s">
        <v>80</v>
      </c>
      <c r="AY558" s="247" t="s">
        <v>122</v>
      </c>
    </row>
    <row r="559" spans="1:65" s="2" customFormat="1" ht="24.15" customHeight="1">
      <c r="A559" s="40"/>
      <c r="B559" s="41"/>
      <c r="C559" s="207" t="s">
        <v>849</v>
      </c>
      <c r="D559" s="207" t="s">
        <v>124</v>
      </c>
      <c r="E559" s="208" t="s">
        <v>850</v>
      </c>
      <c r="F559" s="209" t="s">
        <v>851</v>
      </c>
      <c r="G559" s="210" t="s">
        <v>407</v>
      </c>
      <c r="H559" s="211">
        <v>0</v>
      </c>
      <c r="I559" s="212"/>
      <c r="J559" s="213">
        <f>ROUND(I559*H559,2)</f>
        <v>0</v>
      </c>
      <c r="K559" s="214"/>
      <c r="L559" s="46"/>
      <c r="M559" s="215" t="s">
        <v>19</v>
      </c>
      <c r="N559" s="216" t="s">
        <v>43</v>
      </c>
      <c r="O559" s="86"/>
      <c r="P559" s="217">
        <f>O559*H559</f>
        <v>0</v>
      </c>
      <c r="Q559" s="217">
        <v>0</v>
      </c>
      <c r="R559" s="217">
        <f>Q559*H559</f>
        <v>0</v>
      </c>
      <c r="S559" s="217">
        <v>0</v>
      </c>
      <c r="T559" s="218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19" t="s">
        <v>128</v>
      </c>
      <c r="AT559" s="219" t="s">
        <v>124</v>
      </c>
      <c r="AU559" s="219" t="s">
        <v>82</v>
      </c>
      <c r="AY559" s="19" t="s">
        <v>122</v>
      </c>
      <c r="BE559" s="220">
        <f>IF(N559="základní",J559,0)</f>
        <v>0</v>
      </c>
      <c r="BF559" s="220">
        <f>IF(N559="snížená",J559,0)</f>
        <v>0</v>
      </c>
      <c r="BG559" s="220">
        <f>IF(N559="zákl. přenesená",J559,0)</f>
        <v>0</v>
      </c>
      <c r="BH559" s="220">
        <f>IF(N559="sníž. přenesená",J559,0)</f>
        <v>0</v>
      </c>
      <c r="BI559" s="220">
        <f>IF(N559="nulová",J559,0)</f>
        <v>0</v>
      </c>
      <c r="BJ559" s="19" t="s">
        <v>80</v>
      </c>
      <c r="BK559" s="220">
        <f>ROUND(I559*H559,2)</f>
        <v>0</v>
      </c>
      <c r="BL559" s="19" t="s">
        <v>128</v>
      </c>
      <c r="BM559" s="219" t="s">
        <v>852</v>
      </c>
    </row>
    <row r="560" spans="1:63" s="12" customFormat="1" ht="22.8" customHeight="1">
      <c r="A560" s="12"/>
      <c r="B560" s="191"/>
      <c r="C560" s="192"/>
      <c r="D560" s="193" t="s">
        <v>71</v>
      </c>
      <c r="E560" s="205" t="s">
        <v>838</v>
      </c>
      <c r="F560" s="205" t="s">
        <v>853</v>
      </c>
      <c r="G560" s="192"/>
      <c r="H560" s="192"/>
      <c r="I560" s="195"/>
      <c r="J560" s="206">
        <f>BK560</f>
        <v>0</v>
      </c>
      <c r="K560" s="192"/>
      <c r="L560" s="197"/>
      <c r="M560" s="198"/>
      <c r="N560" s="199"/>
      <c r="O560" s="199"/>
      <c r="P560" s="200">
        <f>SUM(P561:P571)</f>
        <v>0</v>
      </c>
      <c r="Q560" s="199"/>
      <c r="R560" s="200">
        <f>SUM(R561:R571)</f>
        <v>0</v>
      </c>
      <c r="S560" s="199"/>
      <c r="T560" s="201">
        <f>SUM(T561:T571)</f>
        <v>0.42100000000000004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202" t="s">
        <v>80</v>
      </c>
      <c r="AT560" s="203" t="s">
        <v>71</v>
      </c>
      <c r="AU560" s="203" t="s">
        <v>80</v>
      </c>
      <c r="AY560" s="202" t="s">
        <v>122</v>
      </c>
      <c r="BK560" s="204">
        <f>SUM(BK561:BK571)</f>
        <v>0</v>
      </c>
    </row>
    <row r="561" spans="1:65" s="2" customFormat="1" ht="37.8" customHeight="1">
      <c r="A561" s="40"/>
      <c r="B561" s="41"/>
      <c r="C561" s="207" t="s">
        <v>586</v>
      </c>
      <c r="D561" s="207" t="s">
        <v>124</v>
      </c>
      <c r="E561" s="208" t="s">
        <v>854</v>
      </c>
      <c r="F561" s="209" t="s">
        <v>855</v>
      </c>
      <c r="G561" s="210" t="s">
        <v>127</v>
      </c>
      <c r="H561" s="211">
        <v>0.18</v>
      </c>
      <c r="I561" s="212"/>
      <c r="J561" s="213">
        <f>ROUND(I561*H561,2)</f>
        <v>0</v>
      </c>
      <c r="K561" s="214"/>
      <c r="L561" s="46"/>
      <c r="M561" s="215" t="s">
        <v>19</v>
      </c>
      <c r="N561" s="216" t="s">
        <v>43</v>
      </c>
      <c r="O561" s="86"/>
      <c r="P561" s="217">
        <f>O561*H561</f>
        <v>0</v>
      </c>
      <c r="Q561" s="217">
        <v>0</v>
      </c>
      <c r="R561" s="217">
        <f>Q561*H561</f>
        <v>0</v>
      </c>
      <c r="S561" s="217">
        <v>1.8</v>
      </c>
      <c r="T561" s="218">
        <f>S561*H561</f>
        <v>0.324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19" t="s">
        <v>128</v>
      </c>
      <c r="AT561" s="219" t="s">
        <v>124</v>
      </c>
      <c r="AU561" s="219" t="s">
        <v>82</v>
      </c>
      <c r="AY561" s="19" t="s">
        <v>122</v>
      </c>
      <c r="BE561" s="220">
        <f>IF(N561="základní",J561,0)</f>
        <v>0</v>
      </c>
      <c r="BF561" s="220">
        <f>IF(N561="snížená",J561,0)</f>
        <v>0</v>
      </c>
      <c r="BG561" s="220">
        <f>IF(N561="zákl. přenesená",J561,0)</f>
        <v>0</v>
      </c>
      <c r="BH561" s="220">
        <f>IF(N561="sníž. přenesená",J561,0)</f>
        <v>0</v>
      </c>
      <c r="BI561" s="220">
        <f>IF(N561="nulová",J561,0)</f>
        <v>0</v>
      </c>
      <c r="BJ561" s="19" t="s">
        <v>80</v>
      </c>
      <c r="BK561" s="220">
        <f>ROUND(I561*H561,2)</f>
        <v>0</v>
      </c>
      <c r="BL561" s="19" t="s">
        <v>128</v>
      </c>
      <c r="BM561" s="219" t="s">
        <v>856</v>
      </c>
    </row>
    <row r="562" spans="1:47" s="2" customFormat="1" ht="12">
      <c r="A562" s="40"/>
      <c r="B562" s="41"/>
      <c r="C562" s="42"/>
      <c r="D562" s="221" t="s">
        <v>130</v>
      </c>
      <c r="E562" s="42"/>
      <c r="F562" s="222" t="s">
        <v>857</v>
      </c>
      <c r="G562" s="42"/>
      <c r="H562" s="42"/>
      <c r="I562" s="223"/>
      <c r="J562" s="42"/>
      <c r="K562" s="42"/>
      <c r="L562" s="46"/>
      <c r="M562" s="224"/>
      <c r="N562" s="225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130</v>
      </c>
      <c r="AU562" s="19" t="s">
        <v>82</v>
      </c>
    </row>
    <row r="563" spans="1:51" s="13" customFormat="1" ht="12">
      <c r="A563" s="13"/>
      <c r="B563" s="226"/>
      <c r="C563" s="227"/>
      <c r="D563" s="228" t="s">
        <v>132</v>
      </c>
      <c r="E563" s="229" t="s">
        <v>19</v>
      </c>
      <c r="F563" s="230" t="s">
        <v>858</v>
      </c>
      <c r="G563" s="227"/>
      <c r="H563" s="229" t="s">
        <v>19</v>
      </c>
      <c r="I563" s="231"/>
      <c r="J563" s="227"/>
      <c r="K563" s="227"/>
      <c r="L563" s="232"/>
      <c r="M563" s="233"/>
      <c r="N563" s="234"/>
      <c r="O563" s="234"/>
      <c r="P563" s="234"/>
      <c r="Q563" s="234"/>
      <c r="R563" s="234"/>
      <c r="S563" s="234"/>
      <c r="T563" s="235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6" t="s">
        <v>132</v>
      </c>
      <c r="AU563" s="236" t="s">
        <v>82</v>
      </c>
      <c r="AV563" s="13" t="s">
        <v>80</v>
      </c>
      <c r="AW563" s="13" t="s">
        <v>33</v>
      </c>
      <c r="AX563" s="13" t="s">
        <v>72</v>
      </c>
      <c r="AY563" s="236" t="s">
        <v>122</v>
      </c>
    </row>
    <row r="564" spans="1:51" s="14" customFormat="1" ht="12">
      <c r="A564" s="14"/>
      <c r="B564" s="237"/>
      <c r="C564" s="238"/>
      <c r="D564" s="228" t="s">
        <v>132</v>
      </c>
      <c r="E564" s="239" t="s">
        <v>19</v>
      </c>
      <c r="F564" s="240" t="s">
        <v>859</v>
      </c>
      <c r="G564" s="238"/>
      <c r="H564" s="241">
        <v>0.11</v>
      </c>
      <c r="I564" s="242"/>
      <c r="J564" s="238"/>
      <c r="K564" s="238"/>
      <c r="L564" s="243"/>
      <c r="M564" s="244"/>
      <c r="N564" s="245"/>
      <c r="O564" s="245"/>
      <c r="P564" s="245"/>
      <c r="Q564" s="245"/>
      <c r="R564" s="245"/>
      <c r="S564" s="245"/>
      <c r="T564" s="246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7" t="s">
        <v>132</v>
      </c>
      <c r="AU564" s="247" t="s">
        <v>82</v>
      </c>
      <c r="AV564" s="14" t="s">
        <v>82</v>
      </c>
      <c r="AW564" s="14" t="s">
        <v>33</v>
      </c>
      <c r="AX564" s="14" t="s">
        <v>72</v>
      </c>
      <c r="AY564" s="247" t="s">
        <v>122</v>
      </c>
    </row>
    <row r="565" spans="1:51" s="13" customFormat="1" ht="12">
      <c r="A565" s="13"/>
      <c r="B565" s="226"/>
      <c r="C565" s="227"/>
      <c r="D565" s="228" t="s">
        <v>132</v>
      </c>
      <c r="E565" s="229" t="s">
        <v>19</v>
      </c>
      <c r="F565" s="230" t="s">
        <v>860</v>
      </c>
      <c r="G565" s="227"/>
      <c r="H565" s="229" t="s">
        <v>19</v>
      </c>
      <c r="I565" s="231"/>
      <c r="J565" s="227"/>
      <c r="K565" s="227"/>
      <c r="L565" s="232"/>
      <c r="M565" s="233"/>
      <c r="N565" s="234"/>
      <c r="O565" s="234"/>
      <c r="P565" s="234"/>
      <c r="Q565" s="234"/>
      <c r="R565" s="234"/>
      <c r="S565" s="234"/>
      <c r="T565" s="235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6" t="s">
        <v>132</v>
      </c>
      <c r="AU565" s="236" t="s">
        <v>82</v>
      </c>
      <c r="AV565" s="13" t="s">
        <v>80</v>
      </c>
      <c r="AW565" s="13" t="s">
        <v>33</v>
      </c>
      <c r="AX565" s="13" t="s">
        <v>72</v>
      </c>
      <c r="AY565" s="236" t="s">
        <v>122</v>
      </c>
    </row>
    <row r="566" spans="1:51" s="14" customFormat="1" ht="12">
      <c r="A566" s="14"/>
      <c r="B566" s="237"/>
      <c r="C566" s="238"/>
      <c r="D566" s="228" t="s">
        <v>132</v>
      </c>
      <c r="E566" s="239" t="s">
        <v>19</v>
      </c>
      <c r="F566" s="240" t="s">
        <v>861</v>
      </c>
      <c r="G566" s="238"/>
      <c r="H566" s="241">
        <v>0.07</v>
      </c>
      <c r="I566" s="242"/>
      <c r="J566" s="238"/>
      <c r="K566" s="238"/>
      <c r="L566" s="243"/>
      <c r="M566" s="244"/>
      <c r="N566" s="245"/>
      <c r="O566" s="245"/>
      <c r="P566" s="245"/>
      <c r="Q566" s="245"/>
      <c r="R566" s="245"/>
      <c r="S566" s="245"/>
      <c r="T566" s="246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7" t="s">
        <v>132</v>
      </c>
      <c r="AU566" s="247" t="s">
        <v>82</v>
      </c>
      <c r="AV566" s="14" t="s">
        <v>82</v>
      </c>
      <c r="AW566" s="14" t="s">
        <v>33</v>
      </c>
      <c r="AX566" s="14" t="s">
        <v>72</v>
      </c>
      <c r="AY566" s="247" t="s">
        <v>122</v>
      </c>
    </row>
    <row r="567" spans="1:51" s="15" customFormat="1" ht="12">
      <c r="A567" s="15"/>
      <c r="B567" s="248"/>
      <c r="C567" s="249"/>
      <c r="D567" s="228" t="s">
        <v>132</v>
      </c>
      <c r="E567" s="250" t="s">
        <v>19</v>
      </c>
      <c r="F567" s="251" t="s">
        <v>136</v>
      </c>
      <c r="G567" s="249"/>
      <c r="H567" s="252">
        <v>0.18</v>
      </c>
      <c r="I567" s="253"/>
      <c r="J567" s="249"/>
      <c r="K567" s="249"/>
      <c r="L567" s="254"/>
      <c r="M567" s="255"/>
      <c r="N567" s="256"/>
      <c r="O567" s="256"/>
      <c r="P567" s="256"/>
      <c r="Q567" s="256"/>
      <c r="R567" s="256"/>
      <c r="S567" s="256"/>
      <c r="T567" s="257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58" t="s">
        <v>132</v>
      </c>
      <c r="AU567" s="258" t="s">
        <v>82</v>
      </c>
      <c r="AV567" s="15" t="s">
        <v>128</v>
      </c>
      <c r="AW567" s="15" t="s">
        <v>33</v>
      </c>
      <c r="AX567" s="15" t="s">
        <v>80</v>
      </c>
      <c r="AY567" s="258" t="s">
        <v>122</v>
      </c>
    </row>
    <row r="568" spans="1:65" s="2" customFormat="1" ht="37.8" customHeight="1">
      <c r="A568" s="40"/>
      <c r="B568" s="41"/>
      <c r="C568" s="207" t="s">
        <v>862</v>
      </c>
      <c r="D568" s="207" t="s">
        <v>124</v>
      </c>
      <c r="E568" s="208" t="s">
        <v>863</v>
      </c>
      <c r="F568" s="209" t="s">
        <v>864</v>
      </c>
      <c r="G568" s="210" t="s">
        <v>407</v>
      </c>
      <c r="H568" s="211">
        <v>1</v>
      </c>
      <c r="I568" s="212"/>
      <c r="J568" s="213">
        <f>ROUND(I568*H568,2)</f>
        <v>0</v>
      </c>
      <c r="K568" s="214"/>
      <c r="L568" s="46"/>
      <c r="M568" s="215" t="s">
        <v>19</v>
      </c>
      <c r="N568" s="216" t="s">
        <v>43</v>
      </c>
      <c r="O568" s="86"/>
      <c r="P568" s="217">
        <f>O568*H568</f>
        <v>0</v>
      </c>
      <c r="Q568" s="217">
        <v>0</v>
      </c>
      <c r="R568" s="217">
        <f>Q568*H568</f>
        <v>0</v>
      </c>
      <c r="S568" s="217">
        <v>0.097</v>
      </c>
      <c r="T568" s="218">
        <f>S568*H568</f>
        <v>0.097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19" t="s">
        <v>128</v>
      </c>
      <c r="AT568" s="219" t="s">
        <v>124</v>
      </c>
      <c r="AU568" s="219" t="s">
        <v>82</v>
      </c>
      <c r="AY568" s="19" t="s">
        <v>122</v>
      </c>
      <c r="BE568" s="220">
        <f>IF(N568="základní",J568,0)</f>
        <v>0</v>
      </c>
      <c r="BF568" s="220">
        <f>IF(N568="snížená",J568,0)</f>
        <v>0</v>
      </c>
      <c r="BG568" s="220">
        <f>IF(N568="zákl. přenesená",J568,0)</f>
        <v>0</v>
      </c>
      <c r="BH568" s="220">
        <f>IF(N568="sníž. přenesená",J568,0)</f>
        <v>0</v>
      </c>
      <c r="BI568" s="220">
        <f>IF(N568="nulová",J568,0)</f>
        <v>0</v>
      </c>
      <c r="BJ568" s="19" t="s">
        <v>80</v>
      </c>
      <c r="BK568" s="220">
        <f>ROUND(I568*H568,2)</f>
        <v>0</v>
      </c>
      <c r="BL568" s="19" t="s">
        <v>128</v>
      </c>
      <c r="BM568" s="219" t="s">
        <v>865</v>
      </c>
    </row>
    <row r="569" spans="1:47" s="2" customFormat="1" ht="12">
      <c r="A569" s="40"/>
      <c r="B569" s="41"/>
      <c r="C569" s="42"/>
      <c r="D569" s="221" t="s">
        <v>130</v>
      </c>
      <c r="E569" s="42"/>
      <c r="F569" s="222" t="s">
        <v>866</v>
      </c>
      <c r="G569" s="42"/>
      <c r="H569" s="42"/>
      <c r="I569" s="223"/>
      <c r="J569" s="42"/>
      <c r="K569" s="42"/>
      <c r="L569" s="46"/>
      <c r="M569" s="224"/>
      <c r="N569" s="225"/>
      <c r="O569" s="86"/>
      <c r="P569" s="86"/>
      <c r="Q569" s="86"/>
      <c r="R569" s="86"/>
      <c r="S569" s="86"/>
      <c r="T569" s="87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T569" s="19" t="s">
        <v>130</v>
      </c>
      <c r="AU569" s="19" t="s">
        <v>82</v>
      </c>
    </row>
    <row r="570" spans="1:51" s="13" customFormat="1" ht="12">
      <c r="A570" s="13"/>
      <c r="B570" s="226"/>
      <c r="C570" s="227"/>
      <c r="D570" s="228" t="s">
        <v>132</v>
      </c>
      <c r="E570" s="229" t="s">
        <v>19</v>
      </c>
      <c r="F570" s="230" t="s">
        <v>867</v>
      </c>
      <c r="G570" s="227"/>
      <c r="H570" s="229" t="s">
        <v>19</v>
      </c>
      <c r="I570" s="231"/>
      <c r="J570" s="227"/>
      <c r="K570" s="227"/>
      <c r="L570" s="232"/>
      <c r="M570" s="233"/>
      <c r="N570" s="234"/>
      <c r="O570" s="234"/>
      <c r="P570" s="234"/>
      <c r="Q570" s="234"/>
      <c r="R570" s="234"/>
      <c r="S570" s="234"/>
      <c r="T570" s="235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6" t="s">
        <v>132</v>
      </c>
      <c r="AU570" s="236" t="s">
        <v>82</v>
      </c>
      <c r="AV570" s="13" t="s">
        <v>80</v>
      </c>
      <c r="AW570" s="13" t="s">
        <v>33</v>
      </c>
      <c r="AX570" s="13" t="s">
        <v>72</v>
      </c>
      <c r="AY570" s="236" t="s">
        <v>122</v>
      </c>
    </row>
    <row r="571" spans="1:51" s="14" customFormat="1" ht="12">
      <c r="A571" s="14"/>
      <c r="B571" s="237"/>
      <c r="C571" s="238"/>
      <c r="D571" s="228" t="s">
        <v>132</v>
      </c>
      <c r="E571" s="239" t="s">
        <v>19</v>
      </c>
      <c r="F571" s="240" t="s">
        <v>80</v>
      </c>
      <c r="G571" s="238"/>
      <c r="H571" s="241">
        <v>1</v>
      </c>
      <c r="I571" s="242"/>
      <c r="J571" s="238"/>
      <c r="K571" s="238"/>
      <c r="L571" s="243"/>
      <c r="M571" s="244"/>
      <c r="N571" s="245"/>
      <c r="O571" s="245"/>
      <c r="P571" s="245"/>
      <c r="Q571" s="245"/>
      <c r="R571" s="245"/>
      <c r="S571" s="245"/>
      <c r="T571" s="246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7" t="s">
        <v>132</v>
      </c>
      <c r="AU571" s="247" t="s">
        <v>82</v>
      </c>
      <c r="AV571" s="14" t="s">
        <v>82</v>
      </c>
      <c r="AW571" s="14" t="s">
        <v>33</v>
      </c>
      <c r="AX571" s="14" t="s">
        <v>80</v>
      </c>
      <c r="AY571" s="247" t="s">
        <v>122</v>
      </c>
    </row>
    <row r="572" spans="1:63" s="12" customFormat="1" ht="22.8" customHeight="1">
      <c r="A572" s="12"/>
      <c r="B572" s="191"/>
      <c r="C572" s="192"/>
      <c r="D572" s="193" t="s">
        <v>71</v>
      </c>
      <c r="E572" s="205" t="s">
        <v>162</v>
      </c>
      <c r="F572" s="205" t="s">
        <v>163</v>
      </c>
      <c r="G572" s="192"/>
      <c r="H572" s="192"/>
      <c r="I572" s="195"/>
      <c r="J572" s="206">
        <f>BK572</f>
        <v>0</v>
      </c>
      <c r="K572" s="192"/>
      <c r="L572" s="197"/>
      <c r="M572" s="198"/>
      <c r="N572" s="199"/>
      <c r="O572" s="199"/>
      <c r="P572" s="200">
        <f>SUM(P573:P576)</f>
        <v>0</v>
      </c>
      <c r="Q572" s="199"/>
      <c r="R572" s="200">
        <f>SUM(R573:R576)</f>
        <v>0</v>
      </c>
      <c r="S572" s="199"/>
      <c r="T572" s="201">
        <f>SUM(T573:T576)</f>
        <v>0</v>
      </c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R572" s="202" t="s">
        <v>80</v>
      </c>
      <c r="AT572" s="203" t="s">
        <v>71</v>
      </c>
      <c r="AU572" s="203" t="s">
        <v>80</v>
      </c>
      <c r="AY572" s="202" t="s">
        <v>122</v>
      </c>
      <c r="BK572" s="204">
        <f>SUM(BK573:BK576)</f>
        <v>0</v>
      </c>
    </row>
    <row r="573" spans="1:65" s="2" customFormat="1" ht="33" customHeight="1">
      <c r="A573" s="40"/>
      <c r="B573" s="41"/>
      <c r="C573" s="207" t="s">
        <v>595</v>
      </c>
      <c r="D573" s="207" t="s">
        <v>124</v>
      </c>
      <c r="E573" s="208" t="s">
        <v>164</v>
      </c>
      <c r="F573" s="209" t="s">
        <v>165</v>
      </c>
      <c r="G573" s="210" t="s">
        <v>166</v>
      </c>
      <c r="H573" s="211">
        <v>22.696</v>
      </c>
      <c r="I573" s="212"/>
      <c r="J573" s="213">
        <f>ROUND(I573*H573,2)</f>
        <v>0</v>
      </c>
      <c r="K573" s="214"/>
      <c r="L573" s="46"/>
      <c r="M573" s="215" t="s">
        <v>19</v>
      </c>
      <c r="N573" s="216" t="s">
        <v>43</v>
      </c>
      <c r="O573" s="86"/>
      <c r="P573" s="217">
        <f>O573*H573</f>
        <v>0</v>
      </c>
      <c r="Q573" s="217">
        <v>0</v>
      </c>
      <c r="R573" s="217">
        <f>Q573*H573</f>
        <v>0</v>
      </c>
      <c r="S573" s="217">
        <v>0</v>
      </c>
      <c r="T573" s="218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19" t="s">
        <v>128</v>
      </c>
      <c r="AT573" s="219" t="s">
        <v>124</v>
      </c>
      <c r="AU573" s="219" t="s">
        <v>82</v>
      </c>
      <c r="AY573" s="19" t="s">
        <v>122</v>
      </c>
      <c r="BE573" s="220">
        <f>IF(N573="základní",J573,0)</f>
        <v>0</v>
      </c>
      <c r="BF573" s="220">
        <f>IF(N573="snížená",J573,0)</f>
        <v>0</v>
      </c>
      <c r="BG573" s="220">
        <f>IF(N573="zákl. přenesená",J573,0)</f>
        <v>0</v>
      </c>
      <c r="BH573" s="220">
        <f>IF(N573="sníž. přenesená",J573,0)</f>
        <v>0</v>
      </c>
      <c r="BI573" s="220">
        <f>IF(N573="nulová",J573,0)</f>
        <v>0</v>
      </c>
      <c r="BJ573" s="19" t="s">
        <v>80</v>
      </c>
      <c r="BK573" s="220">
        <f>ROUND(I573*H573,2)</f>
        <v>0</v>
      </c>
      <c r="BL573" s="19" t="s">
        <v>128</v>
      </c>
      <c r="BM573" s="219" t="s">
        <v>868</v>
      </c>
    </row>
    <row r="574" spans="1:47" s="2" customFormat="1" ht="12">
      <c r="A574" s="40"/>
      <c r="B574" s="41"/>
      <c r="C574" s="42"/>
      <c r="D574" s="221" t="s">
        <v>130</v>
      </c>
      <c r="E574" s="42"/>
      <c r="F574" s="222" t="s">
        <v>168</v>
      </c>
      <c r="G574" s="42"/>
      <c r="H574" s="42"/>
      <c r="I574" s="223"/>
      <c r="J574" s="42"/>
      <c r="K574" s="42"/>
      <c r="L574" s="46"/>
      <c r="M574" s="224"/>
      <c r="N574" s="225"/>
      <c r="O574" s="86"/>
      <c r="P574" s="86"/>
      <c r="Q574" s="86"/>
      <c r="R574" s="86"/>
      <c r="S574" s="86"/>
      <c r="T574" s="87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T574" s="19" t="s">
        <v>130</v>
      </c>
      <c r="AU574" s="19" t="s">
        <v>82</v>
      </c>
    </row>
    <row r="575" spans="1:65" s="2" customFormat="1" ht="44.25" customHeight="1">
      <c r="A575" s="40"/>
      <c r="B575" s="41"/>
      <c r="C575" s="207" t="s">
        <v>869</v>
      </c>
      <c r="D575" s="207" t="s">
        <v>124</v>
      </c>
      <c r="E575" s="208" t="s">
        <v>190</v>
      </c>
      <c r="F575" s="209" t="s">
        <v>191</v>
      </c>
      <c r="G575" s="210" t="s">
        <v>166</v>
      </c>
      <c r="H575" s="211">
        <v>22.696</v>
      </c>
      <c r="I575" s="212"/>
      <c r="J575" s="213">
        <f>ROUND(I575*H575,2)</f>
        <v>0</v>
      </c>
      <c r="K575" s="214"/>
      <c r="L575" s="46"/>
      <c r="M575" s="215" t="s">
        <v>19</v>
      </c>
      <c r="N575" s="216" t="s">
        <v>43</v>
      </c>
      <c r="O575" s="86"/>
      <c r="P575" s="217">
        <f>O575*H575</f>
        <v>0</v>
      </c>
      <c r="Q575" s="217">
        <v>0</v>
      </c>
      <c r="R575" s="217">
        <f>Q575*H575</f>
        <v>0</v>
      </c>
      <c r="S575" s="217">
        <v>0</v>
      </c>
      <c r="T575" s="218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19" t="s">
        <v>128</v>
      </c>
      <c r="AT575" s="219" t="s">
        <v>124</v>
      </c>
      <c r="AU575" s="219" t="s">
        <v>82</v>
      </c>
      <c r="AY575" s="19" t="s">
        <v>122</v>
      </c>
      <c r="BE575" s="220">
        <f>IF(N575="základní",J575,0)</f>
        <v>0</v>
      </c>
      <c r="BF575" s="220">
        <f>IF(N575="snížená",J575,0)</f>
        <v>0</v>
      </c>
      <c r="BG575" s="220">
        <f>IF(N575="zákl. přenesená",J575,0)</f>
        <v>0</v>
      </c>
      <c r="BH575" s="220">
        <f>IF(N575="sníž. přenesená",J575,0)</f>
        <v>0</v>
      </c>
      <c r="BI575" s="220">
        <f>IF(N575="nulová",J575,0)</f>
        <v>0</v>
      </c>
      <c r="BJ575" s="19" t="s">
        <v>80</v>
      </c>
      <c r="BK575" s="220">
        <f>ROUND(I575*H575,2)</f>
        <v>0</v>
      </c>
      <c r="BL575" s="19" t="s">
        <v>128</v>
      </c>
      <c r="BM575" s="219" t="s">
        <v>870</v>
      </c>
    </row>
    <row r="576" spans="1:47" s="2" customFormat="1" ht="12">
      <c r="A576" s="40"/>
      <c r="B576" s="41"/>
      <c r="C576" s="42"/>
      <c r="D576" s="221" t="s">
        <v>130</v>
      </c>
      <c r="E576" s="42"/>
      <c r="F576" s="222" t="s">
        <v>193</v>
      </c>
      <c r="G576" s="42"/>
      <c r="H576" s="42"/>
      <c r="I576" s="223"/>
      <c r="J576" s="42"/>
      <c r="K576" s="42"/>
      <c r="L576" s="46"/>
      <c r="M576" s="224"/>
      <c r="N576" s="225"/>
      <c r="O576" s="86"/>
      <c r="P576" s="86"/>
      <c r="Q576" s="86"/>
      <c r="R576" s="86"/>
      <c r="S576" s="86"/>
      <c r="T576" s="87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T576" s="19" t="s">
        <v>130</v>
      </c>
      <c r="AU576" s="19" t="s">
        <v>82</v>
      </c>
    </row>
    <row r="577" spans="1:63" s="12" customFormat="1" ht="22.8" customHeight="1">
      <c r="A577" s="12"/>
      <c r="B577" s="191"/>
      <c r="C577" s="192"/>
      <c r="D577" s="193" t="s">
        <v>71</v>
      </c>
      <c r="E577" s="205" t="s">
        <v>871</v>
      </c>
      <c r="F577" s="205" t="s">
        <v>872</v>
      </c>
      <c r="G577" s="192"/>
      <c r="H577" s="192"/>
      <c r="I577" s="195"/>
      <c r="J577" s="206">
        <f>BK577</f>
        <v>0</v>
      </c>
      <c r="K577" s="192"/>
      <c r="L577" s="197"/>
      <c r="M577" s="198"/>
      <c r="N577" s="199"/>
      <c r="O577" s="199"/>
      <c r="P577" s="200">
        <f>SUM(P578:P579)</f>
        <v>0</v>
      </c>
      <c r="Q577" s="199"/>
      <c r="R577" s="200">
        <f>SUM(R578:R579)</f>
        <v>0</v>
      </c>
      <c r="S577" s="199"/>
      <c r="T577" s="201">
        <f>SUM(T578:T579)</f>
        <v>0</v>
      </c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R577" s="202" t="s">
        <v>80</v>
      </c>
      <c r="AT577" s="203" t="s">
        <v>71</v>
      </c>
      <c r="AU577" s="203" t="s">
        <v>80</v>
      </c>
      <c r="AY577" s="202" t="s">
        <v>122</v>
      </c>
      <c r="BK577" s="204">
        <f>SUM(BK578:BK579)</f>
        <v>0</v>
      </c>
    </row>
    <row r="578" spans="1:65" s="2" customFormat="1" ht="55.5" customHeight="1">
      <c r="A578" s="40"/>
      <c r="B578" s="41"/>
      <c r="C578" s="207" t="s">
        <v>873</v>
      </c>
      <c r="D578" s="207" t="s">
        <v>124</v>
      </c>
      <c r="E578" s="208" t="s">
        <v>874</v>
      </c>
      <c r="F578" s="209" t="s">
        <v>875</v>
      </c>
      <c r="G578" s="210" t="s">
        <v>166</v>
      </c>
      <c r="H578" s="211">
        <v>209.323</v>
      </c>
      <c r="I578" s="212"/>
      <c r="J578" s="213">
        <f>ROUND(I578*H578,2)</f>
        <v>0</v>
      </c>
      <c r="K578" s="214"/>
      <c r="L578" s="46"/>
      <c r="M578" s="215" t="s">
        <v>19</v>
      </c>
      <c r="N578" s="216" t="s">
        <v>43</v>
      </c>
      <c r="O578" s="86"/>
      <c r="P578" s="217">
        <f>O578*H578</f>
        <v>0</v>
      </c>
      <c r="Q578" s="217">
        <v>0</v>
      </c>
      <c r="R578" s="217">
        <f>Q578*H578</f>
        <v>0</v>
      </c>
      <c r="S578" s="217">
        <v>0</v>
      </c>
      <c r="T578" s="218">
        <f>S578*H578</f>
        <v>0</v>
      </c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R578" s="219" t="s">
        <v>128</v>
      </c>
      <c r="AT578" s="219" t="s">
        <v>124</v>
      </c>
      <c r="AU578" s="219" t="s">
        <v>82</v>
      </c>
      <c r="AY578" s="19" t="s">
        <v>122</v>
      </c>
      <c r="BE578" s="220">
        <f>IF(N578="základní",J578,0)</f>
        <v>0</v>
      </c>
      <c r="BF578" s="220">
        <f>IF(N578="snížená",J578,0)</f>
        <v>0</v>
      </c>
      <c r="BG578" s="220">
        <f>IF(N578="zákl. přenesená",J578,0)</f>
        <v>0</v>
      </c>
      <c r="BH578" s="220">
        <f>IF(N578="sníž. přenesená",J578,0)</f>
        <v>0</v>
      </c>
      <c r="BI578" s="220">
        <f>IF(N578="nulová",J578,0)</f>
        <v>0</v>
      </c>
      <c r="BJ578" s="19" t="s">
        <v>80</v>
      </c>
      <c r="BK578" s="220">
        <f>ROUND(I578*H578,2)</f>
        <v>0</v>
      </c>
      <c r="BL578" s="19" t="s">
        <v>128</v>
      </c>
      <c r="BM578" s="219" t="s">
        <v>876</v>
      </c>
    </row>
    <row r="579" spans="1:47" s="2" customFormat="1" ht="12">
      <c r="A579" s="40"/>
      <c r="B579" s="41"/>
      <c r="C579" s="42"/>
      <c r="D579" s="221" t="s">
        <v>130</v>
      </c>
      <c r="E579" s="42"/>
      <c r="F579" s="222" t="s">
        <v>877</v>
      </c>
      <c r="G579" s="42"/>
      <c r="H579" s="42"/>
      <c r="I579" s="223"/>
      <c r="J579" s="42"/>
      <c r="K579" s="42"/>
      <c r="L579" s="46"/>
      <c r="M579" s="224"/>
      <c r="N579" s="225"/>
      <c r="O579" s="86"/>
      <c r="P579" s="86"/>
      <c r="Q579" s="86"/>
      <c r="R579" s="86"/>
      <c r="S579" s="86"/>
      <c r="T579" s="87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T579" s="19" t="s">
        <v>130</v>
      </c>
      <c r="AU579" s="19" t="s">
        <v>82</v>
      </c>
    </row>
    <row r="580" spans="1:63" s="12" customFormat="1" ht="25.9" customHeight="1">
      <c r="A580" s="12"/>
      <c r="B580" s="191"/>
      <c r="C580" s="192"/>
      <c r="D580" s="193" t="s">
        <v>71</v>
      </c>
      <c r="E580" s="194" t="s">
        <v>878</v>
      </c>
      <c r="F580" s="194" t="s">
        <v>879</v>
      </c>
      <c r="G580" s="192"/>
      <c r="H580" s="192"/>
      <c r="I580" s="195"/>
      <c r="J580" s="196">
        <f>BK580</f>
        <v>0</v>
      </c>
      <c r="K580" s="192"/>
      <c r="L580" s="197"/>
      <c r="M580" s="198"/>
      <c r="N580" s="199"/>
      <c r="O580" s="199"/>
      <c r="P580" s="200">
        <f>P581+P616+P658+P693+P695+P697+P699+P748+P765+P803+P839+P870+P909+P927+P941+P949</f>
        <v>0</v>
      </c>
      <c r="Q580" s="199"/>
      <c r="R580" s="200">
        <f>R581+R616+R658+R693+R695+R697+R699+R748+R765+R803+R839+R870+R909+R927+R941+R949</f>
        <v>7.843728042372501</v>
      </c>
      <c r="S580" s="199"/>
      <c r="T580" s="201">
        <f>T581+T616+T658+T693+T695+T697+T699+T748+T765+T803+T839+T870+T909+T927+T941+T949</f>
        <v>0</v>
      </c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R580" s="202" t="s">
        <v>82</v>
      </c>
      <c r="AT580" s="203" t="s">
        <v>71</v>
      </c>
      <c r="AU580" s="203" t="s">
        <v>72</v>
      </c>
      <c r="AY580" s="202" t="s">
        <v>122</v>
      </c>
      <c r="BK580" s="204">
        <f>BK581+BK616+BK658+BK693+BK695+BK697+BK699+BK748+BK765+BK803+BK839+BK870+BK909+BK927+BK941+BK949</f>
        <v>0</v>
      </c>
    </row>
    <row r="581" spans="1:63" s="12" customFormat="1" ht="22.8" customHeight="1">
      <c r="A581" s="12"/>
      <c r="B581" s="191"/>
      <c r="C581" s="192"/>
      <c r="D581" s="193" t="s">
        <v>71</v>
      </c>
      <c r="E581" s="205" t="s">
        <v>880</v>
      </c>
      <c r="F581" s="205" t="s">
        <v>881</v>
      </c>
      <c r="G581" s="192"/>
      <c r="H581" s="192"/>
      <c r="I581" s="195"/>
      <c r="J581" s="206">
        <f>BK581</f>
        <v>0</v>
      </c>
      <c r="K581" s="192"/>
      <c r="L581" s="197"/>
      <c r="M581" s="198"/>
      <c r="N581" s="199"/>
      <c r="O581" s="199"/>
      <c r="P581" s="200">
        <f>SUM(P582:P615)</f>
        <v>0</v>
      </c>
      <c r="Q581" s="199"/>
      <c r="R581" s="200">
        <f>SUM(R582:R615)</f>
        <v>0.92741911225</v>
      </c>
      <c r="S581" s="199"/>
      <c r="T581" s="201">
        <f>SUM(T582:T615)</f>
        <v>0</v>
      </c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R581" s="202" t="s">
        <v>82</v>
      </c>
      <c r="AT581" s="203" t="s">
        <v>71</v>
      </c>
      <c r="AU581" s="203" t="s">
        <v>80</v>
      </c>
      <c r="AY581" s="202" t="s">
        <v>122</v>
      </c>
      <c r="BK581" s="204">
        <f>SUM(BK582:BK615)</f>
        <v>0</v>
      </c>
    </row>
    <row r="582" spans="1:65" s="2" customFormat="1" ht="37.8" customHeight="1">
      <c r="A582" s="40"/>
      <c r="B582" s="41"/>
      <c r="C582" s="207" t="s">
        <v>882</v>
      </c>
      <c r="D582" s="207" t="s">
        <v>124</v>
      </c>
      <c r="E582" s="208" t="s">
        <v>883</v>
      </c>
      <c r="F582" s="209" t="s">
        <v>884</v>
      </c>
      <c r="G582" s="210" t="s">
        <v>238</v>
      </c>
      <c r="H582" s="211">
        <v>103.223</v>
      </c>
      <c r="I582" s="212"/>
      <c r="J582" s="213">
        <f>ROUND(I582*H582,2)</f>
        <v>0</v>
      </c>
      <c r="K582" s="214"/>
      <c r="L582" s="46"/>
      <c r="M582" s="215" t="s">
        <v>19</v>
      </c>
      <c r="N582" s="216" t="s">
        <v>43</v>
      </c>
      <c r="O582" s="86"/>
      <c r="P582" s="217">
        <f>O582*H582</f>
        <v>0</v>
      </c>
      <c r="Q582" s="217">
        <v>0</v>
      </c>
      <c r="R582" s="217">
        <f>Q582*H582</f>
        <v>0</v>
      </c>
      <c r="S582" s="217">
        <v>0</v>
      </c>
      <c r="T582" s="218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19" t="s">
        <v>303</v>
      </c>
      <c r="AT582" s="219" t="s">
        <v>124</v>
      </c>
      <c r="AU582" s="219" t="s">
        <v>82</v>
      </c>
      <c r="AY582" s="19" t="s">
        <v>122</v>
      </c>
      <c r="BE582" s="220">
        <f>IF(N582="základní",J582,0)</f>
        <v>0</v>
      </c>
      <c r="BF582" s="220">
        <f>IF(N582="snížená",J582,0)</f>
        <v>0</v>
      </c>
      <c r="BG582" s="220">
        <f>IF(N582="zákl. přenesená",J582,0)</f>
        <v>0</v>
      </c>
      <c r="BH582" s="220">
        <f>IF(N582="sníž. přenesená",J582,0)</f>
        <v>0</v>
      </c>
      <c r="BI582" s="220">
        <f>IF(N582="nulová",J582,0)</f>
        <v>0</v>
      </c>
      <c r="BJ582" s="19" t="s">
        <v>80</v>
      </c>
      <c r="BK582" s="220">
        <f>ROUND(I582*H582,2)</f>
        <v>0</v>
      </c>
      <c r="BL582" s="19" t="s">
        <v>303</v>
      </c>
      <c r="BM582" s="219" t="s">
        <v>885</v>
      </c>
    </row>
    <row r="583" spans="1:47" s="2" customFormat="1" ht="12">
      <c r="A583" s="40"/>
      <c r="B583" s="41"/>
      <c r="C583" s="42"/>
      <c r="D583" s="221" t="s">
        <v>130</v>
      </c>
      <c r="E583" s="42"/>
      <c r="F583" s="222" t="s">
        <v>886</v>
      </c>
      <c r="G583" s="42"/>
      <c r="H583" s="42"/>
      <c r="I583" s="223"/>
      <c r="J583" s="42"/>
      <c r="K583" s="42"/>
      <c r="L583" s="46"/>
      <c r="M583" s="224"/>
      <c r="N583" s="225"/>
      <c r="O583" s="86"/>
      <c r="P583" s="86"/>
      <c r="Q583" s="86"/>
      <c r="R583" s="86"/>
      <c r="S583" s="86"/>
      <c r="T583" s="87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T583" s="19" t="s">
        <v>130</v>
      </c>
      <c r="AU583" s="19" t="s">
        <v>82</v>
      </c>
    </row>
    <row r="584" spans="1:51" s="13" customFormat="1" ht="12">
      <c r="A584" s="13"/>
      <c r="B584" s="226"/>
      <c r="C584" s="227"/>
      <c r="D584" s="228" t="s">
        <v>132</v>
      </c>
      <c r="E584" s="229" t="s">
        <v>19</v>
      </c>
      <c r="F584" s="230" t="s">
        <v>887</v>
      </c>
      <c r="G584" s="227"/>
      <c r="H584" s="229" t="s">
        <v>19</v>
      </c>
      <c r="I584" s="231"/>
      <c r="J584" s="227"/>
      <c r="K584" s="227"/>
      <c r="L584" s="232"/>
      <c r="M584" s="233"/>
      <c r="N584" s="234"/>
      <c r="O584" s="234"/>
      <c r="P584" s="234"/>
      <c r="Q584" s="234"/>
      <c r="R584" s="234"/>
      <c r="S584" s="234"/>
      <c r="T584" s="235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6" t="s">
        <v>132</v>
      </c>
      <c r="AU584" s="236" t="s">
        <v>82</v>
      </c>
      <c r="AV584" s="13" t="s">
        <v>80</v>
      </c>
      <c r="AW584" s="13" t="s">
        <v>33</v>
      </c>
      <c r="AX584" s="13" t="s">
        <v>72</v>
      </c>
      <c r="AY584" s="236" t="s">
        <v>122</v>
      </c>
    </row>
    <row r="585" spans="1:51" s="14" customFormat="1" ht="12">
      <c r="A585" s="14"/>
      <c r="B585" s="237"/>
      <c r="C585" s="238"/>
      <c r="D585" s="228" t="s">
        <v>132</v>
      </c>
      <c r="E585" s="239" t="s">
        <v>19</v>
      </c>
      <c r="F585" s="240" t="s">
        <v>888</v>
      </c>
      <c r="G585" s="238"/>
      <c r="H585" s="241">
        <v>103.223</v>
      </c>
      <c r="I585" s="242"/>
      <c r="J585" s="238"/>
      <c r="K585" s="238"/>
      <c r="L585" s="243"/>
      <c r="M585" s="244"/>
      <c r="N585" s="245"/>
      <c r="O585" s="245"/>
      <c r="P585" s="245"/>
      <c r="Q585" s="245"/>
      <c r="R585" s="245"/>
      <c r="S585" s="245"/>
      <c r="T585" s="246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7" t="s">
        <v>132</v>
      </c>
      <c r="AU585" s="247" t="s">
        <v>82</v>
      </c>
      <c r="AV585" s="14" t="s">
        <v>82</v>
      </c>
      <c r="AW585" s="14" t="s">
        <v>33</v>
      </c>
      <c r="AX585" s="14" t="s">
        <v>80</v>
      </c>
      <c r="AY585" s="247" t="s">
        <v>122</v>
      </c>
    </row>
    <row r="586" spans="1:65" s="2" customFormat="1" ht="33" customHeight="1">
      <c r="A586" s="40"/>
      <c r="B586" s="41"/>
      <c r="C586" s="207" t="s">
        <v>600</v>
      </c>
      <c r="D586" s="207" t="s">
        <v>124</v>
      </c>
      <c r="E586" s="208" t="s">
        <v>889</v>
      </c>
      <c r="F586" s="209" t="s">
        <v>890</v>
      </c>
      <c r="G586" s="210" t="s">
        <v>238</v>
      </c>
      <c r="H586" s="211">
        <v>23.97</v>
      </c>
      <c r="I586" s="212"/>
      <c r="J586" s="213">
        <f>ROUND(I586*H586,2)</f>
        <v>0</v>
      </c>
      <c r="K586" s="214"/>
      <c r="L586" s="46"/>
      <c r="M586" s="215" t="s">
        <v>19</v>
      </c>
      <c r="N586" s="216" t="s">
        <v>43</v>
      </c>
      <c r="O586" s="86"/>
      <c r="P586" s="217">
        <f>O586*H586</f>
        <v>0</v>
      </c>
      <c r="Q586" s="217">
        <v>0</v>
      </c>
      <c r="R586" s="217">
        <f>Q586*H586</f>
        <v>0</v>
      </c>
      <c r="S586" s="217">
        <v>0</v>
      </c>
      <c r="T586" s="218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19" t="s">
        <v>303</v>
      </c>
      <c r="AT586" s="219" t="s">
        <v>124</v>
      </c>
      <c r="AU586" s="219" t="s">
        <v>82</v>
      </c>
      <c r="AY586" s="19" t="s">
        <v>122</v>
      </c>
      <c r="BE586" s="220">
        <f>IF(N586="základní",J586,0)</f>
        <v>0</v>
      </c>
      <c r="BF586" s="220">
        <f>IF(N586="snížená",J586,0)</f>
        <v>0</v>
      </c>
      <c r="BG586" s="220">
        <f>IF(N586="zákl. přenesená",J586,0)</f>
        <v>0</v>
      </c>
      <c r="BH586" s="220">
        <f>IF(N586="sníž. přenesená",J586,0)</f>
        <v>0</v>
      </c>
      <c r="BI586" s="220">
        <f>IF(N586="nulová",J586,0)</f>
        <v>0</v>
      </c>
      <c r="BJ586" s="19" t="s">
        <v>80</v>
      </c>
      <c r="BK586" s="220">
        <f>ROUND(I586*H586,2)</f>
        <v>0</v>
      </c>
      <c r="BL586" s="19" t="s">
        <v>303</v>
      </c>
      <c r="BM586" s="219" t="s">
        <v>891</v>
      </c>
    </row>
    <row r="587" spans="1:47" s="2" customFormat="1" ht="12">
      <c r="A587" s="40"/>
      <c r="B587" s="41"/>
      <c r="C587" s="42"/>
      <c r="D587" s="221" t="s">
        <v>130</v>
      </c>
      <c r="E587" s="42"/>
      <c r="F587" s="222" t="s">
        <v>892</v>
      </c>
      <c r="G587" s="42"/>
      <c r="H587" s="42"/>
      <c r="I587" s="223"/>
      <c r="J587" s="42"/>
      <c r="K587" s="42"/>
      <c r="L587" s="46"/>
      <c r="M587" s="224"/>
      <c r="N587" s="225"/>
      <c r="O587" s="86"/>
      <c r="P587" s="86"/>
      <c r="Q587" s="86"/>
      <c r="R587" s="86"/>
      <c r="S587" s="86"/>
      <c r="T587" s="87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T587" s="19" t="s">
        <v>130</v>
      </c>
      <c r="AU587" s="19" t="s">
        <v>82</v>
      </c>
    </row>
    <row r="588" spans="1:51" s="14" customFormat="1" ht="12">
      <c r="A588" s="14"/>
      <c r="B588" s="237"/>
      <c r="C588" s="238"/>
      <c r="D588" s="228" t="s">
        <v>132</v>
      </c>
      <c r="E588" s="239" t="s">
        <v>19</v>
      </c>
      <c r="F588" s="240" t="s">
        <v>893</v>
      </c>
      <c r="G588" s="238"/>
      <c r="H588" s="241">
        <v>21.25</v>
      </c>
      <c r="I588" s="242"/>
      <c r="J588" s="238"/>
      <c r="K588" s="238"/>
      <c r="L588" s="243"/>
      <c r="M588" s="244"/>
      <c r="N588" s="245"/>
      <c r="O588" s="245"/>
      <c r="P588" s="245"/>
      <c r="Q588" s="245"/>
      <c r="R588" s="245"/>
      <c r="S588" s="245"/>
      <c r="T588" s="246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7" t="s">
        <v>132</v>
      </c>
      <c r="AU588" s="247" t="s">
        <v>82</v>
      </c>
      <c r="AV588" s="14" t="s">
        <v>82</v>
      </c>
      <c r="AW588" s="14" t="s">
        <v>33</v>
      </c>
      <c r="AX588" s="14" t="s">
        <v>72</v>
      </c>
      <c r="AY588" s="247" t="s">
        <v>122</v>
      </c>
    </row>
    <row r="589" spans="1:51" s="14" customFormat="1" ht="12">
      <c r="A589" s="14"/>
      <c r="B589" s="237"/>
      <c r="C589" s="238"/>
      <c r="D589" s="228" t="s">
        <v>132</v>
      </c>
      <c r="E589" s="239" t="s">
        <v>19</v>
      </c>
      <c r="F589" s="240" t="s">
        <v>894</v>
      </c>
      <c r="G589" s="238"/>
      <c r="H589" s="241">
        <v>2.72</v>
      </c>
      <c r="I589" s="242"/>
      <c r="J589" s="238"/>
      <c r="K589" s="238"/>
      <c r="L589" s="243"/>
      <c r="M589" s="244"/>
      <c r="N589" s="245"/>
      <c r="O589" s="245"/>
      <c r="P589" s="245"/>
      <c r="Q589" s="245"/>
      <c r="R589" s="245"/>
      <c r="S589" s="245"/>
      <c r="T589" s="246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7" t="s">
        <v>132</v>
      </c>
      <c r="AU589" s="247" t="s">
        <v>82</v>
      </c>
      <c r="AV589" s="14" t="s">
        <v>82</v>
      </c>
      <c r="AW589" s="14" t="s">
        <v>33</v>
      </c>
      <c r="AX589" s="14" t="s">
        <v>72</v>
      </c>
      <c r="AY589" s="247" t="s">
        <v>122</v>
      </c>
    </row>
    <row r="590" spans="1:51" s="15" customFormat="1" ht="12">
      <c r="A590" s="15"/>
      <c r="B590" s="248"/>
      <c r="C590" s="249"/>
      <c r="D590" s="228" t="s">
        <v>132</v>
      </c>
      <c r="E590" s="250" t="s">
        <v>19</v>
      </c>
      <c r="F590" s="251" t="s">
        <v>136</v>
      </c>
      <c r="G590" s="249"/>
      <c r="H590" s="252">
        <v>23.97</v>
      </c>
      <c r="I590" s="253"/>
      <c r="J590" s="249"/>
      <c r="K590" s="249"/>
      <c r="L590" s="254"/>
      <c r="M590" s="255"/>
      <c r="N590" s="256"/>
      <c r="O590" s="256"/>
      <c r="P590" s="256"/>
      <c r="Q590" s="256"/>
      <c r="R590" s="256"/>
      <c r="S590" s="256"/>
      <c r="T590" s="257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58" t="s">
        <v>132</v>
      </c>
      <c r="AU590" s="258" t="s">
        <v>82</v>
      </c>
      <c r="AV590" s="15" t="s">
        <v>128</v>
      </c>
      <c r="AW590" s="15" t="s">
        <v>33</v>
      </c>
      <c r="AX590" s="15" t="s">
        <v>80</v>
      </c>
      <c r="AY590" s="258" t="s">
        <v>122</v>
      </c>
    </row>
    <row r="591" spans="1:65" s="2" customFormat="1" ht="16.5" customHeight="1">
      <c r="A591" s="40"/>
      <c r="B591" s="41"/>
      <c r="C591" s="275" t="s">
        <v>895</v>
      </c>
      <c r="D591" s="275" t="s">
        <v>440</v>
      </c>
      <c r="E591" s="276" t="s">
        <v>896</v>
      </c>
      <c r="F591" s="277" t="s">
        <v>897</v>
      </c>
      <c r="G591" s="278" t="s">
        <v>166</v>
      </c>
      <c r="H591" s="279">
        <v>0.039</v>
      </c>
      <c r="I591" s="280"/>
      <c r="J591" s="281">
        <f>ROUND(I591*H591,2)</f>
        <v>0</v>
      </c>
      <c r="K591" s="282"/>
      <c r="L591" s="283"/>
      <c r="M591" s="284" t="s">
        <v>19</v>
      </c>
      <c r="N591" s="285" t="s">
        <v>43</v>
      </c>
      <c r="O591" s="86"/>
      <c r="P591" s="217">
        <f>O591*H591</f>
        <v>0</v>
      </c>
      <c r="Q591" s="217">
        <v>1</v>
      </c>
      <c r="R591" s="217">
        <f>Q591*H591</f>
        <v>0.039</v>
      </c>
      <c r="S591" s="217">
        <v>0</v>
      </c>
      <c r="T591" s="218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19" t="s">
        <v>364</v>
      </c>
      <c r="AT591" s="219" t="s">
        <v>440</v>
      </c>
      <c r="AU591" s="219" t="s">
        <v>82</v>
      </c>
      <c r="AY591" s="19" t="s">
        <v>122</v>
      </c>
      <c r="BE591" s="220">
        <f>IF(N591="základní",J591,0)</f>
        <v>0</v>
      </c>
      <c r="BF591" s="220">
        <f>IF(N591="snížená",J591,0)</f>
        <v>0</v>
      </c>
      <c r="BG591" s="220">
        <f>IF(N591="zákl. přenesená",J591,0)</f>
        <v>0</v>
      </c>
      <c r="BH591" s="220">
        <f>IF(N591="sníž. přenesená",J591,0)</f>
        <v>0</v>
      </c>
      <c r="BI591" s="220">
        <f>IF(N591="nulová",J591,0)</f>
        <v>0</v>
      </c>
      <c r="BJ591" s="19" t="s">
        <v>80</v>
      </c>
      <c r="BK591" s="220">
        <f>ROUND(I591*H591,2)</f>
        <v>0</v>
      </c>
      <c r="BL591" s="19" t="s">
        <v>303</v>
      </c>
      <c r="BM591" s="219" t="s">
        <v>898</v>
      </c>
    </row>
    <row r="592" spans="1:51" s="14" customFormat="1" ht="12">
      <c r="A592" s="14"/>
      <c r="B592" s="237"/>
      <c r="C592" s="238"/>
      <c r="D592" s="228" t="s">
        <v>132</v>
      </c>
      <c r="E592" s="239" t="s">
        <v>19</v>
      </c>
      <c r="F592" s="240" t="s">
        <v>899</v>
      </c>
      <c r="G592" s="238"/>
      <c r="H592" s="241">
        <v>0.031</v>
      </c>
      <c r="I592" s="242"/>
      <c r="J592" s="238"/>
      <c r="K592" s="238"/>
      <c r="L592" s="243"/>
      <c r="M592" s="244"/>
      <c r="N592" s="245"/>
      <c r="O592" s="245"/>
      <c r="P592" s="245"/>
      <c r="Q592" s="245"/>
      <c r="R592" s="245"/>
      <c r="S592" s="245"/>
      <c r="T592" s="246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7" t="s">
        <v>132</v>
      </c>
      <c r="AU592" s="247" t="s">
        <v>82</v>
      </c>
      <c r="AV592" s="14" t="s">
        <v>82</v>
      </c>
      <c r="AW592" s="14" t="s">
        <v>33</v>
      </c>
      <c r="AX592" s="14" t="s">
        <v>72</v>
      </c>
      <c r="AY592" s="247" t="s">
        <v>122</v>
      </c>
    </row>
    <row r="593" spans="1:51" s="14" customFormat="1" ht="12">
      <c r="A593" s="14"/>
      <c r="B593" s="237"/>
      <c r="C593" s="238"/>
      <c r="D593" s="228" t="s">
        <v>132</v>
      </c>
      <c r="E593" s="239" t="s">
        <v>19</v>
      </c>
      <c r="F593" s="240" t="s">
        <v>900</v>
      </c>
      <c r="G593" s="238"/>
      <c r="H593" s="241">
        <v>0.008</v>
      </c>
      <c r="I593" s="242"/>
      <c r="J593" s="238"/>
      <c r="K593" s="238"/>
      <c r="L593" s="243"/>
      <c r="M593" s="244"/>
      <c r="N593" s="245"/>
      <c r="O593" s="245"/>
      <c r="P593" s="245"/>
      <c r="Q593" s="245"/>
      <c r="R593" s="245"/>
      <c r="S593" s="245"/>
      <c r="T593" s="246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7" t="s">
        <v>132</v>
      </c>
      <c r="AU593" s="247" t="s">
        <v>82</v>
      </c>
      <c r="AV593" s="14" t="s">
        <v>82</v>
      </c>
      <c r="AW593" s="14" t="s">
        <v>33</v>
      </c>
      <c r="AX593" s="14" t="s">
        <v>72</v>
      </c>
      <c r="AY593" s="247" t="s">
        <v>122</v>
      </c>
    </row>
    <row r="594" spans="1:51" s="15" customFormat="1" ht="12">
      <c r="A594" s="15"/>
      <c r="B594" s="248"/>
      <c r="C594" s="249"/>
      <c r="D594" s="228" t="s">
        <v>132</v>
      </c>
      <c r="E594" s="250" t="s">
        <v>19</v>
      </c>
      <c r="F594" s="251" t="s">
        <v>136</v>
      </c>
      <c r="G594" s="249"/>
      <c r="H594" s="252">
        <v>0.039</v>
      </c>
      <c r="I594" s="253"/>
      <c r="J594" s="249"/>
      <c r="K594" s="249"/>
      <c r="L594" s="254"/>
      <c r="M594" s="255"/>
      <c r="N594" s="256"/>
      <c r="O594" s="256"/>
      <c r="P594" s="256"/>
      <c r="Q594" s="256"/>
      <c r="R594" s="256"/>
      <c r="S594" s="256"/>
      <c r="T594" s="257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58" t="s">
        <v>132</v>
      </c>
      <c r="AU594" s="258" t="s">
        <v>82</v>
      </c>
      <c r="AV594" s="15" t="s">
        <v>128</v>
      </c>
      <c r="AW594" s="15" t="s">
        <v>33</v>
      </c>
      <c r="AX594" s="15" t="s">
        <v>80</v>
      </c>
      <c r="AY594" s="258" t="s">
        <v>122</v>
      </c>
    </row>
    <row r="595" spans="1:65" s="2" customFormat="1" ht="33" customHeight="1">
      <c r="A595" s="40"/>
      <c r="B595" s="41"/>
      <c r="C595" s="207" t="s">
        <v>901</v>
      </c>
      <c r="D595" s="207" t="s">
        <v>124</v>
      </c>
      <c r="E595" s="208" t="s">
        <v>902</v>
      </c>
      <c r="F595" s="209" t="s">
        <v>903</v>
      </c>
      <c r="G595" s="210" t="s">
        <v>238</v>
      </c>
      <c r="H595" s="211">
        <v>3.33</v>
      </c>
      <c r="I595" s="212"/>
      <c r="J595" s="213">
        <f>ROUND(I595*H595,2)</f>
        <v>0</v>
      </c>
      <c r="K595" s="214"/>
      <c r="L595" s="46"/>
      <c r="M595" s="215" t="s">
        <v>19</v>
      </c>
      <c r="N595" s="216" t="s">
        <v>43</v>
      </c>
      <c r="O595" s="86"/>
      <c r="P595" s="217">
        <f>O595*H595</f>
        <v>0</v>
      </c>
      <c r="Q595" s="217">
        <v>0</v>
      </c>
      <c r="R595" s="217">
        <f>Q595*H595</f>
        <v>0</v>
      </c>
      <c r="S595" s="217">
        <v>0</v>
      </c>
      <c r="T595" s="218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19" t="s">
        <v>303</v>
      </c>
      <c r="AT595" s="219" t="s">
        <v>124</v>
      </c>
      <c r="AU595" s="219" t="s">
        <v>82</v>
      </c>
      <c r="AY595" s="19" t="s">
        <v>122</v>
      </c>
      <c r="BE595" s="220">
        <f>IF(N595="základní",J595,0)</f>
        <v>0</v>
      </c>
      <c r="BF595" s="220">
        <f>IF(N595="snížená",J595,0)</f>
        <v>0</v>
      </c>
      <c r="BG595" s="220">
        <f>IF(N595="zákl. přenesená",J595,0)</f>
        <v>0</v>
      </c>
      <c r="BH595" s="220">
        <f>IF(N595="sníž. přenesená",J595,0)</f>
        <v>0</v>
      </c>
      <c r="BI595" s="220">
        <f>IF(N595="nulová",J595,0)</f>
        <v>0</v>
      </c>
      <c r="BJ595" s="19" t="s">
        <v>80</v>
      </c>
      <c r="BK595" s="220">
        <f>ROUND(I595*H595,2)</f>
        <v>0</v>
      </c>
      <c r="BL595" s="19" t="s">
        <v>303</v>
      </c>
      <c r="BM595" s="219" t="s">
        <v>904</v>
      </c>
    </row>
    <row r="596" spans="1:47" s="2" customFormat="1" ht="12">
      <c r="A596" s="40"/>
      <c r="B596" s="41"/>
      <c r="C596" s="42"/>
      <c r="D596" s="221" t="s">
        <v>130</v>
      </c>
      <c r="E596" s="42"/>
      <c r="F596" s="222" t="s">
        <v>905</v>
      </c>
      <c r="G596" s="42"/>
      <c r="H596" s="42"/>
      <c r="I596" s="223"/>
      <c r="J596" s="42"/>
      <c r="K596" s="42"/>
      <c r="L596" s="46"/>
      <c r="M596" s="224"/>
      <c r="N596" s="225"/>
      <c r="O596" s="86"/>
      <c r="P596" s="86"/>
      <c r="Q596" s="86"/>
      <c r="R596" s="86"/>
      <c r="S596" s="86"/>
      <c r="T596" s="87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T596" s="19" t="s">
        <v>130</v>
      </c>
      <c r="AU596" s="19" t="s">
        <v>82</v>
      </c>
    </row>
    <row r="597" spans="1:51" s="13" customFormat="1" ht="12">
      <c r="A597" s="13"/>
      <c r="B597" s="226"/>
      <c r="C597" s="227"/>
      <c r="D597" s="228" t="s">
        <v>132</v>
      </c>
      <c r="E597" s="229" t="s">
        <v>19</v>
      </c>
      <c r="F597" s="230" t="s">
        <v>906</v>
      </c>
      <c r="G597" s="227"/>
      <c r="H597" s="229" t="s">
        <v>19</v>
      </c>
      <c r="I597" s="231"/>
      <c r="J597" s="227"/>
      <c r="K597" s="227"/>
      <c r="L597" s="232"/>
      <c r="M597" s="233"/>
      <c r="N597" s="234"/>
      <c r="O597" s="234"/>
      <c r="P597" s="234"/>
      <c r="Q597" s="234"/>
      <c r="R597" s="234"/>
      <c r="S597" s="234"/>
      <c r="T597" s="235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6" t="s">
        <v>132</v>
      </c>
      <c r="AU597" s="236" t="s">
        <v>82</v>
      </c>
      <c r="AV597" s="13" t="s">
        <v>80</v>
      </c>
      <c r="AW597" s="13" t="s">
        <v>33</v>
      </c>
      <c r="AX597" s="13" t="s">
        <v>72</v>
      </c>
      <c r="AY597" s="236" t="s">
        <v>122</v>
      </c>
    </row>
    <row r="598" spans="1:51" s="14" customFormat="1" ht="12">
      <c r="A598" s="14"/>
      <c r="B598" s="237"/>
      <c r="C598" s="238"/>
      <c r="D598" s="228" t="s">
        <v>132</v>
      </c>
      <c r="E598" s="239" t="s">
        <v>19</v>
      </c>
      <c r="F598" s="240" t="s">
        <v>907</v>
      </c>
      <c r="G598" s="238"/>
      <c r="H598" s="241">
        <v>3.33</v>
      </c>
      <c r="I598" s="242"/>
      <c r="J598" s="238"/>
      <c r="K598" s="238"/>
      <c r="L598" s="243"/>
      <c r="M598" s="244"/>
      <c r="N598" s="245"/>
      <c r="O598" s="245"/>
      <c r="P598" s="245"/>
      <c r="Q598" s="245"/>
      <c r="R598" s="245"/>
      <c r="S598" s="245"/>
      <c r="T598" s="246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7" t="s">
        <v>132</v>
      </c>
      <c r="AU598" s="247" t="s">
        <v>82</v>
      </c>
      <c r="AV598" s="14" t="s">
        <v>82</v>
      </c>
      <c r="AW598" s="14" t="s">
        <v>33</v>
      </c>
      <c r="AX598" s="14" t="s">
        <v>80</v>
      </c>
      <c r="AY598" s="247" t="s">
        <v>122</v>
      </c>
    </row>
    <row r="599" spans="1:65" s="2" customFormat="1" ht="24.15" customHeight="1">
      <c r="A599" s="40"/>
      <c r="B599" s="41"/>
      <c r="C599" s="275" t="s">
        <v>908</v>
      </c>
      <c r="D599" s="275" t="s">
        <v>440</v>
      </c>
      <c r="E599" s="276" t="s">
        <v>909</v>
      </c>
      <c r="F599" s="277" t="s">
        <v>910</v>
      </c>
      <c r="G599" s="278" t="s">
        <v>238</v>
      </c>
      <c r="H599" s="279">
        <v>4.163</v>
      </c>
      <c r="I599" s="280"/>
      <c r="J599" s="281">
        <f>ROUND(I599*H599,2)</f>
        <v>0</v>
      </c>
      <c r="K599" s="282"/>
      <c r="L599" s="283"/>
      <c r="M599" s="284" t="s">
        <v>19</v>
      </c>
      <c r="N599" s="285" t="s">
        <v>43</v>
      </c>
      <c r="O599" s="86"/>
      <c r="P599" s="217">
        <f>O599*H599</f>
        <v>0</v>
      </c>
      <c r="Q599" s="217">
        <v>0.0017</v>
      </c>
      <c r="R599" s="217">
        <f>Q599*H599</f>
        <v>0.0070771</v>
      </c>
      <c r="S599" s="217">
        <v>0</v>
      </c>
      <c r="T599" s="218">
        <f>S599*H599</f>
        <v>0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19" t="s">
        <v>364</v>
      </c>
      <c r="AT599" s="219" t="s">
        <v>440</v>
      </c>
      <c r="AU599" s="219" t="s">
        <v>82</v>
      </c>
      <c r="AY599" s="19" t="s">
        <v>122</v>
      </c>
      <c r="BE599" s="220">
        <f>IF(N599="základní",J599,0)</f>
        <v>0</v>
      </c>
      <c r="BF599" s="220">
        <f>IF(N599="snížená",J599,0)</f>
        <v>0</v>
      </c>
      <c r="BG599" s="220">
        <f>IF(N599="zákl. přenesená",J599,0)</f>
        <v>0</v>
      </c>
      <c r="BH599" s="220">
        <f>IF(N599="sníž. přenesená",J599,0)</f>
        <v>0</v>
      </c>
      <c r="BI599" s="220">
        <f>IF(N599="nulová",J599,0)</f>
        <v>0</v>
      </c>
      <c r="BJ599" s="19" t="s">
        <v>80</v>
      </c>
      <c r="BK599" s="220">
        <f>ROUND(I599*H599,2)</f>
        <v>0</v>
      </c>
      <c r="BL599" s="19" t="s">
        <v>303</v>
      </c>
      <c r="BM599" s="219" t="s">
        <v>911</v>
      </c>
    </row>
    <row r="600" spans="1:51" s="14" customFormat="1" ht="12">
      <c r="A600" s="14"/>
      <c r="B600" s="237"/>
      <c r="C600" s="238"/>
      <c r="D600" s="228" t="s">
        <v>132</v>
      </c>
      <c r="E600" s="239" t="s">
        <v>19</v>
      </c>
      <c r="F600" s="240" t="s">
        <v>912</v>
      </c>
      <c r="G600" s="238"/>
      <c r="H600" s="241">
        <v>4.163</v>
      </c>
      <c r="I600" s="242"/>
      <c r="J600" s="238"/>
      <c r="K600" s="238"/>
      <c r="L600" s="243"/>
      <c r="M600" s="244"/>
      <c r="N600" s="245"/>
      <c r="O600" s="245"/>
      <c r="P600" s="245"/>
      <c r="Q600" s="245"/>
      <c r="R600" s="245"/>
      <c r="S600" s="245"/>
      <c r="T600" s="246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7" t="s">
        <v>132</v>
      </c>
      <c r="AU600" s="247" t="s">
        <v>82</v>
      </c>
      <c r="AV600" s="14" t="s">
        <v>82</v>
      </c>
      <c r="AW600" s="14" t="s">
        <v>33</v>
      </c>
      <c r="AX600" s="14" t="s">
        <v>80</v>
      </c>
      <c r="AY600" s="247" t="s">
        <v>122</v>
      </c>
    </row>
    <row r="601" spans="1:65" s="2" customFormat="1" ht="24.15" customHeight="1">
      <c r="A601" s="40"/>
      <c r="B601" s="41"/>
      <c r="C601" s="207" t="s">
        <v>913</v>
      </c>
      <c r="D601" s="207" t="s">
        <v>124</v>
      </c>
      <c r="E601" s="208" t="s">
        <v>914</v>
      </c>
      <c r="F601" s="209" t="s">
        <v>915</v>
      </c>
      <c r="G601" s="210" t="s">
        <v>238</v>
      </c>
      <c r="H601" s="211">
        <v>103.223</v>
      </c>
      <c r="I601" s="212"/>
      <c r="J601" s="213">
        <f>ROUND(I601*H601,2)</f>
        <v>0</v>
      </c>
      <c r="K601" s="214"/>
      <c r="L601" s="46"/>
      <c r="M601" s="215" t="s">
        <v>19</v>
      </c>
      <c r="N601" s="216" t="s">
        <v>43</v>
      </c>
      <c r="O601" s="86"/>
      <c r="P601" s="217">
        <f>O601*H601</f>
        <v>0</v>
      </c>
      <c r="Q601" s="217">
        <v>0.00039825</v>
      </c>
      <c r="R601" s="217">
        <f>Q601*H601</f>
        <v>0.04110855975</v>
      </c>
      <c r="S601" s="217">
        <v>0</v>
      </c>
      <c r="T601" s="218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19" t="s">
        <v>303</v>
      </c>
      <c r="AT601" s="219" t="s">
        <v>124</v>
      </c>
      <c r="AU601" s="219" t="s">
        <v>82</v>
      </c>
      <c r="AY601" s="19" t="s">
        <v>122</v>
      </c>
      <c r="BE601" s="220">
        <f>IF(N601="základní",J601,0)</f>
        <v>0</v>
      </c>
      <c r="BF601" s="220">
        <f>IF(N601="snížená",J601,0)</f>
        <v>0</v>
      </c>
      <c r="BG601" s="220">
        <f>IF(N601="zákl. přenesená",J601,0)</f>
        <v>0</v>
      </c>
      <c r="BH601" s="220">
        <f>IF(N601="sníž. přenesená",J601,0)</f>
        <v>0</v>
      </c>
      <c r="BI601" s="220">
        <f>IF(N601="nulová",J601,0)</f>
        <v>0</v>
      </c>
      <c r="BJ601" s="19" t="s">
        <v>80</v>
      </c>
      <c r="BK601" s="220">
        <f>ROUND(I601*H601,2)</f>
        <v>0</v>
      </c>
      <c r="BL601" s="19" t="s">
        <v>303</v>
      </c>
      <c r="BM601" s="219" t="s">
        <v>916</v>
      </c>
    </row>
    <row r="602" spans="1:47" s="2" customFormat="1" ht="12">
      <c r="A602" s="40"/>
      <c r="B602" s="41"/>
      <c r="C602" s="42"/>
      <c r="D602" s="221" t="s">
        <v>130</v>
      </c>
      <c r="E602" s="42"/>
      <c r="F602" s="222" t="s">
        <v>917</v>
      </c>
      <c r="G602" s="42"/>
      <c r="H602" s="42"/>
      <c r="I602" s="223"/>
      <c r="J602" s="42"/>
      <c r="K602" s="42"/>
      <c r="L602" s="46"/>
      <c r="M602" s="224"/>
      <c r="N602" s="225"/>
      <c r="O602" s="86"/>
      <c r="P602" s="86"/>
      <c r="Q602" s="86"/>
      <c r="R602" s="86"/>
      <c r="S602" s="86"/>
      <c r="T602" s="87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130</v>
      </c>
      <c r="AU602" s="19" t="s">
        <v>82</v>
      </c>
    </row>
    <row r="603" spans="1:51" s="13" customFormat="1" ht="12">
      <c r="A603" s="13"/>
      <c r="B603" s="226"/>
      <c r="C603" s="227"/>
      <c r="D603" s="228" t="s">
        <v>132</v>
      </c>
      <c r="E603" s="229" t="s">
        <v>19</v>
      </c>
      <c r="F603" s="230" t="s">
        <v>887</v>
      </c>
      <c r="G603" s="227"/>
      <c r="H603" s="229" t="s">
        <v>19</v>
      </c>
      <c r="I603" s="231"/>
      <c r="J603" s="227"/>
      <c r="K603" s="227"/>
      <c r="L603" s="232"/>
      <c r="M603" s="233"/>
      <c r="N603" s="234"/>
      <c r="O603" s="234"/>
      <c r="P603" s="234"/>
      <c r="Q603" s="234"/>
      <c r="R603" s="234"/>
      <c r="S603" s="234"/>
      <c r="T603" s="235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6" t="s">
        <v>132</v>
      </c>
      <c r="AU603" s="236" t="s">
        <v>82</v>
      </c>
      <c r="AV603" s="13" t="s">
        <v>80</v>
      </c>
      <c r="AW603" s="13" t="s">
        <v>33</v>
      </c>
      <c r="AX603" s="13" t="s">
        <v>72</v>
      </c>
      <c r="AY603" s="236" t="s">
        <v>122</v>
      </c>
    </row>
    <row r="604" spans="1:51" s="14" customFormat="1" ht="12">
      <c r="A604" s="14"/>
      <c r="B604" s="237"/>
      <c r="C604" s="238"/>
      <c r="D604" s="228" t="s">
        <v>132</v>
      </c>
      <c r="E604" s="239" t="s">
        <v>19</v>
      </c>
      <c r="F604" s="240" t="s">
        <v>888</v>
      </c>
      <c r="G604" s="238"/>
      <c r="H604" s="241">
        <v>103.223</v>
      </c>
      <c r="I604" s="242"/>
      <c r="J604" s="238"/>
      <c r="K604" s="238"/>
      <c r="L604" s="243"/>
      <c r="M604" s="244"/>
      <c r="N604" s="245"/>
      <c r="O604" s="245"/>
      <c r="P604" s="245"/>
      <c r="Q604" s="245"/>
      <c r="R604" s="245"/>
      <c r="S604" s="245"/>
      <c r="T604" s="246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7" t="s">
        <v>132</v>
      </c>
      <c r="AU604" s="247" t="s">
        <v>82</v>
      </c>
      <c r="AV604" s="14" t="s">
        <v>82</v>
      </c>
      <c r="AW604" s="14" t="s">
        <v>33</v>
      </c>
      <c r="AX604" s="14" t="s">
        <v>80</v>
      </c>
      <c r="AY604" s="247" t="s">
        <v>122</v>
      </c>
    </row>
    <row r="605" spans="1:65" s="2" customFormat="1" ht="24.15" customHeight="1">
      <c r="A605" s="40"/>
      <c r="B605" s="41"/>
      <c r="C605" s="207" t="s">
        <v>918</v>
      </c>
      <c r="D605" s="207" t="s">
        <v>124</v>
      </c>
      <c r="E605" s="208" t="s">
        <v>919</v>
      </c>
      <c r="F605" s="209" t="s">
        <v>920</v>
      </c>
      <c r="G605" s="210" t="s">
        <v>238</v>
      </c>
      <c r="H605" s="211">
        <v>23.97</v>
      </c>
      <c r="I605" s="212"/>
      <c r="J605" s="213">
        <f>ROUND(I605*H605,2)</f>
        <v>0</v>
      </c>
      <c r="K605" s="214"/>
      <c r="L605" s="46"/>
      <c r="M605" s="215" t="s">
        <v>19</v>
      </c>
      <c r="N605" s="216" t="s">
        <v>43</v>
      </c>
      <c r="O605" s="86"/>
      <c r="P605" s="217">
        <f>O605*H605</f>
        <v>0</v>
      </c>
      <c r="Q605" s="217">
        <v>0.00039825</v>
      </c>
      <c r="R605" s="217">
        <f>Q605*H605</f>
        <v>0.009546052499999999</v>
      </c>
      <c r="S605" s="217">
        <v>0</v>
      </c>
      <c r="T605" s="218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19" t="s">
        <v>303</v>
      </c>
      <c r="AT605" s="219" t="s">
        <v>124</v>
      </c>
      <c r="AU605" s="219" t="s">
        <v>82</v>
      </c>
      <c r="AY605" s="19" t="s">
        <v>122</v>
      </c>
      <c r="BE605" s="220">
        <f>IF(N605="základní",J605,0)</f>
        <v>0</v>
      </c>
      <c r="BF605" s="220">
        <f>IF(N605="snížená",J605,0)</f>
        <v>0</v>
      </c>
      <c r="BG605" s="220">
        <f>IF(N605="zákl. přenesená",J605,0)</f>
        <v>0</v>
      </c>
      <c r="BH605" s="220">
        <f>IF(N605="sníž. přenesená",J605,0)</f>
        <v>0</v>
      </c>
      <c r="BI605" s="220">
        <f>IF(N605="nulová",J605,0)</f>
        <v>0</v>
      </c>
      <c r="BJ605" s="19" t="s">
        <v>80</v>
      </c>
      <c r="BK605" s="220">
        <f>ROUND(I605*H605,2)</f>
        <v>0</v>
      </c>
      <c r="BL605" s="19" t="s">
        <v>303</v>
      </c>
      <c r="BM605" s="219" t="s">
        <v>921</v>
      </c>
    </row>
    <row r="606" spans="1:47" s="2" customFormat="1" ht="12">
      <c r="A606" s="40"/>
      <c r="B606" s="41"/>
      <c r="C606" s="42"/>
      <c r="D606" s="221" t="s">
        <v>130</v>
      </c>
      <c r="E606" s="42"/>
      <c r="F606" s="222" t="s">
        <v>922</v>
      </c>
      <c r="G606" s="42"/>
      <c r="H606" s="42"/>
      <c r="I606" s="223"/>
      <c r="J606" s="42"/>
      <c r="K606" s="42"/>
      <c r="L606" s="46"/>
      <c r="M606" s="224"/>
      <c r="N606" s="225"/>
      <c r="O606" s="86"/>
      <c r="P606" s="86"/>
      <c r="Q606" s="86"/>
      <c r="R606" s="86"/>
      <c r="S606" s="86"/>
      <c r="T606" s="87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T606" s="19" t="s">
        <v>130</v>
      </c>
      <c r="AU606" s="19" t="s">
        <v>82</v>
      </c>
    </row>
    <row r="607" spans="1:51" s="14" customFormat="1" ht="12">
      <c r="A607" s="14"/>
      <c r="B607" s="237"/>
      <c r="C607" s="238"/>
      <c r="D607" s="228" t="s">
        <v>132</v>
      </c>
      <c r="E607" s="239" t="s">
        <v>19</v>
      </c>
      <c r="F607" s="240" t="s">
        <v>893</v>
      </c>
      <c r="G607" s="238"/>
      <c r="H607" s="241">
        <v>21.25</v>
      </c>
      <c r="I607" s="242"/>
      <c r="J607" s="238"/>
      <c r="K607" s="238"/>
      <c r="L607" s="243"/>
      <c r="M607" s="244"/>
      <c r="N607" s="245"/>
      <c r="O607" s="245"/>
      <c r="P607" s="245"/>
      <c r="Q607" s="245"/>
      <c r="R607" s="245"/>
      <c r="S607" s="245"/>
      <c r="T607" s="246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7" t="s">
        <v>132</v>
      </c>
      <c r="AU607" s="247" t="s">
        <v>82</v>
      </c>
      <c r="AV607" s="14" t="s">
        <v>82</v>
      </c>
      <c r="AW607" s="14" t="s">
        <v>33</v>
      </c>
      <c r="AX607" s="14" t="s">
        <v>72</v>
      </c>
      <c r="AY607" s="247" t="s">
        <v>122</v>
      </c>
    </row>
    <row r="608" spans="1:51" s="14" customFormat="1" ht="12">
      <c r="A608" s="14"/>
      <c r="B608" s="237"/>
      <c r="C608" s="238"/>
      <c r="D608" s="228" t="s">
        <v>132</v>
      </c>
      <c r="E608" s="239" t="s">
        <v>19</v>
      </c>
      <c r="F608" s="240" t="s">
        <v>894</v>
      </c>
      <c r="G608" s="238"/>
      <c r="H608" s="241">
        <v>2.72</v>
      </c>
      <c r="I608" s="242"/>
      <c r="J608" s="238"/>
      <c r="K608" s="238"/>
      <c r="L608" s="243"/>
      <c r="M608" s="244"/>
      <c r="N608" s="245"/>
      <c r="O608" s="245"/>
      <c r="P608" s="245"/>
      <c r="Q608" s="245"/>
      <c r="R608" s="245"/>
      <c r="S608" s="245"/>
      <c r="T608" s="246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47" t="s">
        <v>132</v>
      </c>
      <c r="AU608" s="247" t="s">
        <v>82</v>
      </c>
      <c r="AV608" s="14" t="s">
        <v>82</v>
      </c>
      <c r="AW608" s="14" t="s">
        <v>33</v>
      </c>
      <c r="AX608" s="14" t="s">
        <v>72</v>
      </c>
      <c r="AY608" s="247" t="s">
        <v>122</v>
      </c>
    </row>
    <row r="609" spans="1:51" s="15" customFormat="1" ht="12">
      <c r="A609" s="15"/>
      <c r="B609" s="248"/>
      <c r="C609" s="249"/>
      <c r="D609" s="228" t="s">
        <v>132</v>
      </c>
      <c r="E609" s="250" t="s">
        <v>19</v>
      </c>
      <c r="F609" s="251" t="s">
        <v>136</v>
      </c>
      <c r="G609" s="249"/>
      <c r="H609" s="252">
        <v>23.97</v>
      </c>
      <c r="I609" s="253"/>
      <c r="J609" s="249"/>
      <c r="K609" s="249"/>
      <c r="L609" s="254"/>
      <c r="M609" s="255"/>
      <c r="N609" s="256"/>
      <c r="O609" s="256"/>
      <c r="P609" s="256"/>
      <c r="Q609" s="256"/>
      <c r="R609" s="256"/>
      <c r="S609" s="256"/>
      <c r="T609" s="257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58" t="s">
        <v>132</v>
      </c>
      <c r="AU609" s="258" t="s">
        <v>82</v>
      </c>
      <c r="AV609" s="15" t="s">
        <v>128</v>
      </c>
      <c r="AW609" s="15" t="s">
        <v>33</v>
      </c>
      <c r="AX609" s="15" t="s">
        <v>80</v>
      </c>
      <c r="AY609" s="258" t="s">
        <v>122</v>
      </c>
    </row>
    <row r="610" spans="1:65" s="2" customFormat="1" ht="37.8" customHeight="1">
      <c r="A610" s="40"/>
      <c r="B610" s="41"/>
      <c r="C610" s="275" t="s">
        <v>923</v>
      </c>
      <c r="D610" s="275" t="s">
        <v>440</v>
      </c>
      <c r="E610" s="276" t="s">
        <v>924</v>
      </c>
      <c r="F610" s="277" t="s">
        <v>925</v>
      </c>
      <c r="G610" s="278" t="s">
        <v>238</v>
      </c>
      <c r="H610" s="279">
        <v>153.831</v>
      </c>
      <c r="I610" s="280"/>
      <c r="J610" s="281">
        <f>ROUND(I610*H610,2)</f>
        <v>0</v>
      </c>
      <c r="K610" s="282"/>
      <c r="L610" s="283"/>
      <c r="M610" s="284" t="s">
        <v>19</v>
      </c>
      <c r="N610" s="285" t="s">
        <v>43</v>
      </c>
      <c r="O610" s="86"/>
      <c r="P610" s="217">
        <f>O610*H610</f>
        <v>0</v>
      </c>
      <c r="Q610" s="217">
        <v>0.0054</v>
      </c>
      <c r="R610" s="217">
        <f>Q610*H610</f>
        <v>0.8306874</v>
      </c>
      <c r="S610" s="217">
        <v>0</v>
      </c>
      <c r="T610" s="218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19" t="s">
        <v>364</v>
      </c>
      <c r="AT610" s="219" t="s">
        <v>440</v>
      </c>
      <c r="AU610" s="219" t="s">
        <v>82</v>
      </c>
      <c r="AY610" s="19" t="s">
        <v>122</v>
      </c>
      <c r="BE610" s="220">
        <f>IF(N610="základní",J610,0)</f>
        <v>0</v>
      </c>
      <c r="BF610" s="220">
        <f>IF(N610="snížená",J610,0)</f>
        <v>0</v>
      </c>
      <c r="BG610" s="220">
        <f>IF(N610="zákl. přenesená",J610,0)</f>
        <v>0</v>
      </c>
      <c r="BH610" s="220">
        <f>IF(N610="sníž. přenesená",J610,0)</f>
        <v>0</v>
      </c>
      <c r="BI610" s="220">
        <f>IF(N610="nulová",J610,0)</f>
        <v>0</v>
      </c>
      <c r="BJ610" s="19" t="s">
        <v>80</v>
      </c>
      <c r="BK610" s="220">
        <f>ROUND(I610*H610,2)</f>
        <v>0</v>
      </c>
      <c r="BL610" s="19" t="s">
        <v>303</v>
      </c>
      <c r="BM610" s="219" t="s">
        <v>926</v>
      </c>
    </row>
    <row r="611" spans="1:51" s="14" customFormat="1" ht="12">
      <c r="A611" s="14"/>
      <c r="B611" s="237"/>
      <c r="C611" s="238"/>
      <c r="D611" s="228" t="s">
        <v>132</v>
      </c>
      <c r="E611" s="239" t="s">
        <v>19</v>
      </c>
      <c r="F611" s="240" t="s">
        <v>927</v>
      </c>
      <c r="G611" s="238"/>
      <c r="H611" s="241">
        <v>123.868</v>
      </c>
      <c r="I611" s="242"/>
      <c r="J611" s="238"/>
      <c r="K611" s="238"/>
      <c r="L611" s="243"/>
      <c r="M611" s="244"/>
      <c r="N611" s="245"/>
      <c r="O611" s="245"/>
      <c r="P611" s="245"/>
      <c r="Q611" s="245"/>
      <c r="R611" s="245"/>
      <c r="S611" s="245"/>
      <c r="T611" s="246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7" t="s">
        <v>132</v>
      </c>
      <c r="AU611" s="247" t="s">
        <v>82</v>
      </c>
      <c r="AV611" s="14" t="s">
        <v>82</v>
      </c>
      <c r="AW611" s="14" t="s">
        <v>33</v>
      </c>
      <c r="AX611" s="14" t="s">
        <v>72</v>
      </c>
      <c r="AY611" s="247" t="s">
        <v>122</v>
      </c>
    </row>
    <row r="612" spans="1:51" s="14" customFormat="1" ht="12">
      <c r="A612" s="14"/>
      <c r="B612" s="237"/>
      <c r="C612" s="238"/>
      <c r="D612" s="228" t="s">
        <v>132</v>
      </c>
      <c r="E612" s="239" t="s">
        <v>19</v>
      </c>
      <c r="F612" s="240" t="s">
        <v>928</v>
      </c>
      <c r="G612" s="238"/>
      <c r="H612" s="241">
        <v>29.963</v>
      </c>
      <c r="I612" s="242"/>
      <c r="J612" s="238"/>
      <c r="K612" s="238"/>
      <c r="L612" s="243"/>
      <c r="M612" s="244"/>
      <c r="N612" s="245"/>
      <c r="O612" s="245"/>
      <c r="P612" s="245"/>
      <c r="Q612" s="245"/>
      <c r="R612" s="245"/>
      <c r="S612" s="245"/>
      <c r="T612" s="246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7" t="s">
        <v>132</v>
      </c>
      <c r="AU612" s="247" t="s">
        <v>82</v>
      </c>
      <c r="AV612" s="14" t="s">
        <v>82</v>
      </c>
      <c r="AW612" s="14" t="s">
        <v>33</v>
      </c>
      <c r="AX612" s="14" t="s">
        <v>72</v>
      </c>
      <c r="AY612" s="247" t="s">
        <v>122</v>
      </c>
    </row>
    <row r="613" spans="1:51" s="15" customFormat="1" ht="12">
      <c r="A613" s="15"/>
      <c r="B613" s="248"/>
      <c r="C613" s="249"/>
      <c r="D613" s="228" t="s">
        <v>132</v>
      </c>
      <c r="E613" s="250" t="s">
        <v>19</v>
      </c>
      <c r="F613" s="251" t="s">
        <v>136</v>
      </c>
      <c r="G613" s="249"/>
      <c r="H613" s="252">
        <v>153.831</v>
      </c>
      <c r="I613" s="253"/>
      <c r="J613" s="249"/>
      <c r="K613" s="249"/>
      <c r="L613" s="254"/>
      <c r="M613" s="255"/>
      <c r="N613" s="256"/>
      <c r="O613" s="256"/>
      <c r="P613" s="256"/>
      <c r="Q613" s="256"/>
      <c r="R613" s="256"/>
      <c r="S613" s="256"/>
      <c r="T613" s="257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58" t="s">
        <v>132</v>
      </c>
      <c r="AU613" s="258" t="s">
        <v>82</v>
      </c>
      <c r="AV613" s="15" t="s">
        <v>128</v>
      </c>
      <c r="AW613" s="15" t="s">
        <v>33</v>
      </c>
      <c r="AX613" s="15" t="s">
        <v>80</v>
      </c>
      <c r="AY613" s="258" t="s">
        <v>122</v>
      </c>
    </row>
    <row r="614" spans="1:65" s="2" customFormat="1" ht="44.25" customHeight="1">
      <c r="A614" s="40"/>
      <c r="B614" s="41"/>
      <c r="C614" s="207" t="s">
        <v>929</v>
      </c>
      <c r="D614" s="207" t="s">
        <v>124</v>
      </c>
      <c r="E614" s="208" t="s">
        <v>930</v>
      </c>
      <c r="F614" s="209" t="s">
        <v>931</v>
      </c>
      <c r="G614" s="210" t="s">
        <v>932</v>
      </c>
      <c r="H614" s="286"/>
      <c r="I614" s="212"/>
      <c r="J614" s="213">
        <f>ROUND(I614*H614,2)</f>
        <v>0</v>
      </c>
      <c r="K614" s="214"/>
      <c r="L614" s="46"/>
      <c r="M614" s="215" t="s">
        <v>19</v>
      </c>
      <c r="N614" s="216" t="s">
        <v>43</v>
      </c>
      <c r="O614" s="86"/>
      <c r="P614" s="217">
        <f>O614*H614</f>
        <v>0</v>
      </c>
      <c r="Q614" s="217">
        <v>0</v>
      </c>
      <c r="R614" s="217">
        <f>Q614*H614</f>
        <v>0</v>
      </c>
      <c r="S614" s="217">
        <v>0</v>
      </c>
      <c r="T614" s="218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19" t="s">
        <v>303</v>
      </c>
      <c r="AT614" s="219" t="s">
        <v>124</v>
      </c>
      <c r="AU614" s="219" t="s">
        <v>82</v>
      </c>
      <c r="AY614" s="19" t="s">
        <v>122</v>
      </c>
      <c r="BE614" s="220">
        <f>IF(N614="základní",J614,0)</f>
        <v>0</v>
      </c>
      <c r="BF614" s="220">
        <f>IF(N614="snížená",J614,0)</f>
        <v>0</v>
      </c>
      <c r="BG614" s="220">
        <f>IF(N614="zákl. přenesená",J614,0)</f>
        <v>0</v>
      </c>
      <c r="BH614" s="220">
        <f>IF(N614="sníž. přenesená",J614,0)</f>
        <v>0</v>
      </c>
      <c r="BI614" s="220">
        <f>IF(N614="nulová",J614,0)</f>
        <v>0</v>
      </c>
      <c r="BJ614" s="19" t="s">
        <v>80</v>
      </c>
      <c r="BK614" s="220">
        <f>ROUND(I614*H614,2)</f>
        <v>0</v>
      </c>
      <c r="BL614" s="19" t="s">
        <v>303</v>
      </c>
      <c r="BM614" s="219" t="s">
        <v>933</v>
      </c>
    </row>
    <row r="615" spans="1:47" s="2" customFormat="1" ht="12">
      <c r="A615" s="40"/>
      <c r="B615" s="41"/>
      <c r="C615" s="42"/>
      <c r="D615" s="221" t="s">
        <v>130</v>
      </c>
      <c r="E615" s="42"/>
      <c r="F615" s="222" t="s">
        <v>934</v>
      </c>
      <c r="G615" s="42"/>
      <c r="H615" s="42"/>
      <c r="I615" s="223"/>
      <c r="J615" s="42"/>
      <c r="K615" s="42"/>
      <c r="L615" s="46"/>
      <c r="M615" s="224"/>
      <c r="N615" s="225"/>
      <c r="O615" s="86"/>
      <c r="P615" s="86"/>
      <c r="Q615" s="86"/>
      <c r="R615" s="86"/>
      <c r="S615" s="86"/>
      <c r="T615" s="87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T615" s="19" t="s">
        <v>130</v>
      </c>
      <c r="AU615" s="19" t="s">
        <v>82</v>
      </c>
    </row>
    <row r="616" spans="1:63" s="12" customFormat="1" ht="22.8" customHeight="1">
      <c r="A616" s="12"/>
      <c r="B616" s="191"/>
      <c r="C616" s="192"/>
      <c r="D616" s="193" t="s">
        <v>71</v>
      </c>
      <c r="E616" s="205" t="s">
        <v>935</v>
      </c>
      <c r="F616" s="205" t="s">
        <v>936</v>
      </c>
      <c r="G616" s="192"/>
      <c r="H616" s="192"/>
      <c r="I616" s="195"/>
      <c r="J616" s="206">
        <f>BK616</f>
        <v>0</v>
      </c>
      <c r="K616" s="192"/>
      <c r="L616" s="197"/>
      <c r="M616" s="198"/>
      <c r="N616" s="199"/>
      <c r="O616" s="199"/>
      <c r="P616" s="200">
        <f>SUM(P617:P657)</f>
        <v>0</v>
      </c>
      <c r="Q616" s="199"/>
      <c r="R616" s="200">
        <f>SUM(R617:R657)</f>
        <v>1.71557896846</v>
      </c>
      <c r="S616" s="199"/>
      <c r="T616" s="201">
        <f>SUM(T617:T657)</f>
        <v>0</v>
      </c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R616" s="202" t="s">
        <v>82</v>
      </c>
      <c r="AT616" s="203" t="s">
        <v>71</v>
      </c>
      <c r="AU616" s="203" t="s">
        <v>80</v>
      </c>
      <c r="AY616" s="202" t="s">
        <v>122</v>
      </c>
      <c r="BK616" s="204">
        <f>SUM(BK617:BK657)</f>
        <v>0</v>
      </c>
    </row>
    <row r="617" spans="1:65" s="2" customFormat="1" ht="33" customHeight="1">
      <c r="A617" s="40"/>
      <c r="B617" s="41"/>
      <c r="C617" s="207" t="s">
        <v>607</v>
      </c>
      <c r="D617" s="207" t="s">
        <v>124</v>
      </c>
      <c r="E617" s="208" t="s">
        <v>937</v>
      </c>
      <c r="F617" s="209" t="s">
        <v>938</v>
      </c>
      <c r="G617" s="210" t="s">
        <v>238</v>
      </c>
      <c r="H617" s="211">
        <v>122.942</v>
      </c>
      <c r="I617" s="212"/>
      <c r="J617" s="213">
        <f>ROUND(I617*H617,2)</f>
        <v>0</v>
      </c>
      <c r="K617" s="214"/>
      <c r="L617" s="46"/>
      <c r="M617" s="215" t="s">
        <v>19</v>
      </c>
      <c r="N617" s="216" t="s">
        <v>43</v>
      </c>
      <c r="O617" s="86"/>
      <c r="P617" s="217">
        <f>O617*H617</f>
        <v>0</v>
      </c>
      <c r="Q617" s="217">
        <v>0</v>
      </c>
      <c r="R617" s="217">
        <f>Q617*H617</f>
        <v>0</v>
      </c>
      <c r="S617" s="217">
        <v>0</v>
      </c>
      <c r="T617" s="218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19" t="s">
        <v>303</v>
      </c>
      <c r="AT617" s="219" t="s">
        <v>124</v>
      </c>
      <c r="AU617" s="219" t="s">
        <v>82</v>
      </c>
      <c r="AY617" s="19" t="s">
        <v>122</v>
      </c>
      <c r="BE617" s="220">
        <f>IF(N617="základní",J617,0)</f>
        <v>0</v>
      </c>
      <c r="BF617" s="220">
        <f>IF(N617="snížená",J617,0)</f>
        <v>0</v>
      </c>
      <c r="BG617" s="220">
        <f>IF(N617="zákl. přenesená",J617,0)</f>
        <v>0</v>
      </c>
      <c r="BH617" s="220">
        <f>IF(N617="sníž. přenesená",J617,0)</f>
        <v>0</v>
      </c>
      <c r="BI617" s="220">
        <f>IF(N617="nulová",J617,0)</f>
        <v>0</v>
      </c>
      <c r="BJ617" s="19" t="s">
        <v>80</v>
      </c>
      <c r="BK617" s="220">
        <f>ROUND(I617*H617,2)</f>
        <v>0</v>
      </c>
      <c r="BL617" s="19" t="s">
        <v>303</v>
      </c>
      <c r="BM617" s="219" t="s">
        <v>939</v>
      </c>
    </row>
    <row r="618" spans="1:47" s="2" customFormat="1" ht="12">
      <c r="A618" s="40"/>
      <c r="B618" s="41"/>
      <c r="C618" s="42"/>
      <c r="D618" s="221" t="s">
        <v>130</v>
      </c>
      <c r="E618" s="42"/>
      <c r="F618" s="222" t="s">
        <v>940</v>
      </c>
      <c r="G618" s="42"/>
      <c r="H618" s="42"/>
      <c r="I618" s="223"/>
      <c r="J618" s="42"/>
      <c r="K618" s="42"/>
      <c r="L618" s="46"/>
      <c r="M618" s="224"/>
      <c r="N618" s="225"/>
      <c r="O618" s="86"/>
      <c r="P618" s="86"/>
      <c r="Q618" s="86"/>
      <c r="R618" s="86"/>
      <c r="S618" s="86"/>
      <c r="T618" s="87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T618" s="19" t="s">
        <v>130</v>
      </c>
      <c r="AU618" s="19" t="s">
        <v>82</v>
      </c>
    </row>
    <row r="619" spans="1:51" s="13" customFormat="1" ht="12">
      <c r="A619" s="13"/>
      <c r="B619" s="226"/>
      <c r="C619" s="227"/>
      <c r="D619" s="228" t="s">
        <v>132</v>
      </c>
      <c r="E619" s="229" t="s">
        <v>19</v>
      </c>
      <c r="F619" s="230" t="s">
        <v>941</v>
      </c>
      <c r="G619" s="227"/>
      <c r="H619" s="229" t="s">
        <v>19</v>
      </c>
      <c r="I619" s="231"/>
      <c r="J619" s="227"/>
      <c r="K619" s="227"/>
      <c r="L619" s="232"/>
      <c r="M619" s="233"/>
      <c r="N619" s="234"/>
      <c r="O619" s="234"/>
      <c r="P619" s="234"/>
      <c r="Q619" s="234"/>
      <c r="R619" s="234"/>
      <c r="S619" s="234"/>
      <c r="T619" s="235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6" t="s">
        <v>132</v>
      </c>
      <c r="AU619" s="236" t="s">
        <v>82</v>
      </c>
      <c r="AV619" s="13" t="s">
        <v>80</v>
      </c>
      <c r="AW619" s="13" t="s">
        <v>33</v>
      </c>
      <c r="AX619" s="13" t="s">
        <v>72</v>
      </c>
      <c r="AY619" s="236" t="s">
        <v>122</v>
      </c>
    </row>
    <row r="620" spans="1:51" s="13" customFormat="1" ht="12">
      <c r="A620" s="13"/>
      <c r="B620" s="226"/>
      <c r="C620" s="227"/>
      <c r="D620" s="228" t="s">
        <v>132</v>
      </c>
      <c r="E620" s="229" t="s">
        <v>19</v>
      </c>
      <c r="F620" s="230" t="s">
        <v>942</v>
      </c>
      <c r="G620" s="227"/>
      <c r="H620" s="229" t="s">
        <v>19</v>
      </c>
      <c r="I620" s="231"/>
      <c r="J620" s="227"/>
      <c r="K620" s="227"/>
      <c r="L620" s="232"/>
      <c r="M620" s="233"/>
      <c r="N620" s="234"/>
      <c r="O620" s="234"/>
      <c r="P620" s="234"/>
      <c r="Q620" s="234"/>
      <c r="R620" s="234"/>
      <c r="S620" s="234"/>
      <c r="T620" s="235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6" t="s">
        <v>132</v>
      </c>
      <c r="AU620" s="236" t="s">
        <v>82</v>
      </c>
      <c r="AV620" s="13" t="s">
        <v>80</v>
      </c>
      <c r="AW620" s="13" t="s">
        <v>33</v>
      </c>
      <c r="AX620" s="13" t="s">
        <v>72</v>
      </c>
      <c r="AY620" s="236" t="s">
        <v>122</v>
      </c>
    </row>
    <row r="621" spans="1:51" s="14" customFormat="1" ht="12">
      <c r="A621" s="14"/>
      <c r="B621" s="237"/>
      <c r="C621" s="238"/>
      <c r="D621" s="228" t="s">
        <v>132</v>
      </c>
      <c r="E621" s="239" t="s">
        <v>19</v>
      </c>
      <c r="F621" s="240" t="s">
        <v>943</v>
      </c>
      <c r="G621" s="238"/>
      <c r="H621" s="241">
        <v>92.859</v>
      </c>
      <c r="I621" s="242"/>
      <c r="J621" s="238"/>
      <c r="K621" s="238"/>
      <c r="L621" s="243"/>
      <c r="M621" s="244"/>
      <c r="N621" s="245"/>
      <c r="O621" s="245"/>
      <c r="P621" s="245"/>
      <c r="Q621" s="245"/>
      <c r="R621" s="245"/>
      <c r="S621" s="245"/>
      <c r="T621" s="246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7" t="s">
        <v>132</v>
      </c>
      <c r="AU621" s="247" t="s">
        <v>82</v>
      </c>
      <c r="AV621" s="14" t="s">
        <v>82</v>
      </c>
      <c r="AW621" s="14" t="s">
        <v>33</v>
      </c>
      <c r="AX621" s="14" t="s">
        <v>72</v>
      </c>
      <c r="AY621" s="247" t="s">
        <v>122</v>
      </c>
    </row>
    <row r="622" spans="1:51" s="13" customFormat="1" ht="12">
      <c r="A622" s="13"/>
      <c r="B622" s="226"/>
      <c r="C622" s="227"/>
      <c r="D622" s="228" t="s">
        <v>132</v>
      </c>
      <c r="E622" s="229" t="s">
        <v>19</v>
      </c>
      <c r="F622" s="230" t="s">
        <v>944</v>
      </c>
      <c r="G622" s="227"/>
      <c r="H622" s="229" t="s">
        <v>19</v>
      </c>
      <c r="I622" s="231"/>
      <c r="J622" s="227"/>
      <c r="K622" s="227"/>
      <c r="L622" s="232"/>
      <c r="M622" s="233"/>
      <c r="N622" s="234"/>
      <c r="O622" s="234"/>
      <c r="P622" s="234"/>
      <c r="Q622" s="234"/>
      <c r="R622" s="234"/>
      <c r="S622" s="234"/>
      <c r="T622" s="235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6" t="s">
        <v>132</v>
      </c>
      <c r="AU622" s="236" t="s">
        <v>82</v>
      </c>
      <c r="AV622" s="13" t="s">
        <v>80</v>
      </c>
      <c r="AW622" s="13" t="s">
        <v>33</v>
      </c>
      <c r="AX622" s="13" t="s">
        <v>72</v>
      </c>
      <c r="AY622" s="236" t="s">
        <v>122</v>
      </c>
    </row>
    <row r="623" spans="1:51" s="14" customFormat="1" ht="12">
      <c r="A623" s="14"/>
      <c r="B623" s="237"/>
      <c r="C623" s="238"/>
      <c r="D623" s="228" t="s">
        <v>132</v>
      </c>
      <c r="E623" s="239" t="s">
        <v>19</v>
      </c>
      <c r="F623" s="240" t="s">
        <v>945</v>
      </c>
      <c r="G623" s="238"/>
      <c r="H623" s="241">
        <v>12.516</v>
      </c>
      <c r="I623" s="242"/>
      <c r="J623" s="238"/>
      <c r="K623" s="238"/>
      <c r="L623" s="243"/>
      <c r="M623" s="244"/>
      <c r="N623" s="245"/>
      <c r="O623" s="245"/>
      <c r="P623" s="245"/>
      <c r="Q623" s="245"/>
      <c r="R623" s="245"/>
      <c r="S623" s="245"/>
      <c r="T623" s="246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47" t="s">
        <v>132</v>
      </c>
      <c r="AU623" s="247" t="s">
        <v>82</v>
      </c>
      <c r="AV623" s="14" t="s">
        <v>82</v>
      </c>
      <c r="AW623" s="14" t="s">
        <v>33</v>
      </c>
      <c r="AX623" s="14" t="s">
        <v>72</v>
      </c>
      <c r="AY623" s="247" t="s">
        <v>122</v>
      </c>
    </row>
    <row r="624" spans="1:51" s="14" customFormat="1" ht="12">
      <c r="A624" s="14"/>
      <c r="B624" s="237"/>
      <c r="C624" s="238"/>
      <c r="D624" s="228" t="s">
        <v>132</v>
      </c>
      <c r="E624" s="239" t="s">
        <v>19</v>
      </c>
      <c r="F624" s="240" t="s">
        <v>946</v>
      </c>
      <c r="G624" s="238"/>
      <c r="H624" s="241">
        <v>6.041</v>
      </c>
      <c r="I624" s="242"/>
      <c r="J624" s="238"/>
      <c r="K624" s="238"/>
      <c r="L624" s="243"/>
      <c r="M624" s="244"/>
      <c r="N624" s="245"/>
      <c r="O624" s="245"/>
      <c r="P624" s="245"/>
      <c r="Q624" s="245"/>
      <c r="R624" s="245"/>
      <c r="S624" s="245"/>
      <c r="T624" s="246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7" t="s">
        <v>132</v>
      </c>
      <c r="AU624" s="247" t="s">
        <v>82</v>
      </c>
      <c r="AV624" s="14" t="s">
        <v>82</v>
      </c>
      <c r="AW624" s="14" t="s">
        <v>33</v>
      </c>
      <c r="AX624" s="14" t="s">
        <v>72</v>
      </c>
      <c r="AY624" s="247" t="s">
        <v>122</v>
      </c>
    </row>
    <row r="625" spans="1:51" s="14" customFormat="1" ht="12">
      <c r="A625" s="14"/>
      <c r="B625" s="237"/>
      <c r="C625" s="238"/>
      <c r="D625" s="228" t="s">
        <v>132</v>
      </c>
      <c r="E625" s="239" t="s">
        <v>19</v>
      </c>
      <c r="F625" s="240" t="s">
        <v>947</v>
      </c>
      <c r="G625" s="238"/>
      <c r="H625" s="241">
        <v>4.788</v>
      </c>
      <c r="I625" s="242"/>
      <c r="J625" s="238"/>
      <c r="K625" s="238"/>
      <c r="L625" s="243"/>
      <c r="M625" s="244"/>
      <c r="N625" s="245"/>
      <c r="O625" s="245"/>
      <c r="P625" s="245"/>
      <c r="Q625" s="245"/>
      <c r="R625" s="245"/>
      <c r="S625" s="245"/>
      <c r="T625" s="246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7" t="s">
        <v>132</v>
      </c>
      <c r="AU625" s="247" t="s">
        <v>82</v>
      </c>
      <c r="AV625" s="14" t="s">
        <v>82</v>
      </c>
      <c r="AW625" s="14" t="s">
        <v>33</v>
      </c>
      <c r="AX625" s="14" t="s">
        <v>72</v>
      </c>
      <c r="AY625" s="247" t="s">
        <v>122</v>
      </c>
    </row>
    <row r="626" spans="1:51" s="14" customFormat="1" ht="12">
      <c r="A626" s="14"/>
      <c r="B626" s="237"/>
      <c r="C626" s="238"/>
      <c r="D626" s="228" t="s">
        <v>132</v>
      </c>
      <c r="E626" s="239" t="s">
        <v>19</v>
      </c>
      <c r="F626" s="240" t="s">
        <v>948</v>
      </c>
      <c r="G626" s="238"/>
      <c r="H626" s="241">
        <v>6.738</v>
      </c>
      <c r="I626" s="242"/>
      <c r="J626" s="238"/>
      <c r="K626" s="238"/>
      <c r="L626" s="243"/>
      <c r="M626" s="244"/>
      <c r="N626" s="245"/>
      <c r="O626" s="245"/>
      <c r="P626" s="245"/>
      <c r="Q626" s="245"/>
      <c r="R626" s="245"/>
      <c r="S626" s="245"/>
      <c r="T626" s="246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7" t="s">
        <v>132</v>
      </c>
      <c r="AU626" s="247" t="s">
        <v>82</v>
      </c>
      <c r="AV626" s="14" t="s">
        <v>82</v>
      </c>
      <c r="AW626" s="14" t="s">
        <v>33</v>
      </c>
      <c r="AX626" s="14" t="s">
        <v>72</v>
      </c>
      <c r="AY626" s="247" t="s">
        <v>122</v>
      </c>
    </row>
    <row r="627" spans="1:51" s="15" customFormat="1" ht="12">
      <c r="A627" s="15"/>
      <c r="B627" s="248"/>
      <c r="C627" s="249"/>
      <c r="D627" s="228" t="s">
        <v>132</v>
      </c>
      <c r="E627" s="250" t="s">
        <v>19</v>
      </c>
      <c r="F627" s="251" t="s">
        <v>136</v>
      </c>
      <c r="G627" s="249"/>
      <c r="H627" s="252">
        <v>122.942</v>
      </c>
      <c r="I627" s="253"/>
      <c r="J627" s="249"/>
      <c r="K627" s="249"/>
      <c r="L627" s="254"/>
      <c r="M627" s="255"/>
      <c r="N627" s="256"/>
      <c r="O627" s="256"/>
      <c r="P627" s="256"/>
      <c r="Q627" s="256"/>
      <c r="R627" s="256"/>
      <c r="S627" s="256"/>
      <c r="T627" s="257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58" t="s">
        <v>132</v>
      </c>
      <c r="AU627" s="258" t="s">
        <v>82</v>
      </c>
      <c r="AV627" s="15" t="s">
        <v>128</v>
      </c>
      <c r="AW627" s="15" t="s">
        <v>33</v>
      </c>
      <c r="AX627" s="15" t="s">
        <v>80</v>
      </c>
      <c r="AY627" s="258" t="s">
        <v>122</v>
      </c>
    </row>
    <row r="628" spans="1:65" s="2" customFormat="1" ht="49.05" customHeight="1">
      <c r="A628" s="40"/>
      <c r="B628" s="41"/>
      <c r="C628" s="275" t="s">
        <v>949</v>
      </c>
      <c r="D628" s="275" t="s">
        <v>440</v>
      </c>
      <c r="E628" s="276" t="s">
        <v>950</v>
      </c>
      <c r="F628" s="277" t="s">
        <v>951</v>
      </c>
      <c r="G628" s="278" t="s">
        <v>238</v>
      </c>
      <c r="H628" s="279">
        <v>141.383</v>
      </c>
      <c r="I628" s="280"/>
      <c r="J628" s="281">
        <f>ROUND(I628*H628,2)</f>
        <v>0</v>
      </c>
      <c r="K628" s="282"/>
      <c r="L628" s="283"/>
      <c r="M628" s="284" t="s">
        <v>19</v>
      </c>
      <c r="N628" s="285" t="s">
        <v>43</v>
      </c>
      <c r="O628" s="86"/>
      <c r="P628" s="217">
        <f>O628*H628</f>
        <v>0</v>
      </c>
      <c r="Q628" s="217">
        <v>0.0048</v>
      </c>
      <c r="R628" s="217">
        <f>Q628*H628</f>
        <v>0.6786384</v>
      </c>
      <c r="S628" s="217">
        <v>0</v>
      </c>
      <c r="T628" s="218">
        <f>S628*H628</f>
        <v>0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19" t="s">
        <v>364</v>
      </c>
      <c r="AT628" s="219" t="s">
        <v>440</v>
      </c>
      <c r="AU628" s="219" t="s">
        <v>82</v>
      </c>
      <c r="AY628" s="19" t="s">
        <v>122</v>
      </c>
      <c r="BE628" s="220">
        <f>IF(N628="základní",J628,0)</f>
        <v>0</v>
      </c>
      <c r="BF628" s="220">
        <f>IF(N628="snížená",J628,0)</f>
        <v>0</v>
      </c>
      <c r="BG628" s="220">
        <f>IF(N628="zákl. přenesená",J628,0)</f>
        <v>0</v>
      </c>
      <c r="BH628" s="220">
        <f>IF(N628="sníž. přenesená",J628,0)</f>
        <v>0</v>
      </c>
      <c r="BI628" s="220">
        <f>IF(N628="nulová",J628,0)</f>
        <v>0</v>
      </c>
      <c r="BJ628" s="19" t="s">
        <v>80</v>
      </c>
      <c r="BK628" s="220">
        <f>ROUND(I628*H628,2)</f>
        <v>0</v>
      </c>
      <c r="BL628" s="19" t="s">
        <v>303</v>
      </c>
      <c r="BM628" s="219" t="s">
        <v>952</v>
      </c>
    </row>
    <row r="629" spans="1:51" s="14" customFormat="1" ht="12">
      <c r="A629" s="14"/>
      <c r="B629" s="237"/>
      <c r="C629" s="238"/>
      <c r="D629" s="228" t="s">
        <v>132</v>
      </c>
      <c r="E629" s="239" t="s">
        <v>19</v>
      </c>
      <c r="F629" s="240" t="s">
        <v>953</v>
      </c>
      <c r="G629" s="238"/>
      <c r="H629" s="241">
        <v>141.383</v>
      </c>
      <c r="I629" s="242"/>
      <c r="J629" s="238"/>
      <c r="K629" s="238"/>
      <c r="L629" s="243"/>
      <c r="M629" s="244"/>
      <c r="N629" s="245"/>
      <c r="O629" s="245"/>
      <c r="P629" s="245"/>
      <c r="Q629" s="245"/>
      <c r="R629" s="245"/>
      <c r="S629" s="245"/>
      <c r="T629" s="246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7" t="s">
        <v>132</v>
      </c>
      <c r="AU629" s="247" t="s">
        <v>82</v>
      </c>
      <c r="AV629" s="14" t="s">
        <v>82</v>
      </c>
      <c r="AW629" s="14" t="s">
        <v>33</v>
      </c>
      <c r="AX629" s="14" t="s">
        <v>80</v>
      </c>
      <c r="AY629" s="247" t="s">
        <v>122</v>
      </c>
    </row>
    <row r="630" spans="1:65" s="2" customFormat="1" ht="24.15" customHeight="1">
      <c r="A630" s="40"/>
      <c r="B630" s="41"/>
      <c r="C630" s="207" t="s">
        <v>613</v>
      </c>
      <c r="D630" s="207" t="s">
        <v>124</v>
      </c>
      <c r="E630" s="208" t="s">
        <v>954</v>
      </c>
      <c r="F630" s="209" t="s">
        <v>955</v>
      </c>
      <c r="G630" s="210" t="s">
        <v>238</v>
      </c>
      <c r="H630" s="211">
        <v>113.198</v>
      </c>
      <c r="I630" s="212"/>
      <c r="J630" s="213">
        <f>ROUND(I630*H630,2)</f>
        <v>0</v>
      </c>
      <c r="K630" s="214"/>
      <c r="L630" s="46"/>
      <c r="M630" s="215" t="s">
        <v>19</v>
      </c>
      <c r="N630" s="216" t="s">
        <v>43</v>
      </c>
      <c r="O630" s="86"/>
      <c r="P630" s="217">
        <f>O630*H630</f>
        <v>0</v>
      </c>
      <c r="Q630" s="217">
        <v>0.00088313</v>
      </c>
      <c r="R630" s="217">
        <f>Q630*H630</f>
        <v>0.09996854974</v>
      </c>
      <c r="S630" s="217">
        <v>0</v>
      </c>
      <c r="T630" s="218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19" t="s">
        <v>303</v>
      </c>
      <c r="AT630" s="219" t="s">
        <v>124</v>
      </c>
      <c r="AU630" s="219" t="s">
        <v>82</v>
      </c>
      <c r="AY630" s="19" t="s">
        <v>122</v>
      </c>
      <c r="BE630" s="220">
        <f>IF(N630="základní",J630,0)</f>
        <v>0</v>
      </c>
      <c r="BF630" s="220">
        <f>IF(N630="snížená",J630,0)</f>
        <v>0</v>
      </c>
      <c r="BG630" s="220">
        <f>IF(N630="zákl. přenesená",J630,0)</f>
        <v>0</v>
      </c>
      <c r="BH630" s="220">
        <f>IF(N630="sníž. přenesená",J630,0)</f>
        <v>0</v>
      </c>
      <c r="BI630" s="220">
        <f>IF(N630="nulová",J630,0)</f>
        <v>0</v>
      </c>
      <c r="BJ630" s="19" t="s">
        <v>80</v>
      </c>
      <c r="BK630" s="220">
        <f>ROUND(I630*H630,2)</f>
        <v>0</v>
      </c>
      <c r="BL630" s="19" t="s">
        <v>303</v>
      </c>
      <c r="BM630" s="219" t="s">
        <v>956</v>
      </c>
    </row>
    <row r="631" spans="1:51" s="13" customFormat="1" ht="12">
      <c r="A631" s="13"/>
      <c r="B631" s="226"/>
      <c r="C631" s="227"/>
      <c r="D631" s="228" t="s">
        <v>132</v>
      </c>
      <c r="E631" s="229" t="s">
        <v>19</v>
      </c>
      <c r="F631" s="230" t="s">
        <v>941</v>
      </c>
      <c r="G631" s="227"/>
      <c r="H631" s="229" t="s">
        <v>19</v>
      </c>
      <c r="I631" s="231"/>
      <c r="J631" s="227"/>
      <c r="K631" s="227"/>
      <c r="L631" s="232"/>
      <c r="M631" s="233"/>
      <c r="N631" s="234"/>
      <c r="O631" s="234"/>
      <c r="P631" s="234"/>
      <c r="Q631" s="234"/>
      <c r="R631" s="234"/>
      <c r="S631" s="234"/>
      <c r="T631" s="235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6" t="s">
        <v>132</v>
      </c>
      <c r="AU631" s="236" t="s">
        <v>82</v>
      </c>
      <c r="AV631" s="13" t="s">
        <v>80</v>
      </c>
      <c r="AW631" s="13" t="s">
        <v>33</v>
      </c>
      <c r="AX631" s="13" t="s">
        <v>72</v>
      </c>
      <c r="AY631" s="236" t="s">
        <v>122</v>
      </c>
    </row>
    <row r="632" spans="1:51" s="13" customFormat="1" ht="12">
      <c r="A632" s="13"/>
      <c r="B632" s="226"/>
      <c r="C632" s="227"/>
      <c r="D632" s="228" t="s">
        <v>132</v>
      </c>
      <c r="E632" s="229" t="s">
        <v>19</v>
      </c>
      <c r="F632" s="230" t="s">
        <v>942</v>
      </c>
      <c r="G632" s="227"/>
      <c r="H632" s="229" t="s">
        <v>19</v>
      </c>
      <c r="I632" s="231"/>
      <c r="J632" s="227"/>
      <c r="K632" s="227"/>
      <c r="L632" s="232"/>
      <c r="M632" s="233"/>
      <c r="N632" s="234"/>
      <c r="O632" s="234"/>
      <c r="P632" s="234"/>
      <c r="Q632" s="234"/>
      <c r="R632" s="234"/>
      <c r="S632" s="234"/>
      <c r="T632" s="235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6" t="s">
        <v>132</v>
      </c>
      <c r="AU632" s="236" t="s">
        <v>82</v>
      </c>
      <c r="AV632" s="13" t="s">
        <v>80</v>
      </c>
      <c r="AW632" s="13" t="s">
        <v>33</v>
      </c>
      <c r="AX632" s="13" t="s">
        <v>72</v>
      </c>
      <c r="AY632" s="236" t="s">
        <v>122</v>
      </c>
    </row>
    <row r="633" spans="1:51" s="14" customFormat="1" ht="12">
      <c r="A633" s="14"/>
      <c r="B633" s="237"/>
      <c r="C633" s="238"/>
      <c r="D633" s="228" t="s">
        <v>132</v>
      </c>
      <c r="E633" s="239" t="s">
        <v>19</v>
      </c>
      <c r="F633" s="240" t="s">
        <v>943</v>
      </c>
      <c r="G633" s="238"/>
      <c r="H633" s="241">
        <v>92.859</v>
      </c>
      <c r="I633" s="242"/>
      <c r="J633" s="238"/>
      <c r="K633" s="238"/>
      <c r="L633" s="243"/>
      <c r="M633" s="244"/>
      <c r="N633" s="245"/>
      <c r="O633" s="245"/>
      <c r="P633" s="245"/>
      <c r="Q633" s="245"/>
      <c r="R633" s="245"/>
      <c r="S633" s="245"/>
      <c r="T633" s="246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7" t="s">
        <v>132</v>
      </c>
      <c r="AU633" s="247" t="s">
        <v>82</v>
      </c>
      <c r="AV633" s="14" t="s">
        <v>82</v>
      </c>
      <c r="AW633" s="14" t="s">
        <v>33</v>
      </c>
      <c r="AX633" s="14" t="s">
        <v>72</v>
      </c>
      <c r="AY633" s="247" t="s">
        <v>122</v>
      </c>
    </row>
    <row r="634" spans="1:51" s="13" customFormat="1" ht="12">
      <c r="A634" s="13"/>
      <c r="B634" s="226"/>
      <c r="C634" s="227"/>
      <c r="D634" s="228" t="s">
        <v>132</v>
      </c>
      <c r="E634" s="229" t="s">
        <v>19</v>
      </c>
      <c r="F634" s="230" t="s">
        <v>944</v>
      </c>
      <c r="G634" s="227"/>
      <c r="H634" s="229" t="s">
        <v>19</v>
      </c>
      <c r="I634" s="231"/>
      <c r="J634" s="227"/>
      <c r="K634" s="227"/>
      <c r="L634" s="232"/>
      <c r="M634" s="233"/>
      <c r="N634" s="234"/>
      <c r="O634" s="234"/>
      <c r="P634" s="234"/>
      <c r="Q634" s="234"/>
      <c r="R634" s="234"/>
      <c r="S634" s="234"/>
      <c r="T634" s="235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6" t="s">
        <v>132</v>
      </c>
      <c r="AU634" s="236" t="s">
        <v>82</v>
      </c>
      <c r="AV634" s="13" t="s">
        <v>80</v>
      </c>
      <c r="AW634" s="13" t="s">
        <v>33</v>
      </c>
      <c r="AX634" s="13" t="s">
        <v>72</v>
      </c>
      <c r="AY634" s="236" t="s">
        <v>122</v>
      </c>
    </row>
    <row r="635" spans="1:51" s="14" customFormat="1" ht="12">
      <c r="A635" s="14"/>
      <c r="B635" s="237"/>
      <c r="C635" s="238"/>
      <c r="D635" s="228" t="s">
        <v>132</v>
      </c>
      <c r="E635" s="239" t="s">
        <v>19</v>
      </c>
      <c r="F635" s="240" t="s">
        <v>945</v>
      </c>
      <c r="G635" s="238"/>
      <c r="H635" s="241">
        <v>12.516</v>
      </c>
      <c r="I635" s="242"/>
      <c r="J635" s="238"/>
      <c r="K635" s="238"/>
      <c r="L635" s="243"/>
      <c r="M635" s="244"/>
      <c r="N635" s="245"/>
      <c r="O635" s="245"/>
      <c r="P635" s="245"/>
      <c r="Q635" s="245"/>
      <c r="R635" s="245"/>
      <c r="S635" s="245"/>
      <c r="T635" s="246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7" t="s">
        <v>132</v>
      </c>
      <c r="AU635" s="247" t="s">
        <v>82</v>
      </c>
      <c r="AV635" s="14" t="s">
        <v>82</v>
      </c>
      <c r="AW635" s="14" t="s">
        <v>33</v>
      </c>
      <c r="AX635" s="14" t="s">
        <v>72</v>
      </c>
      <c r="AY635" s="247" t="s">
        <v>122</v>
      </c>
    </row>
    <row r="636" spans="1:51" s="14" customFormat="1" ht="12">
      <c r="A636" s="14"/>
      <c r="B636" s="237"/>
      <c r="C636" s="238"/>
      <c r="D636" s="228" t="s">
        <v>132</v>
      </c>
      <c r="E636" s="239" t="s">
        <v>19</v>
      </c>
      <c r="F636" s="240" t="s">
        <v>946</v>
      </c>
      <c r="G636" s="238"/>
      <c r="H636" s="241">
        <v>6.041</v>
      </c>
      <c r="I636" s="242"/>
      <c r="J636" s="238"/>
      <c r="K636" s="238"/>
      <c r="L636" s="243"/>
      <c r="M636" s="244"/>
      <c r="N636" s="245"/>
      <c r="O636" s="245"/>
      <c r="P636" s="245"/>
      <c r="Q636" s="245"/>
      <c r="R636" s="245"/>
      <c r="S636" s="245"/>
      <c r="T636" s="246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47" t="s">
        <v>132</v>
      </c>
      <c r="AU636" s="247" t="s">
        <v>82</v>
      </c>
      <c r="AV636" s="14" t="s">
        <v>82</v>
      </c>
      <c r="AW636" s="14" t="s">
        <v>33</v>
      </c>
      <c r="AX636" s="14" t="s">
        <v>72</v>
      </c>
      <c r="AY636" s="247" t="s">
        <v>122</v>
      </c>
    </row>
    <row r="637" spans="1:51" s="14" customFormat="1" ht="12">
      <c r="A637" s="14"/>
      <c r="B637" s="237"/>
      <c r="C637" s="238"/>
      <c r="D637" s="228" t="s">
        <v>132</v>
      </c>
      <c r="E637" s="239" t="s">
        <v>19</v>
      </c>
      <c r="F637" s="240" t="s">
        <v>947</v>
      </c>
      <c r="G637" s="238"/>
      <c r="H637" s="241">
        <v>4.788</v>
      </c>
      <c r="I637" s="242"/>
      <c r="J637" s="238"/>
      <c r="K637" s="238"/>
      <c r="L637" s="243"/>
      <c r="M637" s="244"/>
      <c r="N637" s="245"/>
      <c r="O637" s="245"/>
      <c r="P637" s="245"/>
      <c r="Q637" s="245"/>
      <c r="R637" s="245"/>
      <c r="S637" s="245"/>
      <c r="T637" s="246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7" t="s">
        <v>132</v>
      </c>
      <c r="AU637" s="247" t="s">
        <v>82</v>
      </c>
      <c r="AV637" s="14" t="s">
        <v>82</v>
      </c>
      <c r="AW637" s="14" t="s">
        <v>33</v>
      </c>
      <c r="AX637" s="14" t="s">
        <v>72</v>
      </c>
      <c r="AY637" s="247" t="s">
        <v>122</v>
      </c>
    </row>
    <row r="638" spans="1:51" s="14" customFormat="1" ht="12">
      <c r="A638" s="14"/>
      <c r="B638" s="237"/>
      <c r="C638" s="238"/>
      <c r="D638" s="228" t="s">
        <v>132</v>
      </c>
      <c r="E638" s="239" t="s">
        <v>19</v>
      </c>
      <c r="F638" s="240" t="s">
        <v>948</v>
      </c>
      <c r="G638" s="238"/>
      <c r="H638" s="241">
        <v>6.738</v>
      </c>
      <c r="I638" s="242"/>
      <c r="J638" s="238"/>
      <c r="K638" s="238"/>
      <c r="L638" s="243"/>
      <c r="M638" s="244"/>
      <c r="N638" s="245"/>
      <c r="O638" s="245"/>
      <c r="P638" s="245"/>
      <c r="Q638" s="245"/>
      <c r="R638" s="245"/>
      <c r="S638" s="245"/>
      <c r="T638" s="246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47" t="s">
        <v>132</v>
      </c>
      <c r="AU638" s="247" t="s">
        <v>82</v>
      </c>
      <c r="AV638" s="14" t="s">
        <v>82</v>
      </c>
      <c r="AW638" s="14" t="s">
        <v>33</v>
      </c>
      <c r="AX638" s="14" t="s">
        <v>72</v>
      </c>
      <c r="AY638" s="247" t="s">
        <v>122</v>
      </c>
    </row>
    <row r="639" spans="1:51" s="16" customFormat="1" ht="12">
      <c r="A639" s="16"/>
      <c r="B639" s="259"/>
      <c r="C639" s="260"/>
      <c r="D639" s="228" t="s">
        <v>132</v>
      </c>
      <c r="E639" s="261" t="s">
        <v>19</v>
      </c>
      <c r="F639" s="262" t="s">
        <v>153</v>
      </c>
      <c r="G639" s="260"/>
      <c r="H639" s="263">
        <v>122.942</v>
      </c>
      <c r="I639" s="264"/>
      <c r="J639" s="260"/>
      <c r="K639" s="260"/>
      <c r="L639" s="265"/>
      <c r="M639" s="266"/>
      <c r="N639" s="267"/>
      <c r="O639" s="267"/>
      <c r="P639" s="267"/>
      <c r="Q639" s="267"/>
      <c r="R639" s="267"/>
      <c r="S639" s="267"/>
      <c r="T639" s="268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T639" s="269" t="s">
        <v>132</v>
      </c>
      <c r="AU639" s="269" t="s">
        <v>82</v>
      </c>
      <c r="AV639" s="16" t="s">
        <v>145</v>
      </c>
      <c r="AW639" s="16" t="s">
        <v>33</v>
      </c>
      <c r="AX639" s="16" t="s">
        <v>72</v>
      </c>
      <c r="AY639" s="269" t="s">
        <v>122</v>
      </c>
    </row>
    <row r="640" spans="1:51" s="13" customFormat="1" ht="12">
      <c r="A640" s="13"/>
      <c r="B640" s="226"/>
      <c r="C640" s="227"/>
      <c r="D640" s="228" t="s">
        <v>132</v>
      </c>
      <c r="E640" s="229" t="s">
        <v>19</v>
      </c>
      <c r="F640" s="230" t="s">
        <v>957</v>
      </c>
      <c r="G640" s="227"/>
      <c r="H640" s="229" t="s">
        <v>19</v>
      </c>
      <c r="I640" s="231"/>
      <c r="J640" s="227"/>
      <c r="K640" s="227"/>
      <c r="L640" s="232"/>
      <c r="M640" s="233"/>
      <c r="N640" s="234"/>
      <c r="O640" s="234"/>
      <c r="P640" s="234"/>
      <c r="Q640" s="234"/>
      <c r="R640" s="234"/>
      <c r="S640" s="234"/>
      <c r="T640" s="235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6" t="s">
        <v>132</v>
      </c>
      <c r="AU640" s="236" t="s">
        <v>82</v>
      </c>
      <c r="AV640" s="13" t="s">
        <v>80</v>
      </c>
      <c r="AW640" s="13" t="s">
        <v>33</v>
      </c>
      <c r="AX640" s="13" t="s">
        <v>72</v>
      </c>
      <c r="AY640" s="236" t="s">
        <v>122</v>
      </c>
    </row>
    <row r="641" spans="1:51" s="14" customFormat="1" ht="12">
      <c r="A641" s="14"/>
      <c r="B641" s="237"/>
      <c r="C641" s="238"/>
      <c r="D641" s="228" t="s">
        <v>132</v>
      </c>
      <c r="E641" s="239" t="s">
        <v>19</v>
      </c>
      <c r="F641" s="240" t="s">
        <v>958</v>
      </c>
      <c r="G641" s="238"/>
      <c r="H641" s="241">
        <v>-9.744</v>
      </c>
      <c r="I641" s="242"/>
      <c r="J641" s="238"/>
      <c r="K641" s="238"/>
      <c r="L641" s="243"/>
      <c r="M641" s="244"/>
      <c r="N641" s="245"/>
      <c r="O641" s="245"/>
      <c r="P641" s="245"/>
      <c r="Q641" s="245"/>
      <c r="R641" s="245"/>
      <c r="S641" s="245"/>
      <c r="T641" s="246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7" t="s">
        <v>132</v>
      </c>
      <c r="AU641" s="247" t="s">
        <v>82</v>
      </c>
      <c r="AV641" s="14" t="s">
        <v>82</v>
      </c>
      <c r="AW641" s="14" t="s">
        <v>33</v>
      </c>
      <c r="AX641" s="14" t="s">
        <v>72</v>
      </c>
      <c r="AY641" s="247" t="s">
        <v>122</v>
      </c>
    </row>
    <row r="642" spans="1:51" s="15" customFormat="1" ht="12">
      <c r="A642" s="15"/>
      <c r="B642" s="248"/>
      <c r="C642" s="249"/>
      <c r="D642" s="228" t="s">
        <v>132</v>
      </c>
      <c r="E642" s="250" t="s">
        <v>19</v>
      </c>
      <c r="F642" s="251" t="s">
        <v>136</v>
      </c>
      <c r="G642" s="249"/>
      <c r="H642" s="252">
        <v>113.198</v>
      </c>
      <c r="I642" s="253"/>
      <c r="J642" s="249"/>
      <c r="K642" s="249"/>
      <c r="L642" s="254"/>
      <c r="M642" s="255"/>
      <c r="N642" s="256"/>
      <c r="O642" s="256"/>
      <c r="P642" s="256"/>
      <c r="Q642" s="256"/>
      <c r="R642" s="256"/>
      <c r="S642" s="256"/>
      <c r="T642" s="257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T642" s="258" t="s">
        <v>132</v>
      </c>
      <c r="AU642" s="258" t="s">
        <v>82</v>
      </c>
      <c r="AV642" s="15" t="s">
        <v>128</v>
      </c>
      <c r="AW642" s="15" t="s">
        <v>33</v>
      </c>
      <c r="AX642" s="15" t="s">
        <v>80</v>
      </c>
      <c r="AY642" s="258" t="s">
        <v>122</v>
      </c>
    </row>
    <row r="643" spans="1:65" s="2" customFormat="1" ht="24.15" customHeight="1">
      <c r="A643" s="40"/>
      <c r="B643" s="41"/>
      <c r="C643" s="207" t="s">
        <v>959</v>
      </c>
      <c r="D643" s="207" t="s">
        <v>124</v>
      </c>
      <c r="E643" s="208" t="s">
        <v>960</v>
      </c>
      <c r="F643" s="209" t="s">
        <v>955</v>
      </c>
      <c r="G643" s="210" t="s">
        <v>238</v>
      </c>
      <c r="H643" s="211">
        <v>9.744</v>
      </c>
      <c r="I643" s="212"/>
      <c r="J643" s="213">
        <f>ROUND(I643*H643,2)</f>
        <v>0</v>
      </c>
      <c r="K643" s="214"/>
      <c r="L643" s="46"/>
      <c r="M643" s="215" t="s">
        <v>19</v>
      </c>
      <c r="N643" s="216" t="s">
        <v>43</v>
      </c>
      <c r="O643" s="86"/>
      <c r="P643" s="217">
        <f>O643*H643</f>
        <v>0</v>
      </c>
      <c r="Q643" s="217">
        <v>0.00088313</v>
      </c>
      <c r="R643" s="217">
        <f>Q643*H643</f>
        <v>0.00860521872</v>
      </c>
      <c r="S643" s="217">
        <v>0</v>
      </c>
      <c r="T643" s="218">
        <f>S643*H643</f>
        <v>0</v>
      </c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R643" s="219" t="s">
        <v>303</v>
      </c>
      <c r="AT643" s="219" t="s">
        <v>124</v>
      </c>
      <c r="AU643" s="219" t="s">
        <v>82</v>
      </c>
      <c r="AY643" s="19" t="s">
        <v>122</v>
      </c>
      <c r="BE643" s="220">
        <f>IF(N643="základní",J643,0)</f>
        <v>0</v>
      </c>
      <c r="BF643" s="220">
        <f>IF(N643="snížená",J643,0)</f>
        <v>0</v>
      </c>
      <c r="BG643" s="220">
        <f>IF(N643="zákl. přenesená",J643,0)</f>
        <v>0</v>
      </c>
      <c r="BH643" s="220">
        <f>IF(N643="sníž. přenesená",J643,0)</f>
        <v>0</v>
      </c>
      <c r="BI643" s="220">
        <f>IF(N643="nulová",J643,0)</f>
        <v>0</v>
      </c>
      <c r="BJ643" s="19" t="s">
        <v>80</v>
      </c>
      <c r="BK643" s="220">
        <f>ROUND(I643*H643,2)</f>
        <v>0</v>
      </c>
      <c r="BL643" s="19" t="s">
        <v>303</v>
      </c>
      <c r="BM643" s="219" t="s">
        <v>961</v>
      </c>
    </row>
    <row r="644" spans="1:51" s="13" customFormat="1" ht="12">
      <c r="A644" s="13"/>
      <c r="B644" s="226"/>
      <c r="C644" s="227"/>
      <c r="D644" s="228" t="s">
        <v>132</v>
      </c>
      <c r="E644" s="229" t="s">
        <v>19</v>
      </c>
      <c r="F644" s="230" t="s">
        <v>962</v>
      </c>
      <c r="G644" s="227"/>
      <c r="H644" s="229" t="s">
        <v>19</v>
      </c>
      <c r="I644" s="231"/>
      <c r="J644" s="227"/>
      <c r="K644" s="227"/>
      <c r="L644" s="232"/>
      <c r="M644" s="233"/>
      <c r="N644" s="234"/>
      <c r="O644" s="234"/>
      <c r="P644" s="234"/>
      <c r="Q644" s="234"/>
      <c r="R644" s="234"/>
      <c r="S644" s="234"/>
      <c r="T644" s="235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6" t="s">
        <v>132</v>
      </c>
      <c r="AU644" s="236" t="s">
        <v>82</v>
      </c>
      <c r="AV644" s="13" t="s">
        <v>80</v>
      </c>
      <c r="AW644" s="13" t="s">
        <v>33</v>
      </c>
      <c r="AX644" s="13" t="s">
        <v>72</v>
      </c>
      <c r="AY644" s="236" t="s">
        <v>122</v>
      </c>
    </row>
    <row r="645" spans="1:51" s="14" customFormat="1" ht="12">
      <c r="A645" s="14"/>
      <c r="B645" s="237"/>
      <c r="C645" s="238"/>
      <c r="D645" s="228" t="s">
        <v>132</v>
      </c>
      <c r="E645" s="239" t="s">
        <v>19</v>
      </c>
      <c r="F645" s="240" t="s">
        <v>963</v>
      </c>
      <c r="G645" s="238"/>
      <c r="H645" s="241">
        <v>6.54</v>
      </c>
      <c r="I645" s="242"/>
      <c r="J645" s="238"/>
      <c r="K645" s="238"/>
      <c r="L645" s="243"/>
      <c r="M645" s="244"/>
      <c r="N645" s="245"/>
      <c r="O645" s="245"/>
      <c r="P645" s="245"/>
      <c r="Q645" s="245"/>
      <c r="R645" s="245"/>
      <c r="S645" s="245"/>
      <c r="T645" s="246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7" t="s">
        <v>132</v>
      </c>
      <c r="AU645" s="247" t="s">
        <v>82</v>
      </c>
      <c r="AV645" s="14" t="s">
        <v>82</v>
      </c>
      <c r="AW645" s="14" t="s">
        <v>33</v>
      </c>
      <c r="AX645" s="14" t="s">
        <v>72</v>
      </c>
      <c r="AY645" s="247" t="s">
        <v>122</v>
      </c>
    </row>
    <row r="646" spans="1:51" s="13" customFormat="1" ht="12">
      <c r="A646" s="13"/>
      <c r="B646" s="226"/>
      <c r="C646" s="227"/>
      <c r="D646" s="228" t="s">
        <v>132</v>
      </c>
      <c r="E646" s="229" t="s">
        <v>19</v>
      </c>
      <c r="F646" s="230" t="s">
        <v>964</v>
      </c>
      <c r="G646" s="227"/>
      <c r="H646" s="229" t="s">
        <v>19</v>
      </c>
      <c r="I646" s="231"/>
      <c r="J646" s="227"/>
      <c r="K646" s="227"/>
      <c r="L646" s="232"/>
      <c r="M646" s="233"/>
      <c r="N646" s="234"/>
      <c r="O646" s="234"/>
      <c r="P646" s="234"/>
      <c r="Q646" s="234"/>
      <c r="R646" s="234"/>
      <c r="S646" s="234"/>
      <c r="T646" s="235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6" t="s">
        <v>132</v>
      </c>
      <c r="AU646" s="236" t="s">
        <v>82</v>
      </c>
      <c r="AV646" s="13" t="s">
        <v>80</v>
      </c>
      <c r="AW646" s="13" t="s">
        <v>33</v>
      </c>
      <c r="AX646" s="13" t="s">
        <v>72</v>
      </c>
      <c r="AY646" s="236" t="s">
        <v>122</v>
      </c>
    </row>
    <row r="647" spans="1:51" s="14" customFormat="1" ht="12">
      <c r="A647" s="14"/>
      <c r="B647" s="237"/>
      <c r="C647" s="238"/>
      <c r="D647" s="228" t="s">
        <v>132</v>
      </c>
      <c r="E647" s="239" t="s">
        <v>19</v>
      </c>
      <c r="F647" s="240" t="s">
        <v>965</v>
      </c>
      <c r="G647" s="238"/>
      <c r="H647" s="241">
        <v>2.196</v>
      </c>
      <c r="I647" s="242"/>
      <c r="J647" s="238"/>
      <c r="K647" s="238"/>
      <c r="L647" s="243"/>
      <c r="M647" s="244"/>
      <c r="N647" s="245"/>
      <c r="O647" s="245"/>
      <c r="P647" s="245"/>
      <c r="Q647" s="245"/>
      <c r="R647" s="245"/>
      <c r="S647" s="245"/>
      <c r="T647" s="246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7" t="s">
        <v>132</v>
      </c>
      <c r="AU647" s="247" t="s">
        <v>82</v>
      </c>
      <c r="AV647" s="14" t="s">
        <v>82</v>
      </c>
      <c r="AW647" s="14" t="s">
        <v>33</v>
      </c>
      <c r="AX647" s="14" t="s">
        <v>72</v>
      </c>
      <c r="AY647" s="247" t="s">
        <v>122</v>
      </c>
    </row>
    <row r="648" spans="1:51" s="13" customFormat="1" ht="12">
      <c r="A648" s="13"/>
      <c r="B648" s="226"/>
      <c r="C648" s="227"/>
      <c r="D648" s="228" t="s">
        <v>132</v>
      </c>
      <c r="E648" s="229" t="s">
        <v>19</v>
      </c>
      <c r="F648" s="230" t="s">
        <v>966</v>
      </c>
      <c r="G648" s="227"/>
      <c r="H648" s="229" t="s">
        <v>19</v>
      </c>
      <c r="I648" s="231"/>
      <c r="J648" s="227"/>
      <c r="K648" s="227"/>
      <c r="L648" s="232"/>
      <c r="M648" s="233"/>
      <c r="N648" s="234"/>
      <c r="O648" s="234"/>
      <c r="P648" s="234"/>
      <c r="Q648" s="234"/>
      <c r="R648" s="234"/>
      <c r="S648" s="234"/>
      <c r="T648" s="235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6" t="s">
        <v>132</v>
      </c>
      <c r="AU648" s="236" t="s">
        <v>82</v>
      </c>
      <c r="AV648" s="13" t="s">
        <v>80</v>
      </c>
      <c r="AW648" s="13" t="s">
        <v>33</v>
      </c>
      <c r="AX648" s="13" t="s">
        <v>72</v>
      </c>
      <c r="AY648" s="236" t="s">
        <v>122</v>
      </c>
    </row>
    <row r="649" spans="1:51" s="14" customFormat="1" ht="12">
      <c r="A649" s="14"/>
      <c r="B649" s="237"/>
      <c r="C649" s="238"/>
      <c r="D649" s="228" t="s">
        <v>132</v>
      </c>
      <c r="E649" s="239" t="s">
        <v>19</v>
      </c>
      <c r="F649" s="240" t="s">
        <v>967</v>
      </c>
      <c r="G649" s="238"/>
      <c r="H649" s="241">
        <v>1.008</v>
      </c>
      <c r="I649" s="242"/>
      <c r="J649" s="238"/>
      <c r="K649" s="238"/>
      <c r="L649" s="243"/>
      <c r="M649" s="244"/>
      <c r="N649" s="245"/>
      <c r="O649" s="245"/>
      <c r="P649" s="245"/>
      <c r="Q649" s="245"/>
      <c r="R649" s="245"/>
      <c r="S649" s="245"/>
      <c r="T649" s="246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7" t="s">
        <v>132</v>
      </c>
      <c r="AU649" s="247" t="s">
        <v>82</v>
      </c>
      <c r="AV649" s="14" t="s">
        <v>82</v>
      </c>
      <c r="AW649" s="14" t="s">
        <v>33</v>
      </c>
      <c r="AX649" s="14" t="s">
        <v>72</v>
      </c>
      <c r="AY649" s="247" t="s">
        <v>122</v>
      </c>
    </row>
    <row r="650" spans="1:51" s="15" customFormat="1" ht="12">
      <c r="A650" s="15"/>
      <c r="B650" s="248"/>
      <c r="C650" s="249"/>
      <c r="D650" s="228" t="s">
        <v>132</v>
      </c>
      <c r="E650" s="250" t="s">
        <v>19</v>
      </c>
      <c r="F650" s="251" t="s">
        <v>136</v>
      </c>
      <c r="G650" s="249"/>
      <c r="H650" s="252">
        <v>9.744</v>
      </c>
      <c r="I650" s="253"/>
      <c r="J650" s="249"/>
      <c r="K650" s="249"/>
      <c r="L650" s="254"/>
      <c r="M650" s="255"/>
      <c r="N650" s="256"/>
      <c r="O650" s="256"/>
      <c r="P650" s="256"/>
      <c r="Q650" s="256"/>
      <c r="R650" s="256"/>
      <c r="S650" s="256"/>
      <c r="T650" s="257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58" t="s">
        <v>132</v>
      </c>
      <c r="AU650" s="258" t="s">
        <v>82</v>
      </c>
      <c r="AV650" s="15" t="s">
        <v>128</v>
      </c>
      <c r="AW650" s="15" t="s">
        <v>33</v>
      </c>
      <c r="AX650" s="15" t="s">
        <v>80</v>
      </c>
      <c r="AY650" s="258" t="s">
        <v>122</v>
      </c>
    </row>
    <row r="651" spans="1:65" s="2" customFormat="1" ht="44.25" customHeight="1">
      <c r="A651" s="40"/>
      <c r="B651" s="41"/>
      <c r="C651" s="275" t="s">
        <v>617</v>
      </c>
      <c r="D651" s="275" t="s">
        <v>440</v>
      </c>
      <c r="E651" s="276" t="s">
        <v>968</v>
      </c>
      <c r="F651" s="277" t="s">
        <v>969</v>
      </c>
      <c r="G651" s="278" t="s">
        <v>238</v>
      </c>
      <c r="H651" s="279">
        <v>156.652</v>
      </c>
      <c r="I651" s="280"/>
      <c r="J651" s="281">
        <f>ROUND(I651*H651,2)</f>
        <v>0</v>
      </c>
      <c r="K651" s="282"/>
      <c r="L651" s="283"/>
      <c r="M651" s="284" t="s">
        <v>19</v>
      </c>
      <c r="N651" s="285" t="s">
        <v>43</v>
      </c>
      <c r="O651" s="86"/>
      <c r="P651" s="217">
        <f>O651*H651</f>
        <v>0</v>
      </c>
      <c r="Q651" s="217">
        <v>0.00553</v>
      </c>
      <c r="R651" s="217">
        <f>Q651*H651</f>
        <v>0.86628556</v>
      </c>
      <c r="S651" s="217">
        <v>0</v>
      </c>
      <c r="T651" s="218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19" t="s">
        <v>364</v>
      </c>
      <c r="AT651" s="219" t="s">
        <v>440</v>
      </c>
      <c r="AU651" s="219" t="s">
        <v>82</v>
      </c>
      <c r="AY651" s="19" t="s">
        <v>122</v>
      </c>
      <c r="BE651" s="220">
        <f>IF(N651="základní",J651,0)</f>
        <v>0</v>
      </c>
      <c r="BF651" s="220">
        <f>IF(N651="snížená",J651,0)</f>
        <v>0</v>
      </c>
      <c r="BG651" s="220">
        <f>IF(N651="zákl. přenesená",J651,0)</f>
        <v>0</v>
      </c>
      <c r="BH651" s="220">
        <f>IF(N651="sníž. přenesená",J651,0)</f>
        <v>0</v>
      </c>
      <c r="BI651" s="220">
        <f>IF(N651="nulová",J651,0)</f>
        <v>0</v>
      </c>
      <c r="BJ651" s="19" t="s">
        <v>80</v>
      </c>
      <c r="BK651" s="220">
        <f>ROUND(I651*H651,2)</f>
        <v>0</v>
      </c>
      <c r="BL651" s="19" t="s">
        <v>303</v>
      </c>
      <c r="BM651" s="219" t="s">
        <v>970</v>
      </c>
    </row>
    <row r="652" spans="1:51" s="14" customFormat="1" ht="12">
      <c r="A652" s="14"/>
      <c r="B652" s="237"/>
      <c r="C652" s="238"/>
      <c r="D652" s="228" t="s">
        <v>132</v>
      </c>
      <c r="E652" s="239" t="s">
        <v>19</v>
      </c>
      <c r="F652" s="240" t="s">
        <v>971</v>
      </c>
      <c r="G652" s="238"/>
      <c r="H652" s="241">
        <v>156.652</v>
      </c>
      <c r="I652" s="242"/>
      <c r="J652" s="238"/>
      <c r="K652" s="238"/>
      <c r="L652" s="243"/>
      <c r="M652" s="244"/>
      <c r="N652" s="245"/>
      <c r="O652" s="245"/>
      <c r="P652" s="245"/>
      <c r="Q652" s="245"/>
      <c r="R652" s="245"/>
      <c r="S652" s="245"/>
      <c r="T652" s="246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7" t="s">
        <v>132</v>
      </c>
      <c r="AU652" s="247" t="s">
        <v>82</v>
      </c>
      <c r="AV652" s="14" t="s">
        <v>82</v>
      </c>
      <c r="AW652" s="14" t="s">
        <v>33</v>
      </c>
      <c r="AX652" s="14" t="s">
        <v>72</v>
      </c>
      <c r="AY652" s="247" t="s">
        <v>122</v>
      </c>
    </row>
    <row r="653" spans="1:51" s="15" customFormat="1" ht="12">
      <c r="A653" s="15"/>
      <c r="B653" s="248"/>
      <c r="C653" s="249"/>
      <c r="D653" s="228" t="s">
        <v>132</v>
      </c>
      <c r="E653" s="250" t="s">
        <v>19</v>
      </c>
      <c r="F653" s="251" t="s">
        <v>136</v>
      </c>
      <c r="G653" s="249"/>
      <c r="H653" s="252">
        <v>156.652</v>
      </c>
      <c r="I653" s="253"/>
      <c r="J653" s="249"/>
      <c r="K653" s="249"/>
      <c r="L653" s="254"/>
      <c r="M653" s="255"/>
      <c r="N653" s="256"/>
      <c r="O653" s="256"/>
      <c r="P653" s="256"/>
      <c r="Q653" s="256"/>
      <c r="R653" s="256"/>
      <c r="S653" s="256"/>
      <c r="T653" s="257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58" t="s">
        <v>132</v>
      </c>
      <c r="AU653" s="258" t="s">
        <v>82</v>
      </c>
      <c r="AV653" s="15" t="s">
        <v>128</v>
      </c>
      <c r="AW653" s="15" t="s">
        <v>33</v>
      </c>
      <c r="AX653" s="15" t="s">
        <v>80</v>
      </c>
      <c r="AY653" s="258" t="s">
        <v>122</v>
      </c>
    </row>
    <row r="654" spans="1:65" s="2" customFormat="1" ht="49.05" customHeight="1">
      <c r="A654" s="40"/>
      <c r="B654" s="41"/>
      <c r="C654" s="275" t="s">
        <v>972</v>
      </c>
      <c r="D654" s="275" t="s">
        <v>440</v>
      </c>
      <c r="E654" s="276" t="s">
        <v>973</v>
      </c>
      <c r="F654" s="277" t="s">
        <v>974</v>
      </c>
      <c r="G654" s="278" t="s">
        <v>238</v>
      </c>
      <c r="H654" s="279">
        <v>11.206</v>
      </c>
      <c r="I654" s="280"/>
      <c r="J654" s="281">
        <f>ROUND(I654*H654,2)</f>
        <v>0</v>
      </c>
      <c r="K654" s="282"/>
      <c r="L654" s="283"/>
      <c r="M654" s="284" t="s">
        <v>19</v>
      </c>
      <c r="N654" s="285" t="s">
        <v>43</v>
      </c>
      <c r="O654" s="86"/>
      <c r="P654" s="217">
        <f>O654*H654</f>
        <v>0</v>
      </c>
      <c r="Q654" s="217">
        <v>0.00554</v>
      </c>
      <c r="R654" s="217">
        <f>Q654*H654</f>
        <v>0.062081239999999996</v>
      </c>
      <c r="S654" s="217">
        <v>0</v>
      </c>
      <c r="T654" s="218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19" t="s">
        <v>364</v>
      </c>
      <c r="AT654" s="219" t="s">
        <v>440</v>
      </c>
      <c r="AU654" s="219" t="s">
        <v>82</v>
      </c>
      <c r="AY654" s="19" t="s">
        <v>122</v>
      </c>
      <c r="BE654" s="220">
        <f>IF(N654="základní",J654,0)</f>
        <v>0</v>
      </c>
      <c r="BF654" s="220">
        <f>IF(N654="snížená",J654,0)</f>
        <v>0</v>
      </c>
      <c r="BG654" s="220">
        <f>IF(N654="zákl. přenesená",J654,0)</f>
        <v>0</v>
      </c>
      <c r="BH654" s="220">
        <f>IF(N654="sníž. přenesená",J654,0)</f>
        <v>0</v>
      </c>
      <c r="BI654" s="220">
        <f>IF(N654="nulová",J654,0)</f>
        <v>0</v>
      </c>
      <c r="BJ654" s="19" t="s">
        <v>80</v>
      </c>
      <c r="BK654" s="220">
        <f>ROUND(I654*H654,2)</f>
        <v>0</v>
      </c>
      <c r="BL654" s="19" t="s">
        <v>303</v>
      </c>
      <c r="BM654" s="219" t="s">
        <v>975</v>
      </c>
    </row>
    <row r="655" spans="1:51" s="14" customFormat="1" ht="12">
      <c r="A655" s="14"/>
      <c r="B655" s="237"/>
      <c r="C655" s="238"/>
      <c r="D655" s="228" t="s">
        <v>132</v>
      </c>
      <c r="E655" s="239" t="s">
        <v>19</v>
      </c>
      <c r="F655" s="240" t="s">
        <v>976</v>
      </c>
      <c r="G655" s="238"/>
      <c r="H655" s="241">
        <v>11.206</v>
      </c>
      <c r="I655" s="242"/>
      <c r="J655" s="238"/>
      <c r="K655" s="238"/>
      <c r="L655" s="243"/>
      <c r="M655" s="244"/>
      <c r="N655" s="245"/>
      <c r="O655" s="245"/>
      <c r="P655" s="245"/>
      <c r="Q655" s="245"/>
      <c r="R655" s="245"/>
      <c r="S655" s="245"/>
      <c r="T655" s="246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7" t="s">
        <v>132</v>
      </c>
      <c r="AU655" s="247" t="s">
        <v>82</v>
      </c>
      <c r="AV655" s="14" t="s">
        <v>82</v>
      </c>
      <c r="AW655" s="14" t="s">
        <v>33</v>
      </c>
      <c r="AX655" s="14" t="s">
        <v>80</v>
      </c>
      <c r="AY655" s="247" t="s">
        <v>122</v>
      </c>
    </row>
    <row r="656" spans="1:65" s="2" customFormat="1" ht="44.25" customHeight="1">
      <c r="A656" s="40"/>
      <c r="B656" s="41"/>
      <c r="C656" s="207" t="s">
        <v>636</v>
      </c>
      <c r="D656" s="207" t="s">
        <v>124</v>
      </c>
      <c r="E656" s="208" t="s">
        <v>977</v>
      </c>
      <c r="F656" s="209" t="s">
        <v>978</v>
      </c>
      <c r="G656" s="210" t="s">
        <v>932</v>
      </c>
      <c r="H656" s="286"/>
      <c r="I656" s="212"/>
      <c r="J656" s="213">
        <f>ROUND(I656*H656,2)</f>
        <v>0</v>
      </c>
      <c r="K656" s="214"/>
      <c r="L656" s="46"/>
      <c r="M656" s="215" t="s">
        <v>19</v>
      </c>
      <c r="N656" s="216" t="s">
        <v>43</v>
      </c>
      <c r="O656" s="86"/>
      <c r="P656" s="217">
        <f>O656*H656</f>
        <v>0</v>
      </c>
      <c r="Q656" s="217">
        <v>0</v>
      </c>
      <c r="R656" s="217">
        <f>Q656*H656</f>
        <v>0</v>
      </c>
      <c r="S656" s="217">
        <v>0</v>
      </c>
      <c r="T656" s="218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19" t="s">
        <v>303</v>
      </c>
      <c r="AT656" s="219" t="s">
        <v>124</v>
      </c>
      <c r="AU656" s="219" t="s">
        <v>82</v>
      </c>
      <c r="AY656" s="19" t="s">
        <v>122</v>
      </c>
      <c r="BE656" s="220">
        <f>IF(N656="základní",J656,0)</f>
        <v>0</v>
      </c>
      <c r="BF656" s="220">
        <f>IF(N656="snížená",J656,0)</f>
        <v>0</v>
      </c>
      <c r="BG656" s="220">
        <f>IF(N656="zákl. přenesená",J656,0)</f>
        <v>0</v>
      </c>
      <c r="BH656" s="220">
        <f>IF(N656="sníž. přenesená",J656,0)</f>
        <v>0</v>
      </c>
      <c r="BI656" s="220">
        <f>IF(N656="nulová",J656,0)</f>
        <v>0</v>
      </c>
      <c r="BJ656" s="19" t="s">
        <v>80</v>
      </c>
      <c r="BK656" s="220">
        <f>ROUND(I656*H656,2)</f>
        <v>0</v>
      </c>
      <c r="BL656" s="19" t="s">
        <v>303</v>
      </c>
      <c r="BM656" s="219" t="s">
        <v>979</v>
      </c>
    </row>
    <row r="657" spans="1:47" s="2" customFormat="1" ht="12">
      <c r="A657" s="40"/>
      <c r="B657" s="41"/>
      <c r="C657" s="42"/>
      <c r="D657" s="221" t="s">
        <v>130</v>
      </c>
      <c r="E657" s="42"/>
      <c r="F657" s="222" t="s">
        <v>980</v>
      </c>
      <c r="G657" s="42"/>
      <c r="H657" s="42"/>
      <c r="I657" s="223"/>
      <c r="J657" s="42"/>
      <c r="K657" s="42"/>
      <c r="L657" s="46"/>
      <c r="M657" s="224"/>
      <c r="N657" s="225"/>
      <c r="O657" s="86"/>
      <c r="P657" s="86"/>
      <c r="Q657" s="86"/>
      <c r="R657" s="86"/>
      <c r="S657" s="86"/>
      <c r="T657" s="87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T657" s="19" t="s">
        <v>130</v>
      </c>
      <c r="AU657" s="19" t="s">
        <v>82</v>
      </c>
    </row>
    <row r="658" spans="1:63" s="12" customFormat="1" ht="22.8" customHeight="1">
      <c r="A658" s="12"/>
      <c r="B658" s="191"/>
      <c r="C658" s="192"/>
      <c r="D658" s="193" t="s">
        <v>71</v>
      </c>
      <c r="E658" s="205" t="s">
        <v>981</v>
      </c>
      <c r="F658" s="205" t="s">
        <v>982</v>
      </c>
      <c r="G658" s="192"/>
      <c r="H658" s="192"/>
      <c r="I658" s="195"/>
      <c r="J658" s="206">
        <f>BK658</f>
        <v>0</v>
      </c>
      <c r="K658" s="192"/>
      <c r="L658" s="197"/>
      <c r="M658" s="198"/>
      <c r="N658" s="199"/>
      <c r="O658" s="199"/>
      <c r="P658" s="200">
        <f>SUM(P659:P692)</f>
        <v>0</v>
      </c>
      <c r="Q658" s="199"/>
      <c r="R658" s="200">
        <f>SUM(R659:R692)</f>
        <v>0.103177658</v>
      </c>
      <c r="S658" s="199"/>
      <c r="T658" s="201">
        <f>SUM(T659:T692)</f>
        <v>0</v>
      </c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R658" s="202" t="s">
        <v>82</v>
      </c>
      <c r="AT658" s="203" t="s">
        <v>71</v>
      </c>
      <c r="AU658" s="203" t="s">
        <v>80</v>
      </c>
      <c r="AY658" s="202" t="s">
        <v>122</v>
      </c>
      <c r="BK658" s="204">
        <f>SUM(BK659:BK692)</f>
        <v>0</v>
      </c>
    </row>
    <row r="659" spans="1:65" s="2" customFormat="1" ht="44.25" customHeight="1">
      <c r="A659" s="40"/>
      <c r="B659" s="41"/>
      <c r="C659" s="207" t="s">
        <v>983</v>
      </c>
      <c r="D659" s="207" t="s">
        <v>124</v>
      </c>
      <c r="E659" s="208" t="s">
        <v>984</v>
      </c>
      <c r="F659" s="209" t="s">
        <v>985</v>
      </c>
      <c r="G659" s="210" t="s">
        <v>238</v>
      </c>
      <c r="H659" s="211">
        <v>0</v>
      </c>
      <c r="I659" s="212"/>
      <c r="J659" s="213">
        <f>ROUND(I659*H659,2)</f>
        <v>0</v>
      </c>
      <c r="K659" s="214"/>
      <c r="L659" s="46"/>
      <c r="M659" s="215" t="s">
        <v>19</v>
      </c>
      <c r="N659" s="216" t="s">
        <v>43</v>
      </c>
      <c r="O659" s="86"/>
      <c r="P659" s="217">
        <f>O659*H659</f>
        <v>0</v>
      </c>
      <c r="Q659" s="217">
        <v>0.0003</v>
      </c>
      <c r="R659" s="217">
        <f>Q659*H659</f>
        <v>0</v>
      </c>
      <c r="S659" s="217">
        <v>0</v>
      </c>
      <c r="T659" s="218">
        <f>S659*H659</f>
        <v>0</v>
      </c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R659" s="219" t="s">
        <v>303</v>
      </c>
      <c r="AT659" s="219" t="s">
        <v>124</v>
      </c>
      <c r="AU659" s="219" t="s">
        <v>82</v>
      </c>
      <c r="AY659" s="19" t="s">
        <v>122</v>
      </c>
      <c r="BE659" s="220">
        <f>IF(N659="základní",J659,0)</f>
        <v>0</v>
      </c>
      <c r="BF659" s="220">
        <f>IF(N659="snížená",J659,0)</f>
        <v>0</v>
      </c>
      <c r="BG659" s="220">
        <f>IF(N659="zákl. přenesená",J659,0)</f>
        <v>0</v>
      </c>
      <c r="BH659" s="220">
        <f>IF(N659="sníž. přenesená",J659,0)</f>
        <v>0</v>
      </c>
      <c r="BI659" s="220">
        <f>IF(N659="nulová",J659,0)</f>
        <v>0</v>
      </c>
      <c r="BJ659" s="19" t="s">
        <v>80</v>
      </c>
      <c r="BK659" s="220">
        <f>ROUND(I659*H659,2)</f>
        <v>0</v>
      </c>
      <c r="BL659" s="19" t="s">
        <v>303</v>
      </c>
      <c r="BM659" s="219" t="s">
        <v>986</v>
      </c>
    </row>
    <row r="660" spans="1:47" s="2" customFormat="1" ht="12">
      <c r="A660" s="40"/>
      <c r="B660" s="41"/>
      <c r="C660" s="42"/>
      <c r="D660" s="221" t="s">
        <v>130</v>
      </c>
      <c r="E660" s="42"/>
      <c r="F660" s="222" t="s">
        <v>987</v>
      </c>
      <c r="G660" s="42"/>
      <c r="H660" s="42"/>
      <c r="I660" s="223"/>
      <c r="J660" s="42"/>
      <c r="K660" s="42"/>
      <c r="L660" s="46"/>
      <c r="M660" s="224"/>
      <c r="N660" s="225"/>
      <c r="O660" s="86"/>
      <c r="P660" s="86"/>
      <c r="Q660" s="86"/>
      <c r="R660" s="86"/>
      <c r="S660" s="86"/>
      <c r="T660" s="87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T660" s="19" t="s">
        <v>130</v>
      </c>
      <c r="AU660" s="19" t="s">
        <v>82</v>
      </c>
    </row>
    <row r="661" spans="1:65" s="2" customFormat="1" ht="24.15" customHeight="1">
      <c r="A661" s="40"/>
      <c r="B661" s="41"/>
      <c r="C661" s="275" t="s">
        <v>641</v>
      </c>
      <c r="D661" s="275" t="s">
        <v>440</v>
      </c>
      <c r="E661" s="276" t="s">
        <v>988</v>
      </c>
      <c r="F661" s="277" t="s">
        <v>989</v>
      </c>
      <c r="G661" s="278" t="s">
        <v>238</v>
      </c>
      <c r="H661" s="279">
        <v>0</v>
      </c>
      <c r="I661" s="280"/>
      <c r="J661" s="281">
        <f>ROUND(I661*H661,2)</f>
        <v>0</v>
      </c>
      <c r="K661" s="282"/>
      <c r="L661" s="283"/>
      <c r="M661" s="284" t="s">
        <v>19</v>
      </c>
      <c r="N661" s="285" t="s">
        <v>43</v>
      </c>
      <c r="O661" s="86"/>
      <c r="P661" s="217">
        <f>O661*H661</f>
        <v>0</v>
      </c>
      <c r="Q661" s="217">
        <v>0.00221</v>
      </c>
      <c r="R661" s="217">
        <f>Q661*H661</f>
        <v>0</v>
      </c>
      <c r="S661" s="217">
        <v>0</v>
      </c>
      <c r="T661" s="218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19" t="s">
        <v>364</v>
      </c>
      <c r="AT661" s="219" t="s">
        <v>440</v>
      </c>
      <c r="AU661" s="219" t="s">
        <v>82</v>
      </c>
      <c r="AY661" s="19" t="s">
        <v>122</v>
      </c>
      <c r="BE661" s="220">
        <f>IF(N661="základní",J661,0)</f>
        <v>0</v>
      </c>
      <c r="BF661" s="220">
        <f>IF(N661="snížená",J661,0)</f>
        <v>0</v>
      </c>
      <c r="BG661" s="220">
        <f>IF(N661="zákl. přenesená",J661,0)</f>
        <v>0</v>
      </c>
      <c r="BH661" s="220">
        <f>IF(N661="sníž. přenesená",J661,0)</f>
        <v>0</v>
      </c>
      <c r="BI661" s="220">
        <f>IF(N661="nulová",J661,0)</f>
        <v>0</v>
      </c>
      <c r="BJ661" s="19" t="s">
        <v>80</v>
      </c>
      <c r="BK661" s="220">
        <f>ROUND(I661*H661,2)</f>
        <v>0</v>
      </c>
      <c r="BL661" s="19" t="s">
        <v>303</v>
      </c>
      <c r="BM661" s="219" t="s">
        <v>990</v>
      </c>
    </row>
    <row r="662" spans="1:65" s="2" customFormat="1" ht="24.15" customHeight="1">
      <c r="A662" s="40"/>
      <c r="B662" s="41"/>
      <c r="C662" s="275" t="s">
        <v>991</v>
      </c>
      <c r="D662" s="275" t="s">
        <v>440</v>
      </c>
      <c r="E662" s="276" t="s">
        <v>992</v>
      </c>
      <c r="F662" s="277" t="s">
        <v>993</v>
      </c>
      <c r="G662" s="278" t="s">
        <v>238</v>
      </c>
      <c r="H662" s="279">
        <v>0</v>
      </c>
      <c r="I662" s="280"/>
      <c r="J662" s="281">
        <f>ROUND(I662*H662,2)</f>
        <v>0</v>
      </c>
      <c r="K662" s="282"/>
      <c r="L662" s="283"/>
      <c r="M662" s="284" t="s">
        <v>19</v>
      </c>
      <c r="N662" s="285" t="s">
        <v>43</v>
      </c>
      <c r="O662" s="86"/>
      <c r="P662" s="217">
        <f>O662*H662</f>
        <v>0</v>
      </c>
      <c r="Q662" s="217">
        <v>0.00122</v>
      </c>
      <c r="R662" s="217">
        <f>Q662*H662</f>
        <v>0</v>
      </c>
      <c r="S662" s="217">
        <v>0</v>
      </c>
      <c r="T662" s="218">
        <f>S662*H662</f>
        <v>0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19" t="s">
        <v>364</v>
      </c>
      <c r="AT662" s="219" t="s">
        <v>440</v>
      </c>
      <c r="AU662" s="219" t="s">
        <v>82</v>
      </c>
      <c r="AY662" s="19" t="s">
        <v>122</v>
      </c>
      <c r="BE662" s="220">
        <f>IF(N662="základní",J662,0)</f>
        <v>0</v>
      </c>
      <c r="BF662" s="220">
        <f>IF(N662="snížená",J662,0)</f>
        <v>0</v>
      </c>
      <c r="BG662" s="220">
        <f>IF(N662="zákl. přenesená",J662,0)</f>
        <v>0</v>
      </c>
      <c r="BH662" s="220">
        <f>IF(N662="sníž. přenesená",J662,0)</f>
        <v>0</v>
      </c>
      <c r="BI662" s="220">
        <f>IF(N662="nulová",J662,0)</f>
        <v>0</v>
      </c>
      <c r="BJ662" s="19" t="s">
        <v>80</v>
      </c>
      <c r="BK662" s="220">
        <f>ROUND(I662*H662,2)</f>
        <v>0</v>
      </c>
      <c r="BL662" s="19" t="s">
        <v>303</v>
      </c>
      <c r="BM662" s="219" t="s">
        <v>994</v>
      </c>
    </row>
    <row r="663" spans="1:51" s="14" customFormat="1" ht="12">
      <c r="A663" s="14"/>
      <c r="B663" s="237"/>
      <c r="C663" s="238"/>
      <c r="D663" s="228" t="s">
        <v>132</v>
      </c>
      <c r="E663" s="238"/>
      <c r="F663" s="240" t="s">
        <v>578</v>
      </c>
      <c r="G663" s="238"/>
      <c r="H663" s="241">
        <v>0</v>
      </c>
      <c r="I663" s="242"/>
      <c r="J663" s="238"/>
      <c r="K663" s="238"/>
      <c r="L663" s="243"/>
      <c r="M663" s="244"/>
      <c r="N663" s="245"/>
      <c r="O663" s="245"/>
      <c r="P663" s="245"/>
      <c r="Q663" s="245"/>
      <c r="R663" s="245"/>
      <c r="S663" s="245"/>
      <c r="T663" s="246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47" t="s">
        <v>132</v>
      </c>
      <c r="AU663" s="247" t="s">
        <v>82</v>
      </c>
      <c r="AV663" s="14" t="s">
        <v>82</v>
      </c>
      <c r="AW663" s="14" t="s">
        <v>4</v>
      </c>
      <c r="AX663" s="14" t="s">
        <v>80</v>
      </c>
      <c r="AY663" s="247" t="s">
        <v>122</v>
      </c>
    </row>
    <row r="664" spans="1:65" s="2" customFormat="1" ht="37.8" customHeight="1">
      <c r="A664" s="40"/>
      <c r="B664" s="41"/>
      <c r="C664" s="207" t="s">
        <v>995</v>
      </c>
      <c r="D664" s="207" t="s">
        <v>124</v>
      </c>
      <c r="E664" s="208" t="s">
        <v>996</v>
      </c>
      <c r="F664" s="209" t="s">
        <v>997</v>
      </c>
      <c r="G664" s="210" t="s">
        <v>238</v>
      </c>
      <c r="H664" s="211">
        <v>11.556</v>
      </c>
      <c r="I664" s="212"/>
      <c r="J664" s="213">
        <f>ROUND(I664*H664,2)</f>
        <v>0</v>
      </c>
      <c r="K664" s="214"/>
      <c r="L664" s="46"/>
      <c r="M664" s="215" t="s">
        <v>19</v>
      </c>
      <c r="N664" s="216" t="s">
        <v>43</v>
      </c>
      <c r="O664" s="86"/>
      <c r="P664" s="217">
        <f>O664*H664</f>
        <v>0</v>
      </c>
      <c r="Q664" s="217">
        <v>0</v>
      </c>
      <c r="R664" s="217">
        <f>Q664*H664</f>
        <v>0</v>
      </c>
      <c r="S664" s="217">
        <v>0</v>
      </c>
      <c r="T664" s="218">
        <f>S664*H664</f>
        <v>0</v>
      </c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R664" s="219" t="s">
        <v>303</v>
      </c>
      <c r="AT664" s="219" t="s">
        <v>124</v>
      </c>
      <c r="AU664" s="219" t="s">
        <v>82</v>
      </c>
      <c r="AY664" s="19" t="s">
        <v>122</v>
      </c>
      <c r="BE664" s="220">
        <f>IF(N664="základní",J664,0)</f>
        <v>0</v>
      </c>
      <c r="BF664" s="220">
        <f>IF(N664="snížená",J664,0)</f>
        <v>0</v>
      </c>
      <c r="BG664" s="220">
        <f>IF(N664="zákl. přenesená",J664,0)</f>
        <v>0</v>
      </c>
      <c r="BH664" s="220">
        <f>IF(N664="sníž. přenesená",J664,0)</f>
        <v>0</v>
      </c>
      <c r="BI664" s="220">
        <f>IF(N664="nulová",J664,0)</f>
        <v>0</v>
      </c>
      <c r="BJ664" s="19" t="s">
        <v>80</v>
      </c>
      <c r="BK664" s="220">
        <f>ROUND(I664*H664,2)</f>
        <v>0</v>
      </c>
      <c r="BL664" s="19" t="s">
        <v>303</v>
      </c>
      <c r="BM664" s="219" t="s">
        <v>998</v>
      </c>
    </row>
    <row r="665" spans="1:47" s="2" customFormat="1" ht="12">
      <c r="A665" s="40"/>
      <c r="B665" s="41"/>
      <c r="C665" s="42"/>
      <c r="D665" s="221" t="s">
        <v>130</v>
      </c>
      <c r="E665" s="42"/>
      <c r="F665" s="222" t="s">
        <v>999</v>
      </c>
      <c r="G665" s="42"/>
      <c r="H665" s="42"/>
      <c r="I665" s="223"/>
      <c r="J665" s="42"/>
      <c r="K665" s="42"/>
      <c r="L665" s="46"/>
      <c r="M665" s="224"/>
      <c r="N665" s="225"/>
      <c r="O665" s="86"/>
      <c r="P665" s="86"/>
      <c r="Q665" s="86"/>
      <c r="R665" s="86"/>
      <c r="S665" s="86"/>
      <c r="T665" s="87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T665" s="19" t="s">
        <v>130</v>
      </c>
      <c r="AU665" s="19" t="s">
        <v>82</v>
      </c>
    </row>
    <row r="666" spans="1:51" s="13" customFormat="1" ht="12">
      <c r="A666" s="13"/>
      <c r="B666" s="226"/>
      <c r="C666" s="227"/>
      <c r="D666" s="228" t="s">
        <v>132</v>
      </c>
      <c r="E666" s="229" t="s">
        <v>19</v>
      </c>
      <c r="F666" s="230" t="s">
        <v>1000</v>
      </c>
      <c r="G666" s="227"/>
      <c r="H666" s="229" t="s">
        <v>19</v>
      </c>
      <c r="I666" s="231"/>
      <c r="J666" s="227"/>
      <c r="K666" s="227"/>
      <c r="L666" s="232"/>
      <c r="M666" s="233"/>
      <c r="N666" s="234"/>
      <c r="O666" s="234"/>
      <c r="P666" s="234"/>
      <c r="Q666" s="234"/>
      <c r="R666" s="234"/>
      <c r="S666" s="234"/>
      <c r="T666" s="235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6" t="s">
        <v>132</v>
      </c>
      <c r="AU666" s="236" t="s">
        <v>82</v>
      </c>
      <c r="AV666" s="13" t="s">
        <v>80</v>
      </c>
      <c r="AW666" s="13" t="s">
        <v>33</v>
      </c>
      <c r="AX666" s="13" t="s">
        <v>72</v>
      </c>
      <c r="AY666" s="236" t="s">
        <v>122</v>
      </c>
    </row>
    <row r="667" spans="1:51" s="13" customFormat="1" ht="12">
      <c r="A667" s="13"/>
      <c r="B667" s="226"/>
      <c r="C667" s="227"/>
      <c r="D667" s="228" t="s">
        <v>132</v>
      </c>
      <c r="E667" s="229" t="s">
        <v>19</v>
      </c>
      <c r="F667" s="230" t="s">
        <v>694</v>
      </c>
      <c r="G667" s="227"/>
      <c r="H667" s="229" t="s">
        <v>19</v>
      </c>
      <c r="I667" s="231"/>
      <c r="J667" s="227"/>
      <c r="K667" s="227"/>
      <c r="L667" s="232"/>
      <c r="M667" s="233"/>
      <c r="N667" s="234"/>
      <c r="O667" s="234"/>
      <c r="P667" s="234"/>
      <c r="Q667" s="234"/>
      <c r="R667" s="234"/>
      <c r="S667" s="234"/>
      <c r="T667" s="235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6" t="s">
        <v>132</v>
      </c>
      <c r="AU667" s="236" t="s">
        <v>82</v>
      </c>
      <c r="AV667" s="13" t="s">
        <v>80</v>
      </c>
      <c r="AW667" s="13" t="s">
        <v>33</v>
      </c>
      <c r="AX667" s="13" t="s">
        <v>72</v>
      </c>
      <c r="AY667" s="236" t="s">
        <v>122</v>
      </c>
    </row>
    <row r="668" spans="1:51" s="14" customFormat="1" ht="12">
      <c r="A668" s="14"/>
      <c r="B668" s="237"/>
      <c r="C668" s="238"/>
      <c r="D668" s="228" t="s">
        <v>132</v>
      </c>
      <c r="E668" s="239" t="s">
        <v>19</v>
      </c>
      <c r="F668" s="240" t="s">
        <v>1001</v>
      </c>
      <c r="G668" s="238"/>
      <c r="H668" s="241">
        <v>11.556</v>
      </c>
      <c r="I668" s="242"/>
      <c r="J668" s="238"/>
      <c r="K668" s="238"/>
      <c r="L668" s="243"/>
      <c r="M668" s="244"/>
      <c r="N668" s="245"/>
      <c r="O668" s="245"/>
      <c r="P668" s="245"/>
      <c r="Q668" s="245"/>
      <c r="R668" s="245"/>
      <c r="S668" s="245"/>
      <c r="T668" s="246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47" t="s">
        <v>132</v>
      </c>
      <c r="AU668" s="247" t="s">
        <v>82</v>
      </c>
      <c r="AV668" s="14" t="s">
        <v>82</v>
      </c>
      <c r="AW668" s="14" t="s">
        <v>33</v>
      </c>
      <c r="AX668" s="14" t="s">
        <v>80</v>
      </c>
      <c r="AY668" s="247" t="s">
        <v>122</v>
      </c>
    </row>
    <row r="669" spans="1:65" s="2" customFormat="1" ht="24.15" customHeight="1">
      <c r="A669" s="40"/>
      <c r="B669" s="41"/>
      <c r="C669" s="275" t="s">
        <v>1002</v>
      </c>
      <c r="D669" s="275" t="s">
        <v>440</v>
      </c>
      <c r="E669" s="276" t="s">
        <v>1003</v>
      </c>
      <c r="F669" s="277" t="s">
        <v>1004</v>
      </c>
      <c r="G669" s="278" t="s">
        <v>238</v>
      </c>
      <c r="H669" s="279">
        <v>12.376</v>
      </c>
      <c r="I669" s="280"/>
      <c r="J669" s="281">
        <f>ROUND(I669*H669,2)</f>
        <v>0</v>
      </c>
      <c r="K669" s="282"/>
      <c r="L669" s="283"/>
      <c r="M669" s="284" t="s">
        <v>19</v>
      </c>
      <c r="N669" s="285" t="s">
        <v>43</v>
      </c>
      <c r="O669" s="86"/>
      <c r="P669" s="217">
        <f>O669*H669</f>
        <v>0</v>
      </c>
      <c r="Q669" s="217">
        <v>0.0025</v>
      </c>
      <c r="R669" s="217">
        <f>Q669*H669</f>
        <v>0.03094</v>
      </c>
      <c r="S669" s="217">
        <v>0</v>
      </c>
      <c r="T669" s="218">
        <f>S669*H669</f>
        <v>0</v>
      </c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R669" s="219" t="s">
        <v>364</v>
      </c>
      <c r="AT669" s="219" t="s">
        <v>440</v>
      </c>
      <c r="AU669" s="219" t="s">
        <v>82</v>
      </c>
      <c r="AY669" s="19" t="s">
        <v>122</v>
      </c>
      <c r="BE669" s="220">
        <f>IF(N669="základní",J669,0)</f>
        <v>0</v>
      </c>
      <c r="BF669" s="220">
        <f>IF(N669="snížená",J669,0)</f>
        <v>0</v>
      </c>
      <c r="BG669" s="220">
        <f>IF(N669="zákl. přenesená",J669,0)</f>
        <v>0</v>
      </c>
      <c r="BH669" s="220">
        <f>IF(N669="sníž. přenesená",J669,0)</f>
        <v>0</v>
      </c>
      <c r="BI669" s="220">
        <f>IF(N669="nulová",J669,0)</f>
        <v>0</v>
      </c>
      <c r="BJ669" s="19" t="s">
        <v>80</v>
      </c>
      <c r="BK669" s="220">
        <f>ROUND(I669*H669,2)</f>
        <v>0</v>
      </c>
      <c r="BL669" s="19" t="s">
        <v>303</v>
      </c>
      <c r="BM669" s="219" t="s">
        <v>1005</v>
      </c>
    </row>
    <row r="670" spans="1:51" s="14" customFormat="1" ht="12">
      <c r="A670" s="14"/>
      <c r="B670" s="237"/>
      <c r="C670" s="238"/>
      <c r="D670" s="228" t="s">
        <v>132</v>
      </c>
      <c r="E670" s="239" t="s">
        <v>19</v>
      </c>
      <c r="F670" s="240" t="s">
        <v>1006</v>
      </c>
      <c r="G670" s="238"/>
      <c r="H670" s="241">
        <v>11.787</v>
      </c>
      <c r="I670" s="242"/>
      <c r="J670" s="238"/>
      <c r="K670" s="238"/>
      <c r="L670" s="243"/>
      <c r="M670" s="244"/>
      <c r="N670" s="245"/>
      <c r="O670" s="245"/>
      <c r="P670" s="245"/>
      <c r="Q670" s="245"/>
      <c r="R670" s="245"/>
      <c r="S670" s="245"/>
      <c r="T670" s="246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7" t="s">
        <v>132</v>
      </c>
      <c r="AU670" s="247" t="s">
        <v>82</v>
      </c>
      <c r="AV670" s="14" t="s">
        <v>82</v>
      </c>
      <c r="AW670" s="14" t="s">
        <v>33</v>
      </c>
      <c r="AX670" s="14" t="s">
        <v>80</v>
      </c>
      <c r="AY670" s="247" t="s">
        <v>122</v>
      </c>
    </row>
    <row r="671" spans="1:51" s="14" customFormat="1" ht="12">
      <c r="A671" s="14"/>
      <c r="B671" s="237"/>
      <c r="C671" s="238"/>
      <c r="D671" s="228" t="s">
        <v>132</v>
      </c>
      <c r="E671" s="238"/>
      <c r="F671" s="240" t="s">
        <v>1007</v>
      </c>
      <c r="G671" s="238"/>
      <c r="H671" s="241">
        <v>12.376</v>
      </c>
      <c r="I671" s="242"/>
      <c r="J671" s="238"/>
      <c r="K671" s="238"/>
      <c r="L671" s="243"/>
      <c r="M671" s="244"/>
      <c r="N671" s="245"/>
      <c r="O671" s="245"/>
      <c r="P671" s="245"/>
      <c r="Q671" s="245"/>
      <c r="R671" s="245"/>
      <c r="S671" s="245"/>
      <c r="T671" s="246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7" t="s">
        <v>132</v>
      </c>
      <c r="AU671" s="247" t="s">
        <v>82</v>
      </c>
      <c r="AV671" s="14" t="s">
        <v>82</v>
      </c>
      <c r="AW671" s="14" t="s">
        <v>4</v>
      </c>
      <c r="AX671" s="14" t="s">
        <v>80</v>
      </c>
      <c r="AY671" s="247" t="s">
        <v>122</v>
      </c>
    </row>
    <row r="672" spans="1:65" s="2" customFormat="1" ht="44.25" customHeight="1">
      <c r="A672" s="40"/>
      <c r="B672" s="41"/>
      <c r="C672" s="207" t="s">
        <v>1008</v>
      </c>
      <c r="D672" s="207" t="s">
        <v>124</v>
      </c>
      <c r="E672" s="208" t="s">
        <v>1009</v>
      </c>
      <c r="F672" s="209" t="s">
        <v>1010</v>
      </c>
      <c r="G672" s="210" t="s">
        <v>238</v>
      </c>
      <c r="H672" s="211">
        <v>0</v>
      </c>
      <c r="I672" s="212"/>
      <c r="J672" s="213">
        <f>ROUND(I672*H672,2)</f>
        <v>0</v>
      </c>
      <c r="K672" s="214"/>
      <c r="L672" s="46"/>
      <c r="M672" s="215" t="s">
        <v>19</v>
      </c>
      <c r="N672" s="216" t="s">
        <v>43</v>
      </c>
      <c r="O672" s="86"/>
      <c r="P672" s="217">
        <f>O672*H672</f>
        <v>0</v>
      </c>
      <c r="Q672" s="217">
        <v>0.0003</v>
      </c>
      <c r="R672" s="217">
        <f>Q672*H672</f>
        <v>0</v>
      </c>
      <c r="S672" s="217">
        <v>0</v>
      </c>
      <c r="T672" s="218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19" t="s">
        <v>303</v>
      </c>
      <c r="AT672" s="219" t="s">
        <v>124</v>
      </c>
      <c r="AU672" s="219" t="s">
        <v>82</v>
      </c>
      <c r="AY672" s="19" t="s">
        <v>122</v>
      </c>
      <c r="BE672" s="220">
        <f>IF(N672="základní",J672,0)</f>
        <v>0</v>
      </c>
      <c r="BF672" s="220">
        <f>IF(N672="snížená",J672,0)</f>
        <v>0</v>
      </c>
      <c r="BG672" s="220">
        <f>IF(N672="zákl. přenesená",J672,0)</f>
        <v>0</v>
      </c>
      <c r="BH672" s="220">
        <f>IF(N672="sníž. přenesená",J672,0)</f>
        <v>0</v>
      </c>
      <c r="BI672" s="220">
        <f>IF(N672="nulová",J672,0)</f>
        <v>0</v>
      </c>
      <c r="BJ672" s="19" t="s">
        <v>80</v>
      </c>
      <c r="BK672" s="220">
        <f>ROUND(I672*H672,2)</f>
        <v>0</v>
      </c>
      <c r="BL672" s="19" t="s">
        <v>303</v>
      </c>
      <c r="BM672" s="219" t="s">
        <v>1011</v>
      </c>
    </row>
    <row r="673" spans="1:47" s="2" customFormat="1" ht="12">
      <c r="A673" s="40"/>
      <c r="B673" s="41"/>
      <c r="C673" s="42"/>
      <c r="D673" s="221" t="s">
        <v>130</v>
      </c>
      <c r="E673" s="42"/>
      <c r="F673" s="222" t="s">
        <v>1012</v>
      </c>
      <c r="G673" s="42"/>
      <c r="H673" s="42"/>
      <c r="I673" s="223"/>
      <c r="J673" s="42"/>
      <c r="K673" s="42"/>
      <c r="L673" s="46"/>
      <c r="M673" s="224"/>
      <c r="N673" s="225"/>
      <c r="O673" s="86"/>
      <c r="P673" s="86"/>
      <c r="Q673" s="86"/>
      <c r="R673" s="86"/>
      <c r="S673" s="86"/>
      <c r="T673" s="87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T673" s="19" t="s">
        <v>130</v>
      </c>
      <c r="AU673" s="19" t="s">
        <v>82</v>
      </c>
    </row>
    <row r="674" spans="1:65" s="2" customFormat="1" ht="24.15" customHeight="1">
      <c r="A674" s="40"/>
      <c r="B674" s="41"/>
      <c r="C674" s="275" t="s">
        <v>1013</v>
      </c>
      <c r="D674" s="275" t="s">
        <v>440</v>
      </c>
      <c r="E674" s="276" t="s">
        <v>1014</v>
      </c>
      <c r="F674" s="277" t="s">
        <v>1015</v>
      </c>
      <c r="G674" s="278" t="s">
        <v>238</v>
      </c>
      <c r="H674" s="279">
        <v>0</v>
      </c>
      <c r="I674" s="280"/>
      <c r="J674" s="281">
        <f>ROUND(I674*H674,2)</f>
        <v>0</v>
      </c>
      <c r="K674" s="282"/>
      <c r="L674" s="283"/>
      <c r="M674" s="284" t="s">
        <v>19</v>
      </c>
      <c r="N674" s="285" t="s">
        <v>43</v>
      </c>
      <c r="O674" s="86"/>
      <c r="P674" s="217">
        <f>O674*H674</f>
        <v>0</v>
      </c>
      <c r="Q674" s="217">
        <v>0.0035</v>
      </c>
      <c r="R674" s="217">
        <f>Q674*H674</f>
        <v>0</v>
      </c>
      <c r="S674" s="217">
        <v>0</v>
      </c>
      <c r="T674" s="218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19" t="s">
        <v>364</v>
      </c>
      <c r="AT674" s="219" t="s">
        <v>440</v>
      </c>
      <c r="AU674" s="219" t="s">
        <v>82</v>
      </c>
      <c r="AY674" s="19" t="s">
        <v>122</v>
      </c>
      <c r="BE674" s="220">
        <f>IF(N674="základní",J674,0)</f>
        <v>0</v>
      </c>
      <c r="BF674" s="220">
        <f>IF(N674="snížená",J674,0)</f>
        <v>0</v>
      </c>
      <c r="BG674" s="220">
        <f>IF(N674="zákl. přenesená",J674,0)</f>
        <v>0</v>
      </c>
      <c r="BH674" s="220">
        <f>IF(N674="sníž. přenesená",J674,0)</f>
        <v>0</v>
      </c>
      <c r="BI674" s="220">
        <f>IF(N674="nulová",J674,0)</f>
        <v>0</v>
      </c>
      <c r="BJ674" s="19" t="s">
        <v>80</v>
      </c>
      <c r="BK674" s="220">
        <f>ROUND(I674*H674,2)</f>
        <v>0</v>
      </c>
      <c r="BL674" s="19" t="s">
        <v>303</v>
      </c>
      <c r="BM674" s="219" t="s">
        <v>1016</v>
      </c>
    </row>
    <row r="675" spans="1:51" s="14" customFormat="1" ht="12">
      <c r="A675" s="14"/>
      <c r="B675" s="237"/>
      <c r="C675" s="238"/>
      <c r="D675" s="228" t="s">
        <v>132</v>
      </c>
      <c r="E675" s="238"/>
      <c r="F675" s="240" t="s">
        <v>578</v>
      </c>
      <c r="G675" s="238"/>
      <c r="H675" s="241">
        <v>0</v>
      </c>
      <c r="I675" s="242"/>
      <c r="J675" s="238"/>
      <c r="K675" s="238"/>
      <c r="L675" s="243"/>
      <c r="M675" s="244"/>
      <c r="N675" s="245"/>
      <c r="O675" s="245"/>
      <c r="P675" s="245"/>
      <c r="Q675" s="245"/>
      <c r="R675" s="245"/>
      <c r="S675" s="245"/>
      <c r="T675" s="246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7" t="s">
        <v>132</v>
      </c>
      <c r="AU675" s="247" t="s">
        <v>82</v>
      </c>
      <c r="AV675" s="14" t="s">
        <v>82</v>
      </c>
      <c r="AW675" s="14" t="s">
        <v>4</v>
      </c>
      <c r="AX675" s="14" t="s">
        <v>80</v>
      </c>
      <c r="AY675" s="247" t="s">
        <v>122</v>
      </c>
    </row>
    <row r="676" spans="1:65" s="2" customFormat="1" ht="44.25" customHeight="1">
      <c r="A676" s="40"/>
      <c r="B676" s="41"/>
      <c r="C676" s="207" t="s">
        <v>1017</v>
      </c>
      <c r="D676" s="207" t="s">
        <v>124</v>
      </c>
      <c r="E676" s="208" t="s">
        <v>1018</v>
      </c>
      <c r="F676" s="209" t="s">
        <v>1019</v>
      </c>
      <c r="G676" s="210" t="s">
        <v>238</v>
      </c>
      <c r="H676" s="211">
        <v>6.812</v>
      </c>
      <c r="I676" s="212"/>
      <c r="J676" s="213">
        <f>ROUND(I676*H676,2)</f>
        <v>0</v>
      </c>
      <c r="K676" s="214"/>
      <c r="L676" s="46"/>
      <c r="M676" s="215" t="s">
        <v>19</v>
      </c>
      <c r="N676" s="216" t="s">
        <v>43</v>
      </c>
      <c r="O676" s="86"/>
      <c r="P676" s="217">
        <f>O676*H676</f>
        <v>0</v>
      </c>
      <c r="Q676" s="217">
        <v>0.00606</v>
      </c>
      <c r="R676" s="217">
        <f>Q676*H676</f>
        <v>0.04128072000000001</v>
      </c>
      <c r="S676" s="217">
        <v>0</v>
      </c>
      <c r="T676" s="218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19" t="s">
        <v>303</v>
      </c>
      <c r="AT676" s="219" t="s">
        <v>124</v>
      </c>
      <c r="AU676" s="219" t="s">
        <v>82</v>
      </c>
      <c r="AY676" s="19" t="s">
        <v>122</v>
      </c>
      <c r="BE676" s="220">
        <f>IF(N676="základní",J676,0)</f>
        <v>0</v>
      </c>
      <c r="BF676" s="220">
        <f>IF(N676="snížená",J676,0)</f>
        <v>0</v>
      </c>
      <c r="BG676" s="220">
        <f>IF(N676="zákl. přenesená",J676,0)</f>
        <v>0</v>
      </c>
      <c r="BH676" s="220">
        <f>IF(N676="sníž. přenesená",J676,0)</f>
        <v>0</v>
      </c>
      <c r="BI676" s="220">
        <f>IF(N676="nulová",J676,0)</f>
        <v>0</v>
      </c>
      <c r="BJ676" s="19" t="s">
        <v>80</v>
      </c>
      <c r="BK676" s="220">
        <f>ROUND(I676*H676,2)</f>
        <v>0</v>
      </c>
      <c r="BL676" s="19" t="s">
        <v>303</v>
      </c>
      <c r="BM676" s="219" t="s">
        <v>1020</v>
      </c>
    </row>
    <row r="677" spans="1:47" s="2" customFormat="1" ht="12">
      <c r="A677" s="40"/>
      <c r="B677" s="41"/>
      <c r="C677" s="42"/>
      <c r="D677" s="221" t="s">
        <v>130</v>
      </c>
      <c r="E677" s="42"/>
      <c r="F677" s="222" t="s">
        <v>1021</v>
      </c>
      <c r="G677" s="42"/>
      <c r="H677" s="42"/>
      <c r="I677" s="223"/>
      <c r="J677" s="42"/>
      <c r="K677" s="42"/>
      <c r="L677" s="46"/>
      <c r="M677" s="224"/>
      <c r="N677" s="225"/>
      <c r="O677" s="86"/>
      <c r="P677" s="86"/>
      <c r="Q677" s="86"/>
      <c r="R677" s="86"/>
      <c r="S677" s="86"/>
      <c r="T677" s="87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T677" s="19" t="s">
        <v>130</v>
      </c>
      <c r="AU677" s="19" t="s">
        <v>82</v>
      </c>
    </row>
    <row r="678" spans="1:51" s="13" customFormat="1" ht="12">
      <c r="A678" s="13"/>
      <c r="B678" s="226"/>
      <c r="C678" s="227"/>
      <c r="D678" s="228" t="s">
        <v>132</v>
      </c>
      <c r="E678" s="229" t="s">
        <v>19</v>
      </c>
      <c r="F678" s="230" t="s">
        <v>1022</v>
      </c>
      <c r="G678" s="227"/>
      <c r="H678" s="229" t="s">
        <v>19</v>
      </c>
      <c r="I678" s="231"/>
      <c r="J678" s="227"/>
      <c r="K678" s="227"/>
      <c r="L678" s="232"/>
      <c r="M678" s="233"/>
      <c r="N678" s="234"/>
      <c r="O678" s="234"/>
      <c r="P678" s="234"/>
      <c r="Q678" s="234"/>
      <c r="R678" s="234"/>
      <c r="S678" s="234"/>
      <c r="T678" s="235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6" t="s">
        <v>132</v>
      </c>
      <c r="AU678" s="236" t="s">
        <v>82</v>
      </c>
      <c r="AV678" s="13" t="s">
        <v>80</v>
      </c>
      <c r="AW678" s="13" t="s">
        <v>33</v>
      </c>
      <c r="AX678" s="13" t="s">
        <v>72</v>
      </c>
      <c r="AY678" s="236" t="s">
        <v>122</v>
      </c>
    </row>
    <row r="679" spans="1:51" s="14" customFormat="1" ht="12">
      <c r="A679" s="14"/>
      <c r="B679" s="237"/>
      <c r="C679" s="238"/>
      <c r="D679" s="228" t="s">
        <v>132</v>
      </c>
      <c r="E679" s="239" t="s">
        <v>19</v>
      </c>
      <c r="F679" s="240" t="s">
        <v>1023</v>
      </c>
      <c r="G679" s="238"/>
      <c r="H679" s="241">
        <v>6.812</v>
      </c>
      <c r="I679" s="242"/>
      <c r="J679" s="238"/>
      <c r="K679" s="238"/>
      <c r="L679" s="243"/>
      <c r="M679" s="244"/>
      <c r="N679" s="245"/>
      <c r="O679" s="245"/>
      <c r="P679" s="245"/>
      <c r="Q679" s="245"/>
      <c r="R679" s="245"/>
      <c r="S679" s="245"/>
      <c r="T679" s="246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7" t="s">
        <v>132</v>
      </c>
      <c r="AU679" s="247" t="s">
        <v>82</v>
      </c>
      <c r="AV679" s="14" t="s">
        <v>82</v>
      </c>
      <c r="AW679" s="14" t="s">
        <v>33</v>
      </c>
      <c r="AX679" s="14" t="s">
        <v>72</v>
      </c>
      <c r="AY679" s="247" t="s">
        <v>122</v>
      </c>
    </row>
    <row r="680" spans="1:51" s="15" customFormat="1" ht="12">
      <c r="A680" s="15"/>
      <c r="B680" s="248"/>
      <c r="C680" s="249"/>
      <c r="D680" s="228" t="s">
        <v>132</v>
      </c>
      <c r="E680" s="250" t="s">
        <v>19</v>
      </c>
      <c r="F680" s="251" t="s">
        <v>136</v>
      </c>
      <c r="G680" s="249"/>
      <c r="H680" s="252">
        <v>6.812</v>
      </c>
      <c r="I680" s="253"/>
      <c r="J680" s="249"/>
      <c r="K680" s="249"/>
      <c r="L680" s="254"/>
      <c r="M680" s="255"/>
      <c r="N680" s="256"/>
      <c r="O680" s="256"/>
      <c r="P680" s="256"/>
      <c r="Q680" s="256"/>
      <c r="R680" s="256"/>
      <c r="S680" s="256"/>
      <c r="T680" s="257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58" t="s">
        <v>132</v>
      </c>
      <c r="AU680" s="258" t="s">
        <v>82</v>
      </c>
      <c r="AV680" s="15" t="s">
        <v>128</v>
      </c>
      <c r="AW680" s="15" t="s">
        <v>33</v>
      </c>
      <c r="AX680" s="15" t="s">
        <v>80</v>
      </c>
      <c r="AY680" s="258" t="s">
        <v>122</v>
      </c>
    </row>
    <row r="681" spans="1:65" s="2" customFormat="1" ht="24.15" customHeight="1">
      <c r="A681" s="40"/>
      <c r="B681" s="41"/>
      <c r="C681" s="275" t="s">
        <v>1024</v>
      </c>
      <c r="D681" s="275" t="s">
        <v>440</v>
      </c>
      <c r="E681" s="276" t="s">
        <v>1025</v>
      </c>
      <c r="F681" s="277" t="s">
        <v>1026</v>
      </c>
      <c r="G681" s="278" t="s">
        <v>238</v>
      </c>
      <c r="H681" s="279">
        <v>7.153</v>
      </c>
      <c r="I681" s="280"/>
      <c r="J681" s="281">
        <f>ROUND(I681*H681,2)</f>
        <v>0</v>
      </c>
      <c r="K681" s="282"/>
      <c r="L681" s="283"/>
      <c r="M681" s="284" t="s">
        <v>19</v>
      </c>
      <c r="N681" s="285" t="s">
        <v>43</v>
      </c>
      <c r="O681" s="86"/>
      <c r="P681" s="217">
        <f>O681*H681</f>
        <v>0</v>
      </c>
      <c r="Q681" s="217">
        <v>0.0036</v>
      </c>
      <c r="R681" s="217">
        <f>Q681*H681</f>
        <v>0.025750799999999997</v>
      </c>
      <c r="S681" s="217">
        <v>0</v>
      </c>
      <c r="T681" s="218">
        <f>S681*H681</f>
        <v>0</v>
      </c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R681" s="219" t="s">
        <v>364</v>
      </c>
      <c r="AT681" s="219" t="s">
        <v>440</v>
      </c>
      <c r="AU681" s="219" t="s">
        <v>82</v>
      </c>
      <c r="AY681" s="19" t="s">
        <v>122</v>
      </c>
      <c r="BE681" s="220">
        <f>IF(N681="základní",J681,0)</f>
        <v>0</v>
      </c>
      <c r="BF681" s="220">
        <f>IF(N681="snížená",J681,0)</f>
        <v>0</v>
      </c>
      <c r="BG681" s="220">
        <f>IF(N681="zákl. přenesená",J681,0)</f>
        <v>0</v>
      </c>
      <c r="BH681" s="220">
        <f>IF(N681="sníž. přenesená",J681,0)</f>
        <v>0</v>
      </c>
      <c r="BI681" s="220">
        <f>IF(N681="nulová",J681,0)</f>
        <v>0</v>
      </c>
      <c r="BJ681" s="19" t="s">
        <v>80</v>
      </c>
      <c r="BK681" s="220">
        <f>ROUND(I681*H681,2)</f>
        <v>0</v>
      </c>
      <c r="BL681" s="19" t="s">
        <v>303</v>
      </c>
      <c r="BM681" s="219" t="s">
        <v>1027</v>
      </c>
    </row>
    <row r="682" spans="1:51" s="14" customFormat="1" ht="12">
      <c r="A682" s="14"/>
      <c r="B682" s="237"/>
      <c r="C682" s="238"/>
      <c r="D682" s="228" t="s">
        <v>132</v>
      </c>
      <c r="E682" s="239" t="s">
        <v>19</v>
      </c>
      <c r="F682" s="240" t="s">
        <v>1028</v>
      </c>
      <c r="G682" s="238"/>
      <c r="H682" s="241">
        <v>7.153</v>
      </c>
      <c r="I682" s="242"/>
      <c r="J682" s="238"/>
      <c r="K682" s="238"/>
      <c r="L682" s="243"/>
      <c r="M682" s="244"/>
      <c r="N682" s="245"/>
      <c r="O682" s="245"/>
      <c r="P682" s="245"/>
      <c r="Q682" s="245"/>
      <c r="R682" s="245"/>
      <c r="S682" s="245"/>
      <c r="T682" s="246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47" t="s">
        <v>132</v>
      </c>
      <c r="AU682" s="247" t="s">
        <v>82</v>
      </c>
      <c r="AV682" s="14" t="s">
        <v>82</v>
      </c>
      <c r="AW682" s="14" t="s">
        <v>33</v>
      </c>
      <c r="AX682" s="14" t="s">
        <v>72</v>
      </c>
      <c r="AY682" s="247" t="s">
        <v>122</v>
      </c>
    </row>
    <row r="683" spans="1:51" s="15" customFormat="1" ht="12">
      <c r="A683" s="15"/>
      <c r="B683" s="248"/>
      <c r="C683" s="249"/>
      <c r="D683" s="228" t="s">
        <v>132</v>
      </c>
      <c r="E683" s="250" t="s">
        <v>19</v>
      </c>
      <c r="F683" s="251" t="s">
        <v>136</v>
      </c>
      <c r="G683" s="249"/>
      <c r="H683" s="252">
        <v>7.153</v>
      </c>
      <c r="I683" s="253"/>
      <c r="J683" s="249"/>
      <c r="K683" s="249"/>
      <c r="L683" s="254"/>
      <c r="M683" s="255"/>
      <c r="N683" s="256"/>
      <c r="O683" s="256"/>
      <c r="P683" s="256"/>
      <c r="Q683" s="256"/>
      <c r="R683" s="256"/>
      <c r="S683" s="256"/>
      <c r="T683" s="257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T683" s="258" t="s">
        <v>132</v>
      </c>
      <c r="AU683" s="258" t="s">
        <v>82</v>
      </c>
      <c r="AV683" s="15" t="s">
        <v>128</v>
      </c>
      <c r="AW683" s="15" t="s">
        <v>33</v>
      </c>
      <c r="AX683" s="15" t="s">
        <v>80</v>
      </c>
      <c r="AY683" s="258" t="s">
        <v>122</v>
      </c>
    </row>
    <row r="684" spans="1:65" s="2" customFormat="1" ht="49.05" customHeight="1">
      <c r="A684" s="40"/>
      <c r="B684" s="41"/>
      <c r="C684" s="207" t="s">
        <v>1029</v>
      </c>
      <c r="D684" s="207" t="s">
        <v>124</v>
      </c>
      <c r="E684" s="208" t="s">
        <v>1030</v>
      </c>
      <c r="F684" s="209" t="s">
        <v>1031</v>
      </c>
      <c r="G684" s="210" t="s">
        <v>238</v>
      </c>
      <c r="H684" s="211">
        <v>11.556</v>
      </c>
      <c r="I684" s="212"/>
      <c r="J684" s="213">
        <f>ROUND(I684*H684,2)</f>
        <v>0</v>
      </c>
      <c r="K684" s="214"/>
      <c r="L684" s="46"/>
      <c r="M684" s="215" t="s">
        <v>19</v>
      </c>
      <c r="N684" s="216" t="s">
        <v>43</v>
      </c>
      <c r="O684" s="86"/>
      <c r="P684" s="217">
        <f>O684*H684</f>
        <v>0</v>
      </c>
      <c r="Q684" s="217">
        <v>1.05E-05</v>
      </c>
      <c r="R684" s="217">
        <f>Q684*H684</f>
        <v>0.00012133799999999998</v>
      </c>
      <c r="S684" s="217">
        <v>0</v>
      </c>
      <c r="T684" s="218">
        <f>S684*H684</f>
        <v>0</v>
      </c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R684" s="219" t="s">
        <v>303</v>
      </c>
      <c r="AT684" s="219" t="s">
        <v>124</v>
      </c>
      <c r="AU684" s="219" t="s">
        <v>82</v>
      </c>
      <c r="AY684" s="19" t="s">
        <v>122</v>
      </c>
      <c r="BE684" s="220">
        <f>IF(N684="základní",J684,0)</f>
        <v>0</v>
      </c>
      <c r="BF684" s="220">
        <f>IF(N684="snížená",J684,0)</f>
        <v>0</v>
      </c>
      <c r="BG684" s="220">
        <f>IF(N684="zákl. přenesená",J684,0)</f>
        <v>0</v>
      </c>
      <c r="BH684" s="220">
        <f>IF(N684="sníž. přenesená",J684,0)</f>
        <v>0</v>
      </c>
      <c r="BI684" s="220">
        <f>IF(N684="nulová",J684,0)</f>
        <v>0</v>
      </c>
      <c r="BJ684" s="19" t="s">
        <v>80</v>
      </c>
      <c r="BK684" s="220">
        <f>ROUND(I684*H684,2)</f>
        <v>0</v>
      </c>
      <c r="BL684" s="19" t="s">
        <v>303</v>
      </c>
      <c r="BM684" s="219" t="s">
        <v>1032</v>
      </c>
    </row>
    <row r="685" spans="1:47" s="2" customFormat="1" ht="12">
      <c r="A685" s="40"/>
      <c r="B685" s="41"/>
      <c r="C685" s="42"/>
      <c r="D685" s="221" t="s">
        <v>130</v>
      </c>
      <c r="E685" s="42"/>
      <c r="F685" s="222" t="s">
        <v>1033</v>
      </c>
      <c r="G685" s="42"/>
      <c r="H685" s="42"/>
      <c r="I685" s="223"/>
      <c r="J685" s="42"/>
      <c r="K685" s="42"/>
      <c r="L685" s="46"/>
      <c r="M685" s="224"/>
      <c r="N685" s="225"/>
      <c r="O685" s="86"/>
      <c r="P685" s="86"/>
      <c r="Q685" s="86"/>
      <c r="R685" s="86"/>
      <c r="S685" s="86"/>
      <c r="T685" s="87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T685" s="19" t="s">
        <v>130</v>
      </c>
      <c r="AU685" s="19" t="s">
        <v>82</v>
      </c>
    </row>
    <row r="686" spans="1:51" s="13" customFormat="1" ht="12">
      <c r="A686" s="13"/>
      <c r="B686" s="226"/>
      <c r="C686" s="227"/>
      <c r="D686" s="228" t="s">
        <v>132</v>
      </c>
      <c r="E686" s="229" t="s">
        <v>19</v>
      </c>
      <c r="F686" s="230" t="s">
        <v>1000</v>
      </c>
      <c r="G686" s="227"/>
      <c r="H686" s="229" t="s">
        <v>19</v>
      </c>
      <c r="I686" s="231"/>
      <c r="J686" s="227"/>
      <c r="K686" s="227"/>
      <c r="L686" s="232"/>
      <c r="M686" s="233"/>
      <c r="N686" s="234"/>
      <c r="O686" s="234"/>
      <c r="P686" s="234"/>
      <c r="Q686" s="234"/>
      <c r="R686" s="234"/>
      <c r="S686" s="234"/>
      <c r="T686" s="235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6" t="s">
        <v>132</v>
      </c>
      <c r="AU686" s="236" t="s">
        <v>82</v>
      </c>
      <c r="AV686" s="13" t="s">
        <v>80</v>
      </c>
      <c r="AW686" s="13" t="s">
        <v>33</v>
      </c>
      <c r="AX686" s="13" t="s">
        <v>72</v>
      </c>
      <c r="AY686" s="236" t="s">
        <v>122</v>
      </c>
    </row>
    <row r="687" spans="1:51" s="13" customFormat="1" ht="12">
      <c r="A687" s="13"/>
      <c r="B687" s="226"/>
      <c r="C687" s="227"/>
      <c r="D687" s="228" t="s">
        <v>132</v>
      </c>
      <c r="E687" s="229" t="s">
        <v>19</v>
      </c>
      <c r="F687" s="230" t="s">
        <v>694</v>
      </c>
      <c r="G687" s="227"/>
      <c r="H687" s="229" t="s">
        <v>19</v>
      </c>
      <c r="I687" s="231"/>
      <c r="J687" s="227"/>
      <c r="K687" s="227"/>
      <c r="L687" s="232"/>
      <c r="M687" s="233"/>
      <c r="N687" s="234"/>
      <c r="O687" s="234"/>
      <c r="P687" s="234"/>
      <c r="Q687" s="234"/>
      <c r="R687" s="234"/>
      <c r="S687" s="234"/>
      <c r="T687" s="235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6" t="s">
        <v>132</v>
      </c>
      <c r="AU687" s="236" t="s">
        <v>82</v>
      </c>
      <c r="AV687" s="13" t="s">
        <v>80</v>
      </c>
      <c r="AW687" s="13" t="s">
        <v>33</v>
      </c>
      <c r="AX687" s="13" t="s">
        <v>72</v>
      </c>
      <c r="AY687" s="236" t="s">
        <v>122</v>
      </c>
    </row>
    <row r="688" spans="1:51" s="14" customFormat="1" ht="12">
      <c r="A688" s="14"/>
      <c r="B688" s="237"/>
      <c r="C688" s="238"/>
      <c r="D688" s="228" t="s">
        <v>132</v>
      </c>
      <c r="E688" s="239" t="s">
        <v>19</v>
      </c>
      <c r="F688" s="240" t="s">
        <v>1001</v>
      </c>
      <c r="G688" s="238"/>
      <c r="H688" s="241">
        <v>11.556</v>
      </c>
      <c r="I688" s="242"/>
      <c r="J688" s="238"/>
      <c r="K688" s="238"/>
      <c r="L688" s="243"/>
      <c r="M688" s="244"/>
      <c r="N688" s="245"/>
      <c r="O688" s="245"/>
      <c r="P688" s="245"/>
      <c r="Q688" s="245"/>
      <c r="R688" s="245"/>
      <c r="S688" s="245"/>
      <c r="T688" s="246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7" t="s">
        <v>132</v>
      </c>
      <c r="AU688" s="247" t="s">
        <v>82</v>
      </c>
      <c r="AV688" s="14" t="s">
        <v>82</v>
      </c>
      <c r="AW688" s="14" t="s">
        <v>33</v>
      </c>
      <c r="AX688" s="14" t="s">
        <v>80</v>
      </c>
      <c r="AY688" s="247" t="s">
        <v>122</v>
      </c>
    </row>
    <row r="689" spans="1:65" s="2" customFormat="1" ht="16.5" customHeight="1">
      <c r="A689" s="40"/>
      <c r="B689" s="41"/>
      <c r="C689" s="275" t="s">
        <v>1034</v>
      </c>
      <c r="D689" s="275" t="s">
        <v>440</v>
      </c>
      <c r="E689" s="276" t="s">
        <v>1035</v>
      </c>
      <c r="F689" s="277" t="s">
        <v>1036</v>
      </c>
      <c r="G689" s="278" t="s">
        <v>238</v>
      </c>
      <c r="H689" s="279">
        <v>12.712</v>
      </c>
      <c r="I689" s="280"/>
      <c r="J689" s="281">
        <f>ROUND(I689*H689,2)</f>
        <v>0</v>
      </c>
      <c r="K689" s="282"/>
      <c r="L689" s="283"/>
      <c r="M689" s="284" t="s">
        <v>19</v>
      </c>
      <c r="N689" s="285" t="s">
        <v>43</v>
      </c>
      <c r="O689" s="86"/>
      <c r="P689" s="217">
        <f>O689*H689</f>
        <v>0</v>
      </c>
      <c r="Q689" s="217">
        <v>0.0004</v>
      </c>
      <c r="R689" s="217">
        <f>Q689*H689</f>
        <v>0.0050848</v>
      </c>
      <c r="S689" s="217">
        <v>0</v>
      </c>
      <c r="T689" s="218">
        <f>S689*H689</f>
        <v>0</v>
      </c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R689" s="219" t="s">
        <v>364</v>
      </c>
      <c r="AT689" s="219" t="s">
        <v>440</v>
      </c>
      <c r="AU689" s="219" t="s">
        <v>82</v>
      </c>
      <c r="AY689" s="19" t="s">
        <v>122</v>
      </c>
      <c r="BE689" s="220">
        <f>IF(N689="základní",J689,0)</f>
        <v>0</v>
      </c>
      <c r="BF689" s="220">
        <f>IF(N689="snížená",J689,0)</f>
        <v>0</v>
      </c>
      <c r="BG689" s="220">
        <f>IF(N689="zákl. přenesená",J689,0)</f>
        <v>0</v>
      </c>
      <c r="BH689" s="220">
        <f>IF(N689="sníž. přenesená",J689,0)</f>
        <v>0</v>
      </c>
      <c r="BI689" s="220">
        <f>IF(N689="nulová",J689,0)</f>
        <v>0</v>
      </c>
      <c r="BJ689" s="19" t="s">
        <v>80</v>
      </c>
      <c r="BK689" s="220">
        <f>ROUND(I689*H689,2)</f>
        <v>0</v>
      </c>
      <c r="BL689" s="19" t="s">
        <v>303</v>
      </c>
      <c r="BM689" s="219" t="s">
        <v>1037</v>
      </c>
    </row>
    <row r="690" spans="1:51" s="14" customFormat="1" ht="12">
      <c r="A690" s="14"/>
      <c r="B690" s="237"/>
      <c r="C690" s="238"/>
      <c r="D690" s="228" t="s">
        <v>132</v>
      </c>
      <c r="E690" s="239" t="s">
        <v>19</v>
      </c>
      <c r="F690" s="240" t="s">
        <v>1038</v>
      </c>
      <c r="G690" s="238"/>
      <c r="H690" s="241">
        <v>12.712</v>
      </c>
      <c r="I690" s="242"/>
      <c r="J690" s="238"/>
      <c r="K690" s="238"/>
      <c r="L690" s="243"/>
      <c r="M690" s="244"/>
      <c r="N690" s="245"/>
      <c r="O690" s="245"/>
      <c r="P690" s="245"/>
      <c r="Q690" s="245"/>
      <c r="R690" s="245"/>
      <c r="S690" s="245"/>
      <c r="T690" s="246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7" t="s">
        <v>132</v>
      </c>
      <c r="AU690" s="247" t="s">
        <v>82</v>
      </c>
      <c r="AV690" s="14" t="s">
        <v>82</v>
      </c>
      <c r="AW690" s="14" t="s">
        <v>33</v>
      </c>
      <c r="AX690" s="14" t="s">
        <v>80</v>
      </c>
      <c r="AY690" s="247" t="s">
        <v>122</v>
      </c>
    </row>
    <row r="691" spans="1:65" s="2" customFormat="1" ht="44.25" customHeight="1">
      <c r="A691" s="40"/>
      <c r="B691" s="41"/>
      <c r="C691" s="207" t="s">
        <v>1039</v>
      </c>
      <c r="D691" s="207" t="s">
        <v>124</v>
      </c>
      <c r="E691" s="208" t="s">
        <v>1040</v>
      </c>
      <c r="F691" s="209" t="s">
        <v>1041</v>
      </c>
      <c r="G691" s="210" t="s">
        <v>932</v>
      </c>
      <c r="H691" s="286"/>
      <c r="I691" s="212"/>
      <c r="J691" s="213">
        <f>ROUND(I691*H691,2)</f>
        <v>0</v>
      </c>
      <c r="K691" s="214"/>
      <c r="L691" s="46"/>
      <c r="M691" s="215" t="s">
        <v>19</v>
      </c>
      <c r="N691" s="216" t="s">
        <v>43</v>
      </c>
      <c r="O691" s="86"/>
      <c r="P691" s="217">
        <f>O691*H691</f>
        <v>0</v>
      </c>
      <c r="Q691" s="217">
        <v>0</v>
      </c>
      <c r="R691" s="217">
        <f>Q691*H691</f>
        <v>0</v>
      </c>
      <c r="S691" s="217">
        <v>0</v>
      </c>
      <c r="T691" s="218">
        <f>S691*H691</f>
        <v>0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19" t="s">
        <v>303</v>
      </c>
      <c r="AT691" s="219" t="s">
        <v>124</v>
      </c>
      <c r="AU691" s="219" t="s">
        <v>82</v>
      </c>
      <c r="AY691" s="19" t="s">
        <v>122</v>
      </c>
      <c r="BE691" s="220">
        <f>IF(N691="základní",J691,0)</f>
        <v>0</v>
      </c>
      <c r="BF691" s="220">
        <f>IF(N691="snížená",J691,0)</f>
        <v>0</v>
      </c>
      <c r="BG691" s="220">
        <f>IF(N691="zákl. přenesená",J691,0)</f>
        <v>0</v>
      </c>
      <c r="BH691" s="220">
        <f>IF(N691="sníž. přenesená",J691,0)</f>
        <v>0</v>
      </c>
      <c r="BI691" s="220">
        <f>IF(N691="nulová",J691,0)</f>
        <v>0</v>
      </c>
      <c r="BJ691" s="19" t="s">
        <v>80</v>
      </c>
      <c r="BK691" s="220">
        <f>ROUND(I691*H691,2)</f>
        <v>0</v>
      </c>
      <c r="BL691" s="19" t="s">
        <v>303</v>
      </c>
      <c r="BM691" s="219" t="s">
        <v>1042</v>
      </c>
    </row>
    <row r="692" spans="1:47" s="2" customFormat="1" ht="12">
      <c r="A692" s="40"/>
      <c r="B692" s="41"/>
      <c r="C692" s="42"/>
      <c r="D692" s="221" t="s">
        <v>130</v>
      </c>
      <c r="E692" s="42"/>
      <c r="F692" s="222" t="s">
        <v>1043</v>
      </c>
      <c r="G692" s="42"/>
      <c r="H692" s="42"/>
      <c r="I692" s="223"/>
      <c r="J692" s="42"/>
      <c r="K692" s="42"/>
      <c r="L692" s="46"/>
      <c r="M692" s="224"/>
      <c r="N692" s="225"/>
      <c r="O692" s="86"/>
      <c r="P692" s="86"/>
      <c r="Q692" s="86"/>
      <c r="R692" s="86"/>
      <c r="S692" s="86"/>
      <c r="T692" s="87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T692" s="19" t="s">
        <v>130</v>
      </c>
      <c r="AU692" s="19" t="s">
        <v>82</v>
      </c>
    </row>
    <row r="693" spans="1:63" s="12" customFormat="1" ht="22.8" customHeight="1">
      <c r="A693" s="12"/>
      <c r="B693" s="191"/>
      <c r="C693" s="192"/>
      <c r="D693" s="193" t="s">
        <v>71</v>
      </c>
      <c r="E693" s="205" t="s">
        <v>511</v>
      </c>
      <c r="F693" s="205" t="s">
        <v>1044</v>
      </c>
      <c r="G693" s="192"/>
      <c r="H693" s="192"/>
      <c r="I693" s="195"/>
      <c r="J693" s="206">
        <f>BK693</f>
        <v>0</v>
      </c>
      <c r="K693" s="192"/>
      <c r="L693" s="197"/>
      <c r="M693" s="198"/>
      <c r="N693" s="199"/>
      <c r="O693" s="199"/>
      <c r="P693" s="200">
        <f>P694</f>
        <v>0</v>
      </c>
      <c r="Q693" s="199"/>
      <c r="R693" s="200">
        <f>R694</f>
        <v>0</v>
      </c>
      <c r="S693" s="199"/>
      <c r="T693" s="201">
        <f>T694</f>
        <v>0</v>
      </c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R693" s="202" t="s">
        <v>80</v>
      </c>
      <c r="AT693" s="203" t="s">
        <v>71</v>
      </c>
      <c r="AU693" s="203" t="s">
        <v>80</v>
      </c>
      <c r="AY693" s="202" t="s">
        <v>122</v>
      </c>
      <c r="BK693" s="204">
        <f>BK694</f>
        <v>0</v>
      </c>
    </row>
    <row r="694" spans="1:65" s="2" customFormat="1" ht="24.15" customHeight="1">
      <c r="A694" s="40"/>
      <c r="B694" s="41"/>
      <c r="C694" s="207" t="s">
        <v>1045</v>
      </c>
      <c r="D694" s="207" t="s">
        <v>124</v>
      </c>
      <c r="E694" s="208" t="s">
        <v>1046</v>
      </c>
      <c r="F694" s="209" t="s">
        <v>1047</v>
      </c>
      <c r="G694" s="210" t="s">
        <v>204</v>
      </c>
      <c r="H694" s="211">
        <v>1</v>
      </c>
      <c r="I694" s="212"/>
      <c r="J694" s="213">
        <f>ROUND(I694*H694,2)</f>
        <v>0</v>
      </c>
      <c r="K694" s="214"/>
      <c r="L694" s="46"/>
      <c r="M694" s="215" t="s">
        <v>19</v>
      </c>
      <c r="N694" s="216" t="s">
        <v>43</v>
      </c>
      <c r="O694" s="86"/>
      <c r="P694" s="217">
        <f>O694*H694</f>
        <v>0</v>
      </c>
      <c r="Q694" s="217">
        <v>0</v>
      </c>
      <c r="R694" s="217">
        <f>Q694*H694</f>
        <v>0</v>
      </c>
      <c r="S694" s="217">
        <v>0</v>
      </c>
      <c r="T694" s="218">
        <f>S694*H694</f>
        <v>0</v>
      </c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R694" s="219" t="s">
        <v>128</v>
      </c>
      <c r="AT694" s="219" t="s">
        <v>124</v>
      </c>
      <c r="AU694" s="219" t="s">
        <v>82</v>
      </c>
      <c r="AY694" s="19" t="s">
        <v>122</v>
      </c>
      <c r="BE694" s="220">
        <f>IF(N694="základní",J694,0)</f>
        <v>0</v>
      </c>
      <c r="BF694" s="220">
        <f>IF(N694="snížená",J694,0)</f>
        <v>0</v>
      </c>
      <c r="BG694" s="220">
        <f>IF(N694="zákl. přenesená",J694,0)</f>
        <v>0</v>
      </c>
      <c r="BH694" s="220">
        <f>IF(N694="sníž. přenesená",J694,0)</f>
        <v>0</v>
      </c>
      <c r="BI694" s="220">
        <f>IF(N694="nulová",J694,0)</f>
        <v>0</v>
      </c>
      <c r="BJ694" s="19" t="s">
        <v>80</v>
      </c>
      <c r="BK694" s="220">
        <f>ROUND(I694*H694,2)</f>
        <v>0</v>
      </c>
      <c r="BL694" s="19" t="s">
        <v>128</v>
      </c>
      <c r="BM694" s="219" t="s">
        <v>1048</v>
      </c>
    </row>
    <row r="695" spans="1:63" s="12" customFormat="1" ht="22.8" customHeight="1">
      <c r="A695" s="12"/>
      <c r="B695" s="191"/>
      <c r="C695" s="192"/>
      <c r="D695" s="193" t="s">
        <v>71</v>
      </c>
      <c r="E695" s="205" t="s">
        <v>1049</v>
      </c>
      <c r="F695" s="205" t="s">
        <v>1050</v>
      </c>
      <c r="G695" s="192"/>
      <c r="H695" s="192"/>
      <c r="I695" s="195"/>
      <c r="J695" s="206">
        <f>BK695</f>
        <v>0</v>
      </c>
      <c r="K695" s="192"/>
      <c r="L695" s="197"/>
      <c r="M695" s="198"/>
      <c r="N695" s="199"/>
      <c r="O695" s="199"/>
      <c r="P695" s="200">
        <f>P696</f>
        <v>0</v>
      </c>
      <c r="Q695" s="199"/>
      <c r="R695" s="200">
        <f>R696</f>
        <v>0</v>
      </c>
      <c r="S695" s="199"/>
      <c r="T695" s="201">
        <f>T696</f>
        <v>0</v>
      </c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R695" s="202" t="s">
        <v>82</v>
      </c>
      <c r="AT695" s="203" t="s">
        <v>71</v>
      </c>
      <c r="AU695" s="203" t="s">
        <v>80</v>
      </c>
      <c r="AY695" s="202" t="s">
        <v>122</v>
      </c>
      <c r="BK695" s="204">
        <f>BK696</f>
        <v>0</v>
      </c>
    </row>
    <row r="696" spans="1:65" s="2" customFormat="1" ht="33" customHeight="1">
      <c r="A696" s="40"/>
      <c r="B696" s="41"/>
      <c r="C696" s="207" t="s">
        <v>625</v>
      </c>
      <c r="D696" s="207" t="s">
        <v>124</v>
      </c>
      <c r="E696" s="208" t="s">
        <v>1051</v>
      </c>
      <c r="F696" s="209" t="s">
        <v>1052</v>
      </c>
      <c r="G696" s="210" t="s">
        <v>204</v>
      </c>
      <c r="H696" s="211">
        <v>1</v>
      </c>
      <c r="I696" s="212"/>
      <c r="J696" s="213">
        <f>ROUND(I696*H696,2)</f>
        <v>0</v>
      </c>
      <c r="K696" s="214"/>
      <c r="L696" s="46"/>
      <c r="M696" s="215" t="s">
        <v>19</v>
      </c>
      <c r="N696" s="216" t="s">
        <v>43</v>
      </c>
      <c r="O696" s="86"/>
      <c r="P696" s="217">
        <f>O696*H696</f>
        <v>0</v>
      </c>
      <c r="Q696" s="217">
        <v>0</v>
      </c>
      <c r="R696" s="217">
        <f>Q696*H696</f>
        <v>0</v>
      </c>
      <c r="S696" s="217">
        <v>0</v>
      </c>
      <c r="T696" s="218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19" t="s">
        <v>303</v>
      </c>
      <c r="AT696" s="219" t="s">
        <v>124</v>
      </c>
      <c r="AU696" s="219" t="s">
        <v>82</v>
      </c>
      <c r="AY696" s="19" t="s">
        <v>122</v>
      </c>
      <c r="BE696" s="220">
        <f>IF(N696="základní",J696,0)</f>
        <v>0</v>
      </c>
      <c r="BF696" s="220">
        <f>IF(N696="snížená",J696,0)</f>
        <v>0</v>
      </c>
      <c r="BG696" s="220">
        <f>IF(N696="zákl. přenesená",J696,0)</f>
        <v>0</v>
      </c>
      <c r="BH696" s="220">
        <f>IF(N696="sníž. přenesená",J696,0)</f>
        <v>0</v>
      </c>
      <c r="BI696" s="220">
        <f>IF(N696="nulová",J696,0)</f>
        <v>0</v>
      </c>
      <c r="BJ696" s="19" t="s">
        <v>80</v>
      </c>
      <c r="BK696" s="220">
        <f>ROUND(I696*H696,2)</f>
        <v>0</v>
      </c>
      <c r="BL696" s="19" t="s">
        <v>303</v>
      </c>
      <c r="BM696" s="219" t="s">
        <v>1053</v>
      </c>
    </row>
    <row r="697" spans="1:63" s="12" customFormat="1" ht="22.8" customHeight="1">
      <c r="A697" s="12"/>
      <c r="B697" s="191"/>
      <c r="C697" s="192"/>
      <c r="D697" s="193" t="s">
        <v>71</v>
      </c>
      <c r="E697" s="205" t="s">
        <v>1054</v>
      </c>
      <c r="F697" s="205" t="s">
        <v>1055</v>
      </c>
      <c r="G697" s="192"/>
      <c r="H697" s="192"/>
      <c r="I697" s="195"/>
      <c r="J697" s="206">
        <f>BK697</f>
        <v>0</v>
      </c>
      <c r="K697" s="192"/>
      <c r="L697" s="197"/>
      <c r="M697" s="198"/>
      <c r="N697" s="199"/>
      <c r="O697" s="199"/>
      <c r="P697" s="200">
        <f>P698</f>
        <v>0</v>
      </c>
      <c r="Q697" s="199"/>
      <c r="R697" s="200">
        <f>R698</f>
        <v>0</v>
      </c>
      <c r="S697" s="199"/>
      <c r="T697" s="201">
        <f>T698</f>
        <v>0</v>
      </c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R697" s="202" t="s">
        <v>82</v>
      </c>
      <c r="AT697" s="203" t="s">
        <v>71</v>
      </c>
      <c r="AU697" s="203" t="s">
        <v>80</v>
      </c>
      <c r="AY697" s="202" t="s">
        <v>122</v>
      </c>
      <c r="BK697" s="204">
        <f>BK698</f>
        <v>0</v>
      </c>
    </row>
    <row r="698" spans="1:65" s="2" customFormat="1" ht="37.8" customHeight="1">
      <c r="A698" s="40"/>
      <c r="B698" s="41"/>
      <c r="C698" s="207" t="s">
        <v>1056</v>
      </c>
      <c r="D698" s="207" t="s">
        <v>124</v>
      </c>
      <c r="E698" s="208" t="s">
        <v>1057</v>
      </c>
      <c r="F698" s="209" t="s">
        <v>1058</v>
      </c>
      <c r="G698" s="210" t="s">
        <v>204</v>
      </c>
      <c r="H698" s="211">
        <v>1</v>
      </c>
      <c r="I698" s="212"/>
      <c r="J698" s="213">
        <f>ROUND(I698*H698,2)</f>
        <v>0</v>
      </c>
      <c r="K698" s="214"/>
      <c r="L698" s="46"/>
      <c r="M698" s="215" t="s">
        <v>19</v>
      </c>
      <c r="N698" s="216" t="s">
        <v>43</v>
      </c>
      <c r="O698" s="86"/>
      <c r="P698" s="217">
        <f>O698*H698</f>
        <v>0</v>
      </c>
      <c r="Q698" s="217">
        <v>0</v>
      </c>
      <c r="R698" s="217">
        <f>Q698*H698</f>
        <v>0</v>
      </c>
      <c r="S698" s="217">
        <v>0</v>
      </c>
      <c r="T698" s="218">
        <f>S698*H698</f>
        <v>0</v>
      </c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R698" s="219" t="s">
        <v>303</v>
      </c>
      <c r="AT698" s="219" t="s">
        <v>124</v>
      </c>
      <c r="AU698" s="219" t="s">
        <v>82</v>
      </c>
      <c r="AY698" s="19" t="s">
        <v>122</v>
      </c>
      <c r="BE698" s="220">
        <f>IF(N698="základní",J698,0)</f>
        <v>0</v>
      </c>
      <c r="BF698" s="220">
        <f>IF(N698="snížená",J698,0)</f>
        <v>0</v>
      </c>
      <c r="BG698" s="220">
        <f>IF(N698="zákl. přenesená",J698,0)</f>
        <v>0</v>
      </c>
      <c r="BH698" s="220">
        <f>IF(N698="sníž. přenesená",J698,0)</f>
        <v>0</v>
      </c>
      <c r="BI698" s="220">
        <f>IF(N698="nulová",J698,0)</f>
        <v>0</v>
      </c>
      <c r="BJ698" s="19" t="s">
        <v>80</v>
      </c>
      <c r="BK698" s="220">
        <f>ROUND(I698*H698,2)</f>
        <v>0</v>
      </c>
      <c r="BL698" s="19" t="s">
        <v>303</v>
      </c>
      <c r="BM698" s="219" t="s">
        <v>1059</v>
      </c>
    </row>
    <row r="699" spans="1:63" s="12" customFormat="1" ht="22.8" customHeight="1">
      <c r="A699" s="12"/>
      <c r="B699" s="191"/>
      <c r="C699" s="192"/>
      <c r="D699" s="193" t="s">
        <v>71</v>
      </c>
      <c r="E699" s="205" t="s">
        <v>1060</v>
      </c>
      <c r="F699" s="205" t="s">
        <v>1061</v>
      </c>
      <c r="G699" s="192"/>
      <c r="H699" s="192"/>
      <c r="I699" s="195"/>
      <c r="J699" s="206">
        <f>BK699</f>
        <v>0</v>
      </c>
      <c r="K699" s="192"/>
      <c r="L699" s="197"/>
      <c r="M699" s="198"/>
      <c r="N699" s="199"/>
      <c r="O699" s="199"/>
      <c r="P699" s="200">
        <f>SUM(P700:P747)</f>
        <v>0</v>
      </c>
      <c r="Q699" s="199"/>
      <c r="R699" s="200">
        <f>SUM(R700:R747)</f>
        <v>4.0383097911000005</v>
      </c>
      <c r="S699" s="199"/>
      <c r="T699" s="201">
        <f>SUM(T700:T747)</f>
        <v>0</v>
      </c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R699" s="202" t="s">
        <v>82</v>
      </c>
      <c r="AT699" s="203" t="s">
        <v>71</v>
      </c>
      <c r="AU699" s="203" t="s">
        <v>80</v>
      </c>
      <c r="AY699" s="202" t="s">
        <v>122</v>
      </c>
      <c r="BK699" s="204">
        <f>SUM(BK700:BK747)</f>
        <v>0</v>
      </c>
    </row>
    <row r="700" spans="1:65" s="2" customFormat="1" ht="44.25" customHeight="1">
      <c r="A700" s="40"/>
      <c r="B700" s="41"/>
      <c r="C700" s="207" t="s">
        <v>1062</v>
      </c>
      <c r="D700" s="207" t="s">
        <v>124</v>
      </c>
      <c r="E700" s="208" t="s">
        <v>1063</v>
      </c>
      <c r="F700" s="209" t="s">
        <v>1064</v>
      </c>
      <c r="G700" s="210" t="s">
        <v>127</v>
      </c>
      <c r="H700" s="211">
        <v>7.02</v>
      </c>
      <c r="I700" s="212"/>
      <c r="J700" s="213">
        <f>ROUND(I700*H700,2)</f>
        <v>0</v>
      </c>
      <c r="K700" s="214"/>
      <c r="L700" s="46"/>
      <c r="M700" s="215" t="s">
        <v>19</v>
      </c>
      <c r="N700" s="216" t="s">
        <v>43</v>
      </c>
      <c r="O700" s="86"/>
      <c r="P700" s="217">
        <f>O700*H700</f>
        <v>0</v>
      </c>
      <c r="Q700" s="217">
        <v>0.00189</v>
      </c>
      <c r="R700" s="217">
        <f>Q700*H700</f>
        <v>0.0132678</v>
      </c>
      <c r="S700" s="217">
        <v>0</v>
      </c>
      <c r="T700" s="218">
        <f>S700*H700</f>
        <v>0</v>
      </c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R700" s="219" t="s">
        <v>303</v>
      </c>
      <c r="AT700" s="219" t="s">
        <v>124</v>
      </c>
      <c r="AU700" s="219" t="s">
        <v>82</v>
      </c>
      <c r="AY700" s="19" t="s">
        <v>122</v>
      </c>
      <c r="BE700" s="220">
        <f>IF(N700="základní",J700,0)</f>
        <v>0</v>
      </c>
      <c r="BF700" s="220">
        <f>IF(N700="snížená",J700,0)</f>
        <v>0</v>
      </c>
      <c r="BG700" s="220">
        <f>IF(N700="zákl. přenesená",J700,0)</f>
        <v>0</v>
      </c>
      <c r="BH700" s="220">
        <f>IF(N700="sníž. přenesená",J700,0)</f>
        <v>0</v>
      </c>
      <c r="BI700" s="220">
        <f>IF(N700="nulová",J700,0)</f>
        <v>0</v>
      </c>
      <c r="BJ700" s="19" t="s">
        <v>80</v>
      </c>
      <c r="BK700" s="220">
        <f>ROUND(I700*H700,2)</f>
        <v>0</v>
      </c>
      <c r="BL700" s="19" t="s">
        <v>303</v>
      </c>
      <c r="BM700" s="219" t="s">
        <v>1065</v>
      </c>
    </row>
    <row r="701" spans="1:47" s="2" customFormat="1" ht="12">
      <c r="A701" s="40"/>
      <c r="B701" s="41"/>
      <c r="C701" s="42"/>
      <c r="D701" s="221" t="s">
        <v>130</v>
      </c>
      <c r="E701" s="42"/>
      <c r="F701" s="222" t="s">
        <v>1066</v>
      </c>
      <c r="G701" s="42"/>
      <c r="H701" s="42"/>
      <c r="I701" s="223"/>
      <c r="J701" s="42"/>
      <c r="K701" s="42"/>
      <c r="L701" s="46"/>
      <c r="M701" s="224"/>
      <c r="N701" s="225"/>
      <c r="O701" s="86"/>
      <c r="P701" s="86"/>
      <c r="Q701" s="86"/>
      <c r="R701" s="86"/>
      <c r="S701" s="86"/>
      <c r="T701" s="87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T701" s="19" t="s">
        <v>130</v>
      </c>
      <c r="AU701" s="19" t="s">
        <v>82</v>
      </c>
    </row>
    <row r="702" spans="1:51" s="14" customFormat="1" ht="12">
      <c r="A702" s="14"/>
      <c r="B702" s="237"/>
      <c r="C702" s="238"/>
      <c r="D702" s="228" t="s">
        <v>132</v>
      </c>
      <c r="E702" s="239" t="s">
        <v>19</v>
      </c>
      <c r="F702" s="240" t="s">
        <v>1067</v>
      </c>
      <c r="G702" s="238"/>
      <c r="H702" s="241">
        <v>7.02</v>
      </c>
      <c r="I702" s="242"/>
      <c r="J702" s="238"/>
      <c r="K702" s="238"/>
      <c r="L702" s="243"/>
      <c r="M702" s="244"/>
      <c r="N702" s="245"/>
      <c r="O702" s="245"/>
      <c r="P702" s="245"/>
      <c r="Q702" s="245"/>
      <c r="R702" s="245"/>
      <c r="S702" s="245"/>
      <c r="T702" s="246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7" t="s">
        <v>132</v>
      </c>
      <c r="AU702" s="247" t="s">
        <v>82</v>
      </c>
      <c r="AV702" s="14" t="s">
        <v>82</v>
      </c>
      <c r="AW702" s="14" t="s">
        <v>33</v>
      </c>
      <c r="AX702" s="14" t="s">
        <v>80</v>
      </c>
      <c r="AY702" s="247" t="s">
        <v>122</v>
      </c>
    </row>
    <row r="703" spans="1:65" s="2" customFormat="1" ht="37.8" customHeight="1">
      <c r="A703" s="40"/>
      <c r="B703" s="41"/>
      <c r="C703" s="207" t="s">
        <v>1068</v>
      </c>
      <c r="D703" s="207" t="s">
        <v>124</v>
      </c>
      <c r="E703" s="208" t="s">
        <v>1069</v>
      </c>
      <c r="F703" s="209" t="s">
        <v>1070</v>
      </c>
      <c r="G703" s="210" t="s">
        <v>407</v>
      </c>
      <c r="H703" s="211">
        <v>30</v>
      </c>
      <c r="I703" s="212"/>
      <c r="J703" s="213">
        <f>ROUND(I703*H703,2)</f>
        <v>0</v>
      </c>
      <c r="K703" s="214"/>
      <c r="L703" s="46"/>
      <c r="M703" s="215" t="s">
        <v>19</v>
      </c>
      <c r="N703" s="216" t="s">
        <v>43</v>
      </c>
      <c r="O703" s="86"/>
      <c r="P703" s="217">
        <f>O703*H703</f>
        <v>0</v>
      </c>
      <c r="Q703" s="217">
        <v>0</v>
      </c>
      <c r="R703" s="217">
        <f>Q703*H703</f>
        <v>0</v>
      </c>
      <c r="S703" s="217">
        <v>0</v>
      </c>
      <c r="T703" s="218">
        <f>S703*H703</f>
        <v>0</v>
      </c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R703" s="219" t="s">
        <v>303</v>
      </c>
      <c r="AT703" s="219" t="s">
        <v>124</v>
      </c>
      <c r="AU703" s="219" t="s">
        <v>82</v>
      </c>
      <c r="AY703" s="19" t="s">
        <v>122</v>
      </c>
      <c r="BE703" s="220">
        <f>IF(N703="základní",J703,0)</f>
        <v>0</v>
      </c>
      <c r="BF703" s="220">
        <f>IF(N703="snížená",J703,0)</f>
        <v>0</v>
      </c>
      <c r="BG703" s="220">
        <f>IF(N703="zákl. přenesená",J703,0)</f>
        <v>0</v>
      </c>
      <c r="BH703" s="220">
        <f>IF(N703="sníž. přenesená",J703,0)</f>
        <v>0</v>
      </c>
      <c r="BI703" s="220">
        <f>IF(N703="nulová",J703,0)</f>
        <v>0</v>
      </c>
      <c r="BJ703" s="19" t="s">
        <v>80</v>
      </c>
      <c r="BK703" s="220">
        <f>ROUND(I703*H703,2)</f>
        <v>0</v>
      </c>
      <c r="BL703" s="19" t="s">
        <v>303</v>
      </c>
      <c r="BM703" s="219" t="s">
        <v>1071</v>
      </c>
    </row>
    <row r="704" spans="1:51" s="14" customFormat="1" ht="12">
      <c r="A704" s="14"/>
      <c r="B704" s="237"/>
      <c r="C704" s="238"/>
      <c r="D704" s="228" t="s">
        <v>132</v>
      </c>
      <c r="E704" s="239" t="s">
        <v>19</v>
      </c>
      <c r="F704" s="240" t="s">
        <v>1072</v>
      </c>
      <c r="G704" s="238"/>
      <c r="H704" s="241">
        <v>30</v>
      </c>
      <c r="I704" s="242"/>
      <c r="J704" s="238"/>
      <c r="K704" s="238"/>
      <c r="L704" s="243"/>
      <c r="M704" s="244"/>
      <c r="N704" s="245"/>
      <c r="O704" s="245"/>
      <c r="P704" s="245"/>
      <c r="Q704" s="245"/>
      <c r="R704" s="245"/>
      <c r="S704" s="245"/>
      <c r="T704" s="246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7" t="s">
        <v>132</v>
      </c>
      <c r="AU704" s="247" t="s">
        <v>82</v>
      </c>
      <c r="AV704" s="14" t="s">
        <v>82</v>
      </c>
      <c r="AW704" s="14" t="s">
        <v>33</v>
      </c>
      <c r="AX704" s="14" t="s">
        <v>80</v>
      </c>
      <c r="AY704" s="247" t="s">
        <v>122</v>
      </c>
    </row>
    <row r="705" spans="1:65" s="2" customFormat="1" ht="55.5" customHeight="1">
      <c r="A705" s="40"/>
      <c r="B705" s="41"/>
      <c r="C705" s="207" t="s">
        <v>1073</v>
      </c>
      <c r="D705" s="207" t="s">
        <v>124</v>
      </c>
      <c r="E705" s="208" t="s">
        <v>1074</v>
      </c>
      <c r="F705" s="209" t="s">
        <v>1075</v>
      </c>
      <c r="G705" s="210" t="s">
        <v>479</v>
      </c>
      <c r="H705" s="211">
        <v>83.5</v>
      </c>
      <c r="I705" s="212"/>
      <c r="J705" s="213">
        <f>ROUND(I705*H705,2)</f>
        <v>0</v>
      </c>
      <c r="K705" s="214"/>
      <c r="L705" s="46"/>
      <c r="M705" s="215" t="s">
        <v>19</v>
      </c>
      <c r="N705" s="216" t="s">
        <v>43</v>
      </c>
      <c r="O705" s="86"/>
      <c r="P705" s="217">
        <f>O705*H705</f>
        <v>0</v>
      </c>
      <c r="Q705" s="217">
        <v>0</v>
      </c>
      <c r="R705" s="217">
        <f>Q705*H705</f>
        <v>0</v>
      </c>
      <c r="S705" s="217">
        <v>0</v>
      </c>
      <c r="T705" s="218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19" t="s">
        <v>303</v>
      </c>
      <c r="AT705" s="219" t="s">
        <v>124</v>
      </c>
      <c r="AU705" s="219" t="s">
        <v>82</v>
      </c>
      <c r="AY705" s="19" t="s">
        <v>122</v>
      </c>
      <c r="BE705" s="220">
        <f>IF(N705="základní",J705,0)</f>
        <v>0</v>
      </c>
      <c r="BF705" s="220">
        <f>IF(N705="snížená",J705,0)</f>
        <v>0</v>
      </c>
      <c r="BG705" s="220">
        <f>IF(N705="zákl. přenesená",J705,0)</f>
        <v>0</v>
      </c>
      <c r="BH705" s="220">
        <f>IF(N705="sníž. přenesená",J705,0)</f>
        <v>0</v>
      </c>
      <c r="BI705" s="220">
        <f>IF(N705="nulová",J705,0)</f>
        <v>0</v>
      </c>
      <c r="BJ705" s="19" t="s">
        <v>80</v>
      </c>
      <c r="BK705" s="220">
        <f>ROUND(I705*H705,2)</f>
        <v>0</v>
      </c>
      <c r="BL705" s="19" t="s">
        <v>303</v>
      </c>
      <c r="BM705" s="219" t="s">
        <v>1076</v>
      </c>
    </row>
    <row r="706" spans="1:47" s="2" customFormat="1" ht="12">
      <c r="A706" s="40"/>
      <c r="B706" s="41"/>
      <c r="C706" s="42"/>
      <c r="D706" s="221" t="s">
        <v>130</v>
      </c>
      <c r="E706" s="42"/>
      <c r="F706" s="222" t="s">
        <v>1077</v>
      </c>
      <c r="G706" s="42"/>
      <c r="H706" s="42"/>
      <c r="I706" s="223"/>
      <c r="J706" s="42"/>
      <c r="K706" s="42"/>
      <c r="L706" s="46"/>
      <c r="M706" s="224"/>
      <c r="N706" s="225"/>
      <c r="O706" s="86"/>
      <c r="P706" s="86"/>
      <c r="Q706" s="86"/>
      <c r="R706" s="86"/>
      <c r="S706" s="86"/>
      <c r="T706" s="87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T706" s="19" t="s">
        <v>130</v>
      </c>
      <c r="AU706" s="19" t="s">
        <v>82</v>
      </c>
    </row>
    <row r="707" spans="1:51" s="14" customFormat="1" ht="12">
      <c r="A707" s="14"/>
      <c r="B707" s="237"/>
      <c r="C707" s="238"/>
      <c r="D707" s="228" t="s">
        <v>132</v>
      </c>
      <c r="E707" s="239" t="s">
        <v>19</v>
      </c>
      <c r="F707" s="240" t="s">
        <v>1078</v>
      </c>
      <c r="G707" s="238"/>
      <c r="H707" s="241">
        <v>60</v>
      </c>
      <c r="I707" s="242"/>
      <c r="J707" s="238"/>
      <c r="K707" s="238"/>
      <c r="L707" s="243"/>
      <c r="M707" s="244"/>
      <c r="N707" s="245"/>
      <c r="O707" s="245"/>
      <c r="P707" s="245"/>
      <c r="Q707" s="245"/>
      <c r="R707" s="245"/>
      <c r="S707" s="245"/>
      <c r="T707" s="246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7" t="s">
        <v>132</v>
      </c>
      <c r="AU707" s="247" t="s">
        <v>82</v>
      </c>
      <c r="AV707" s="14" t="s">
        <v>82</v>
      </c>
      <c r="AW707" s="14" t="s">
        <v>33</v>
      </c>
      <c r="AX707" s="14" t="s">
        <v>72</v>
      </c>
      <c r="AY707" s="247" t="s">
        <v>122</v>
      </c>
    </row>
    <row r="708" spans="1:51" s="14" customFormat="1" ht="12">
      <c r="A708" s="14"/>
      <c r="B708" s="237"/>
      <c r="C708" s="238"/>
      <c r="D708" s="228" t="s">
        <v>132</v>
      </c>
      <c r="E708" s="239" t="s">
        <v>19</v>
      </c>
      <c r="F708" s="240" t="s">
        <v>1079</v>
      </c>
      <c r="G708" s="238"/>
      <c r="H708" s="241">
        <v>15.3</v>
      </c>
      <c r="I708" s="242"/>
      <c r="J708" s="238"/>
      <c r="K708" s="238"/>
      <c r="L708" s="243"/>
      <c r="M708" s="244"/>
      <c r="N708" s="245"/>
      <c r="O708" s="245"/>
      <c r="P708" s="245"/>
      <c r="Q708" s="245"/>
      <c r="R708" s="245"/>
      <c r="S708" s="245"/>
      <c r="T708" s="246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7" t="s">
        <v>132</v>
      </c>
      <c r="AU708" s="247" t="s">
        <v>82</v>
      </c>
      <c r="AV708" s="14" t="s">
        <v>82</v>
      </c>
      <c r="AW708" s="14" t="s">
        <v>33</v>
      </c>
      <c r="AX708" s="14" t="s">
        <v>72</v>
      </c>
      <c r="AY708" s="247" t="s">
        <v>122</v>
      </c>
    </row>
    <row r="709" spans="1:51" s="14" customFormat="1" ht="12">
      <c r="A709" s="14"/>
      <c r="B709" s="237"/>
      <c r="C709" s="238"/>
      <c r="D709" s="228" t="s">
        <v>132</v>
      </c>
      <c r="E709" s="239" t="s">
        <v>19</v>
      </c>
      <c r="F709" s="240" t="s">
        <v>1080</v>
      </c>
      <c r="G709" s="238"/>
      <c r="H709" s="241">
        <v>8.2</v>
      </c>
      <c r="I709" s="242"/>
      <c r="J709" s="238"/>
      <c r="K709" s="238"/>
      <c r="L709" s="243"/>
      <c r="M709" s="244"/>
      <c r="N709" s="245"/>
      <c r="O709" s="245"/>
      <c r="P709" s="245"/>
      <c r="Q709" s="245"/>
      <c r="R709" s="245"/>
      <c r="S709" s="245"/>
      <c r="T709" s="246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47" t="s">
        <v>132</v>
      </c>
      <c r="AU709" s="247" t="s">
        <v>82</v>
      </c>
      <c r="AV709" s="14" t="s">
        <v>82</v>
      </c>
      <c r="AW709" s="14" t="s">
        <v>33</v>
      </c>
      <c r="AX709" s="14" t="s">
        <v>72</v>
      </c>
      <c r="AY709" s="247" t="s">
        <v>122</v>
      </c>
    </row>
    <row r="710" spans="1:51" s="15" customFormat="1" ht="12">
      <c r="A710" s="15"/>
      <c r="B710" s="248"/>
      <c r="C710" s="249"/>
      <c r="D710" s="228" t="s">
        <v>132</v>
      </c>
      <c r="E710" s="250" t="s">
        <v>19</v>
      </c>
      <c r="F710" s="251" t="s">
        <v>136</v>
      </c>
      <c r="G710" s="249"/>
      <c r="H710" s="252">
        <v>83.5</v>
      </c>
      <c r="I710" s="253"/>
      <c r="J710" s="249"/>
      <c r="K710" s="249"/>
      <c r="L710" s="254"/>
      <c r="M710" s="255"/>
      <c r="N710" s="256"/>
      <c r="O710" s="256"/>
      <c r="P710" s="256"/>
      <c r="Q710" s="256"/>
      <c r="R710" s="256"/>
      <c r="S710" s="256"/>
      <c r="T710" s="257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T710" s="258" t="s">
        <v>132</v>
      </c>
      <c r="AU710" s="258" t="s">
        <v>82</v>
      </c>
      <c r="AV710" s="15" t="s">
        <v>128</v>
      </c>
      <c r="AW710" s="15" t="s">
        <v>33</v>
      </c>
      <c r="AX710" s="15" t="s">
        <v>80</v>
      </c>
      <c r="AY710" s="258" t="s">
        <v>122</v>
      </c>
    </row>
    <row r="711" spans="1:65" s="2" customFormat="1" ht="21.75" customHeight="1">
      <c r="A711" s="40"/>
      <c r="B711" s="41"/>
      <c r="C711" s="275" t="s">
        <v>1081</v>
      </c>
      <c r="D711" s="275" t="s">
        <v>440</v>
      </c>
      <c r="E711" s="276" t="s">
        <v>1082</v>
      </c>
      <c r="F711" s="277" t="s">
        <v>1083</v>
      </c>
      <c r="G711" s="278" t="s">
        <v>127</v>
      </c>
      <c r="H711" s="279">
        <v>1.845</v>
      </c>
      <c r="I711" s="280"/>
      <c r="J711" s="281">
        <f>ROUND(I711*H711,2)</f>
        <v>0</v>
      </c>
      <c r="K711" s="282"/>
      <c r="L711" s="283"/>
      <c r="M711" s="284" t="s">
        <v>19</v>
      </c>
      <c r="N711" s="285" t="s">
        <v>43</v>
      </c>
      <c r="O711" s="86"/>
      <c r="P711" s="217">
        <f>O711*H711</f>
        <v>0</v>
      </c>
      <c r="Q711" s="217">
        <v>0.55</v>
      </c>
      <c r="R711" s="217">
        <f>Q711*H711</f>
        <v>1.01475</v>
      </c>
      <c r="S711" s="217">
        <v>0</v>
      </c>
      <c r="T711" s="218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19" t="s">
        <v>364</v>
      </c>
      <c r="AT711" s="219" t="s">
        <v>440</v>
      </c>
      <c r="AU711" s="219" t="s">
        <v>82</v>
      </c>
      <c r="AY711" s="19" t="s">
        <v>122</v>
      </c>
      <c r="BE711" s="220">
        <f>IF(N711="základní",J711,0)</f>
        <v>0</v>
      </c>
      <c r="BF711" s="220">
        <f>IF(N711="snížená",J711,0)</f>
        <v>0</v>
      </c>
      <c r="BG711" s="220">
        <f>IF(N711="zákl. přenesená",J711,0)</f>
        <v>0</v>
      </c>
      <c r="BH711" s="220">
        <f>IF(N711="sníž. přenesená",J711,0)</f>
        <v>0</v>
      </c>
      <c r="BI711" s="220">
        <f>IF(N711="nulová",J711,0)</f>
        <v>0</v>
      </c>
      <c r="BJ711" s="19" t="s">
        <v>80</v>
      </c>
      <c r="BK711" s="220">
        <f>ROUND(I711*H711,2)</f>
        <v>0</v>
      </c>
      <c r="BL711" s="19" t="s">
        <v>303</v>
      </c>
      <c r="BM711" s="219" t="s">
        <v>1084</v>
      </c>
    </row>
    <row r="712" spans="1:51" s="14" customFormat="1" ht="12">
      <c r="A712" s="14"/>
      <c r="B712" s="237"/>
      <c r="C712" s="238"/>
      <c r="D712" s="228" t="s">
        <v>132</v>
      </c>
      <c r="E712" s="239" t="s">
        <v>19</v>
      </c>
      <c r="F712" s="240" t="s">
        <v>1085</v>
      </c>
      <c r="G712" s="238"/>
      <c r="H712" s="241">
        <v>1.426</v>
      </c>
      <c r="I712" s="242"/>
      <c r="J712" s="238"/>
      <c r="K712" s="238"/>
      <c r="L712" s="243"/>
      <c r="M712" s="244"/>
      <c r="N712" s="245"/>
      <c r="O712" s="245"/>
      <c r="P712" s="245"/>
      <c r="Q712" s="245"/>
      <c r="R712" s="245"/>
      <c r="S712" s="245"/>
      <c r="T712" s="246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7" t="s">
        <v>132</v>
      </c>
      <c r="AU712" s="247" t="s">
        <v>82</v>
      </c>
      <c r="AV712" s="14" t="s">
        <v>82</v>
      </c>
      <c r="AW712" s="14" t="s">
        <v>33</v>
      </c>
      <c r="AX712" s="14" t="s">
        <v>72</v>
      </c>
      <c r="AY712" s="247" t="s">
        <v>122</v>
      </c>
    </row>
    <row r="713" spans="1:51" s="14" customFormat="1" ht="12">
      <c r="A713" s="14"/>
      <c r="B713" s="237"/>
      <c r="C713" s="238"/>
      <c r="D713" s="228" t="s">
        <v>132</v>
      </c>
      <c r="E713" s="239" t="s">
        <v>19</v>
      </c>
      <c r="F713" s="240" t="s">
        <v>1086</v>
      </c>
      <c r="G713" s="238"/>
      <c r="H713" s="241">
        <v>0.242</v>
      </c>
      <c r="I713" s="242"/>
      <c r="J713" s="238"/>
      <c r="K713" s="238"/>
      <c r="L713" s="243"/>
      <c r="M713" s="244"/>
      <c r="N713" s="245"/>
      <c r="O713" s="245"/>
      <c r="P713" s="245"/>
      <c r="Q713" s="245"/>
      <c r="R713" s="245"/>
      <c r="S713" s="245"/>
      <c r="T713" s="246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47" t="s">
        <v>132</v>
      </c>
      <c r="AU713" s="247" t="s">
        <v>82</v>
      </c>
      <c r="AV713" s="14" t="s">
        <v>82</v>
      </c>
      <c r="AW713" s="14" t="s">
        <v>33</v>
      </c>
      <c r="AX713" s="14" t="s">
        <v>72</v>
      </c>
      <c r="AY713" s="247" t="s">
        <v>122</v>
      </c>
    </row>
    <row r="714" spans="1:51" s="14" customFormat="1" ht="12">
      <c r="A714" s="14"/>
      <c r="B714" s="237"/>
      <c r="C714" s="238"/>
      <c r="D714" s="228" t="s">
        <v>132</v>
      </c>
      <c r="E714" s="239" t="s">
        <v>19</v>
      </c>
      <c r="F714" s="240" t="s">
        <v>1087</v>
      </c>
      <c r="G714" s="238"/>
      <c r="H714" s="241">
        <v>0.177</v>
      </c>
      <c r="I714" s="242"/>
      <c r="J714" s="238"/>
      <c r="K714" s="238"/>
      <c r="L714" s="243"/>
      <c r="M714" s="244"/>
      <c r="N714" s="245"/>
      <c r="O714" s="245"/>
      <c r="P714" s="245"/>
      <c r="Q714" s="245"/>
      <c r="R714" s="245"/>
      <c r="S714" s="245"/>
      <c r="T714" s="246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7" t="s">
        <v>132</v>
      </c>
      <c r="AU714" s="247" t="s">
        <v>82</v>
      </c>
      <c r="AV714" s="14" t="s">
        <v>82</v>
      </c>
      <c r="AW714" s="14" t="s">
        <v>33</v>
      </c>
      <c r="AX714" s="14" t="s">
        <v>72</v>
      </c>
      <c r="AY714" s="247" t="s">
        <v>122</v>
      </c>
    </row>
    <row r="715" spans="1:51" s="15" customFormat="1" ht="12">
      <c r="A715" s="15"/>
      <c r="B715" s="248"/>
      <c r="C715" s="249"/>
      <c r="D715" s="228" t="s">
        <v>132</v>
      </c>
      <c r="E715" s="250" t="s">
        <v>19</v>
      </c>
      <c r="F715" s="251" t="s">
        <v>136</v>
      </c>
      <c r="G715" s="249"/>
      <c r="H715" s="252">
        <v>1.845</v>
      </c>
      <c r="I715" s="253"/>
      <c r="J715" s="249"/>
      <c r="K715" s="249"/>
      <c r="L715" s="254"/>
      <c r="M715" s="255"/>
      <c r="N715" s="256"/>
      <c r="O715" s="256"/>
      <c r="P715" s="256"/>
      <c r="Q715" s="256"/>
      <c r="R715" s="256"/>
      <c r="S715" s="256"/>
      <c r="T715" s="257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T715" s="258" t="s">
        <v>132</v>
      </c>
      <c r="AU715" s="258" t="s">
        <v>82</v>
      </c>
      <c r="AV715" s="15" t="s">
        <v>128</v>
      </c>
      <c r="AW715" s="15" t="s">
        <v>33</v>
      </c>
      <c r="AX715" s="15" t="s">
        <v>80</v>
      </c>
      <c r="AY715" s="258" t="s">
        <v>122</v>
      </c>
    </row>
    <row r="716" spans="1:65" s="2" customFormat="1" ht="55.5" customHeight="1">
      <c r="A716" s="40"/>
      <c r="B716" s="41"/>
      <c r="C716" s="207" t="s">
        <v>1088</v>
      </c>
      <c r="D716" s="207" t="s">
        <v>124</v>
      </c>
      <c r="E716" s="208" t="s">
        <v>1089</v>
      </c>
      <c r="F716" s="209" t="s">
        <v>1090</v>
      </c>
      <c r="G716" s="210" t="s">
        <v>479</v>
      </c>
      <c r="H716" s="211">
        <v>73.7</v>
      </c>
      <c r="I716" s="212"/>
      <c r="J716" s="213">
        <f>ROUND(I716*H716,2)</f>
        <v>0</v>
      </c>
      <c r="K716" s="214"/>
      <c r="L716" s="46"/>
      <c r="M716" s="215" t="s">
        <v>19</v>
      </c>
      <c r="N716" s="216" t="s">
        <v>43</v>
      </c>
      <c r="O716" s="86"/>
      <c r="P716" s="217">
        <f>O716*H716</f>
        <v>0</v>
      </c>
      <c r="Q716" s="217">
        <v>0</v>
      </c>
      <c r="R716" s="217">
        <f>Q716*H716</f>
        <v>0</v>
      </c>
      <c r="S716" s="217">
        <v>0</v>
      </c>
      <c r="T716" s="218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19" t="s">
        <v>303</v>
      </c>
      <c r="AT716" s="219" t="s">
        <v>124</v>
      </c>
      <c r="AU716" s="219" t="s">
        <v>82</v>
      </c>
      <c r="AY716" s="19" t="s">
        <v>122</v>
      </c>
      <c r="BE716" s="220">
        <f>IF(N716="základní",J716,0)</f>
        <v>0</v>
      </c>
      <c r="BF716" s="220">
        <f>IF(N716="snížená",J716,0)</f>
        <v>0</v>
      </c>
      <c r="BG716" s="220">
        <f>IF(N716="zákl. přenesená",J716,0)</f>
        <v>0</v>
      </c>
      <c r="BH716" s="220">
        <f>IF(N716="sníž. přenesená",J716,0)</f>
        <v>0</v>
      </c>
      <c r="BI716" s="220">
        <f>IF(N716="nulová",J716,0)</f>
        <v>0</v>
      </c>
      <c r="BJ716" s="19" t="s">
        <v>80</v>
      </c>
      <c r="BK716" s="220">
        <f>ROUND(I716*H716,2)</f>
        <v>0</v>
      </c>
      <c r="BL716" s="19" t="s">
        <v>303</v>
      </c>
      <c r="BM716" s="219" t="s">
        <v>1091</v>
      </c>
    </row>
    <row r="717" spans="1:47" s="2" customFormat="1" ht="12">
      <c r="A717" s="40"/>
      <c r="B717" s="41"/>
      <c r="C717" s="42"/>
      <c r="D717" s="221" t="s">
        <v>130</v>
      </c>
      <c r="E717" s="42"/>
      <c r="F717" s="222" t="s">
        <v>1092</v>
      </c>
      <c r="G717" s="42"/>
      <c r="H717" s="42"/>
      <c r="I717" s="223"/>
      <c r="J717" s="42"/>
      <c r="K717" s="42"/>
      <c r="L717" s="46"/>
      <c r="M717" s="224"/>
      <c r="N717" s="225"/>
      <c r="O717" s="86"/>
      <c r="P717" s="86"/>
      <c r="Q717" s="86"/>
      <c r="R717" s="86"/>
      <c r="S717" s="86"/>
      <c r="T717" s="87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T717" s="19" t="s">
        <v>130</v>
      </c>
      <c r="AU717" s="19" t="s">
        <v>82</v>
      </c>
    </row>
    <row r="718" spans="1:51" s="14" customFormat="1" ht="12">
      <c r="A718" s="14"/>
      <c r="B718" s="237"/>
      <c r="C718" s="238"/>
      <c r="D718" s="228" t="s">
        <v>132</v>
      </c>
      <c r="E718" s="239" t="s">
        <v>19</v>
      </c>
      <c r="F718" s="240" t="s">
        <v>1093</v>
      </c>
      <c r="G718" s="238"/>
      <c r="H718" s="241">
        <v>73.7</v>
      </c>
      <c r="I718" s="242"/>
      <c r="J718" s="238"/>
      <c r="K718" s="238"/>
      <c r="L718" s="243"/>
      <c r="M718" s="244"/>
      <c r="N718" s="245"/>
      <c r="O718" s="245"/>
      <c r="P718" s="245"/>
      <c r="Q718" s="245"/>
      <c r="R718" s="245"/>
      <c r="S718" s="245"/>
      <c r="T718" s="246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7" t="s">
        <v>132</v>
      </c>
      <c r="AU718" s="247" t="s">
        <v>82</v>
      </c>
      <c r="AV718" s="14" t="s">
        <v>82</v>
      </c>
      <c r="AW718" s="14" t="s">
        <v>33</v>
      </c>
      <c r="AX718" s="14" t="s">
        <v>80</v>
      </c>
      <c r="AY718" s="247" t="s">
        <v>122</v>
      </c>
    </row>
    <row r="719" spans="1:65" s="2" customFormat="1" ht="21.75" customHeight="1">
      <c r="A719" s="40"/>
      <c r="B719" s="41"/>
      <c r="C719" s="275" t="s">
        <v>1094</v>
      </c>
      <c r="D719" s="275" t="s">
        <v>440</v>
      </c>
      <c r="E719" s="276" t="s">
        <v>1095</v>
      </c>
      <c r="F719" s="277" t="s">
        <v>1096</v>
      </c>
      <c r="G719" s="278" t="s">
        <v>127</v>
      </c>
      <c r="H719" s="279">
        <v>2.724</v>
      </c>
      <c r="I719" s="280"/>
      <c r="J719" s="281">
        <f>ROUND(I719*H719,2)</f>
        <v>0</v>
      </c>
      <c r="K719" s="282"/>
      <c r="L719" s="283"/>
      <c r="M719" s="284" t="s">
        <v>19</v>
      </c>
      <c r="N719" s="285" t="s">
        <v>43</v>
      </c>
      <c r="O719" s="86"/>
      <c r="P719" s="217">
        <f>O719*H719</f>
        <v>0</v>
      </c>
      <c r="Q719" s="217">
        <v>0.55</v>
      </c>
      <c r="R719" s="217">
        <f>Q719*H719</f>
        <v>1.4982000000000002</v>
      </c>
      <c r="S719" s="217">
        <v>0</v>
      </c>
      <c r="T719" s="218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19" t="s">
        <v>364</v>
      </c>
      <c r="AT719" s="219" t="s">
        <v>440</v>
      </c>
      <c r="AU719" s="219" t="s">
        <v>82</v>
      </c>
      <c r="AY719" s="19" t="s">
        <v>122</v>
      </c>
      <c r="BE719" s="220">
        <f>IF(N719="základní",J719,0)</f>
        <v>0</v>
      </c>
      <c r="BF719" s="220">
        <f>IF(N719="snížená",J719,0)</f>
        <v>0</v>
      </c>
      <c r="BG719" s="220">
        <f>IF(N719="zákl. přenesená",J719,0)</f>
        <v>0</v>
      </c>
      <c r="BH719" s="220">
        <f>IF(N719="sníž. přenesená",J719,0)</f>
        <v>0</v>
      </c>
      <c r="BI719" s="220">
        <f>IF(N719="nulová",J719,0)</f>
        <v>0</v>
      </c>
      <c r="BJ719" s="19" t="s">
        <v>80</v>
      </c>
      <c r="BK719" s="220">
        <f>ROUND(I719*H719,2)</f>
        <v>0</v>
      </c>
      <c r="BL719" s="19" t="s">
        <v>303</v>
      </c>
      <c r="BM719" s="219" t="s">
        <v>1097</v>
      </c>
    </row>
    <row r="720" spans="1:51" s="14" customFormat="1" ht="12">
      <c r="A720" s="14"/>
      <c r="B720" s="237"/>
      <c r="C720" s="238"/>
      <c r="D720" s="228" t="s">
        <v>132</v>
      </c>
      <c r="E720" s="239" t="s">
        <v>19</v>
      </c>
      <c r="F720" s="240" t="s">
        <v>1098</v>
      </c>
      <c r="G720" s="238"/>
      <c r="H720" s="241">
        <v>2.724</v>
      </c>
      <c r="I720" s="242"/>
      <c r="J720" s="238"/>
      <c r="K720" s="238"/>
      <c r="L720" s="243"/>
      <c r="M720" s="244"/>
      <c r="N720" s="245"/>
      <c r="O720" s="245"/>
      <c r="P720" s="245"/>
      <c r="Q720" s="245"/>
      <c r="R720" s="245"/>
      <c r="S720" s="245"/>
      <c r="T720" s="246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47" t="s">
        <v>132</v>
      </c>
      <c r="AU720" s="247" t="s">
        <v>82</v>
      </c>
      <c r="AV720" s="14" t="s">
        <v>82</v>
      </c>
      <c r="AW720" s="14" t="s">
        <v>33</v>
      </c>
      <c r="AX720" s="14" t="s">
        <v>80</v>
      </c>
      <c r="AY720" s="247" t="s">
        <v>122</v>
      </c>
    </row>
    <row r="721" spans="1:65" s="2" customFormat="1" ht="37.8" customHeight="1">
      <c r="A721" s="40"/>
      <c r="B721" s="41"/>
      <c r="C721" s="207" t="s">
        <v>1099</v>
      </c>
      <c r="D721" s="207" t="s">
        <v>124</v>
      </c>
      <c r="E721" s="208" t="s">
        <v>1100</v>
      </c>
      <c r="F721" s="209" t="s">
        <v>1101</v>
      </c>
      <c r="G721" s="210" t="s">
        <v>238</v>
      </c>
      <c r="H721" s="211">
        <v>92.859</v>
      </c>
      <c r="I721" s="212"/>
      <c r="J721" s="213">
        <f>ROUND(I721*H721,2)</f>
        <v>0</v>
      </c>
      <c r="K721" s="214"/>
      <c r="L721" s="46"/>
      <c r="M721" s="215" t="s">
        <v>19</v>
      </c>
      <c r="N721" s="216" t="s">
        <v>43</v>
      </c>
      <c r="O721" s="86"/>
      <c r="P721" s="217">
        <f>O721*H721</f>
        <v>0</v>
      </c>
      <c r="Q721" s="217">
        <v>0</v>
      </c>
      <c r="R721" s="217">
        <f>Q721*H721</f>
        <v>0</v>
      </c>
      <c r="S721" s="217">
        <v>0</v>
      </c>
      <c r="T721" s="218">
        <f>S721*H721</f>
        <v>0</v>
      </c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R721" s="219" t="s">
        <v>303</v>
      </c>
      <c r="AT721" s="219" t="s">
        <v>124</v>
      </c>
      <c r="AU721" s="219" t="s">
        <v>82</v>
      </c>
      <c r="AY721" s="19" t="s">
        <v>122</v>
      </c>
      <c r="BE721" s="220">
        <f>IF(N721="základní",J721,0)</f>
        <v>0</v>
      </c>
      <c r="BF721" s="220">
        <f>IF(N721="snížená",J721,0)</f>
        <v>0</v>
      </c>
      <c r="BG721" s="220">
        <f>IF(N721="zákl. přenesená",J721,0)</f>
        <v>0</v>
      </c>
      <c r="BH721" s="220">
        <f>IF(N721="sníž. přenesená",J721,0)</f>
        <v>0</v>
      </c>
      <c r="BI721" s="220">
        <f>IF(N721="nulová",J721,0)</f>
        <v>0</v>
      </c>
      <c r="BJ721" s="19" t="s">
        <v>80</v>
      </c>
      <c r="BK721" s="220">
        <f>ROUND(I721*H721,2)</f>
        <v>0</v>
      </c>
      <c r="BL721" s="19" t="s">
        <v>303</v>
      </c>
      <c r="BM721" s="219" t="s">
        <v>1102</v>
      </c>
    </row>
    <row r="722" spans="1:47" s="2" customFormat="1" ht="12">
      <c r="A722" s="40"/>
      <c r="B722" s="41"/>
      <c r="C722" s="42"/>
      <c r="D722" s="221" t="s">
        <v>130</v>
      </c>
      <c r="E722" s="42"/>
      <c r="F722" s="222" t="s">
        <v>1103</v>
      </c>
      <c r="G722" s="42"/>
      <c r="H722" s="42"/>
      <c r="I722" s="223"/>
      <c r="J722" s="42"/>
      <c r="K722" s="42"/>
      <c r="L722" s="46"/>
      <c r="M722" s="224"/>
      <c r="N722" s="225"/>
      <c r="O722" s="86"/>
      <c r="P722" s="86"/>
      <c r="Q722" s="86"/>
      <c r="R722" s="86"/>
      <c r="S722" s="86"/>
      <c r="T722" s="87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T722" s="19" t="s">
        <v>130</v>
      </c>
      <c r="AU722" s="19" t="s">
        <v>82</v>
      </c>
    </row>
    <row r="723" spans="1:51" s="13" customFormat="1" ht="12">
      <c r="A723" s="13"/>
      <c r="B723" s="226"/>
      <c r="C723" s="227"/>
      <c r="D723" s="228" t="s">
        <v>132</v>
      </c>
      <c r="E723" s="229" t="s">
        <v>19</v>
      </c>
      <c r="F723" s="230" t="s">
        <v>1104</v>
      </c>
      <c r="G723" s="227"/>
      <c r="H723" s="229" t="s">
        <v>19</v>
      </c>
      <c r="I723" s="231"/>
      <c r="J723" s="227"/>
      <c r="K723" s="227"/>
      <c r="L723" s="232"/>
      <c r="M723" s="233"/>
      <c r="N723" s="234"/>
      <c r="O723" s="234"/>
      <c r="P723" s="234"/>
      <c r="Q723" s="234"/>
      <c r="R723" s="234"/>
      <c r="S723" s="234"/>
      <c r="T723" s="235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6" t="s">
        <v>132</v>
      </c>
      <c r="AU723" s="236" t="s">
        <v>82</v>
      </c>
      <c r="AV723" s="13" t="s">
        <v>80</v>
      </c>
      <c r="AW723" s="13" t="s">
        <v>33</v>
      </c>
      <c r="AX723" s="13" t="s">
        <v>72</v>
      </c>
      <c r="AY723" s="236" t="s">
        <v>122</v>
      </c>
    </row>
    <row r="724" spans="1:51" s="14" customFormat="1" ht="12">
      <c r="A724" s="14"/>
      <c r="B724" s="237"/>
      <c r="C724" s="238"/>
      <c r="D724" s="228" t="s">
        <v>132</v>
      </c>
      <c r="E724" s="239" t="s">
        <v>19</v>
      </c>
      <c r="F724" s="240" t="s">
        <v>943</v>
      </c>
      <c r="G724" s="238"/>
      <c r="H724" s="241">
        <v>92.859</v>
      </c>
      <c r="I724" s="242"/>
      <c r="J724" s="238"/>
      <c r="K724" s="238"/>
      <c r="L724" s="243"/>
      <c r="M724" s="244"/>
      <c r="N724" s="245"/>
      <c r="O724" s="245"/>
      <c r="P724" s="245"/>
      <c r="Q724" s="245"/>
      <c r="R724" s="245"/>
      <c r="S724" s="245"/>
      <c r="T724" s="246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7" t="s">
        <v>132</v>
      </c>
      <c r="AU724" s="247" t="s">
        <v>82</v>
      </c>
      <c r="AV724" s="14" t="s">
        <v>82</v>
      </c>
      <c r="AW724" s="14" t="s">
        <v>33</v>
      </c>
      <c r="AX724" s="14" t="s">
        <v>80</v>
      </c>
      <c r="AY724" s="247" t="s">
        <v>122</v>
      </c>
    </row>
    <row r="725" spans="1:65" s="2" customFormat="1" ht="21.75" customHeight="1">
      <c r="A725" s="40"/>
      <c r="B725" s="41"/>
      <c r="C725" s="275" t="s">
        <v>1105</v>
      </c>
      <c r="D725" s="275" t="s">
        <v>440</v>
      </c>
      <c r="E725" s="276" t="s">
        <v>1106</v>
      </c>
      <c r="F725" s="277" t="s">
        <v>1107</v>
      </c>
      <c r="G725" s="278" t="s">
        <v>127</v>
      </c>
      <c r="H725" s="279">
        <v>2.451</v>
      </c>
      <c r="I725" s="280"/>
      <c r="J725" s="281">
        <f>ROUND(I725*H725,2)</f>
        <v>0</v>
      </c>
      <c r="K725" s="282"/>
      <c r="L725" s="283"/>
      <c r="M725" s="284" t="s">
        <v>19</v>
      </c>
      <c r="N725" s="285" t="s">
        <v>43</v>
      </c>
      <c r="O725" s="86"/>
      <c r="P725" s="217">
        <f>O725*H725</f>
        <v>0</v>
      </c>
      <c r="Q725" s="217">
        <v>0.55</v>
      </c>
      <c r="R725" s="217">
        <f>Q725*H725</f>
        <v>1.3480500000000002</v>
      </c>
      <c r="S725" s="217">
        <v>0</v>
      </c>
      <c r="T725" s="218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19" t="s">
        <v>364</v>
      </c>
      <c r="AT725" s="219" t="s">
        <v>440</v>
      </c>
      <c r="AU725" s="219" t="s">
        <v>82</v>
      </c>
      <c r="AY725" s="19" t="s">
        <v>122</v>
      </c>
      <c r="BE725" s="220">
        <f>IF(N725="základní",J725,0)</f>
        <v>0</v>
      </c>
      <c r="BF725" s="220">
        <f>IF(N725="snížená",J725,0)</f>
        <v>0</v>
      </c>
      <c r="BG725" s="220">
        <f>IF(N725="zákl. přenesená",J725,0)</f>
        <v>0</v>
      </c>
      <c r="BH725" s="220">
        <f>IF(N725="sníž. přenesená",J725,0)</f>
        <v>0</v>
      </c>
      <c r="BI725" s="220">
        <f>IF(N725="nulová",J725,0)</f>
        <v>0</v>
      </c>
      <c r="BJ725" s="19" t="s">
        <v>80</v>
      </c>
      <c r="BK725" s="220">
        <f>ROUND(I725*H725,2)</f>
        <v>0</v>
      </c>
      <c r="BL725" s="19" t="s">
        <v>303</v>
      </c>
      <c r="BM725" s="219" t="s">
        <v>1108</v>
      </c>
    </row>
    <row r="726" spans="1:51" s="14" customFormat="1" ht="12">
      <c r="A726" s="14"/>
      <c r="B726" s="237"/>
      <c r="C726" s="238"/>
      <c r="D726" s="228" t="s">
        <v>132</v>
      </c>
      <c r="E726" s="239" t="s">
        <v>19</v>
      </c>
      <c r="F726" s="240" t="s">
        <v>1109</v>
      </c>
      <c r="G726" s="238"/>
      <c r="H726" s="241">
        <v>2.451</v>
      </c>
      <c r="I726" s="242"/>
      <c r="J726" s="238"/>
      <c r="K726" s="238"/>
      <c r="L726" s="243"/>
      <c r="M726" s="244"/>
      <c r="N726" s="245"/>
      <c r="O726" s="245"/>
      <c r="P726" s="245"/>
      <c r="Q726" s="245"/>
      <c r="R726" s="245"/>
      <c r="S726" s="245"/>
      <c r="T726" s="246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47" t="s">
        <v>132</v>
      </c>
      <c r="AU726" s="247" t="s">
        <v>82</v>
      </c>
      <c r="AV726" s="14" t="s">
        <v>82</v>
      </c>
      <c r="AW726" s="14" t="s">
        <v>33</v>
      </c>
      <c r="AX726" s="14" t="s">
        <v>80</v>
      </c>
      <c r="AY726" s="247" t="s">
        <v>122</v>
      </c>
    </row>
    <row r="727" spans="1:65" s="2" customFormat="1" ht="37.8" customHeight="1">
      <c r="A727" s="40"/>
      <c r="B727" s="41"/>
      <c r="C727" s="207" t="s">
        <v>645</v>
      </c>
      <c r="D727" s="207" t="s">
        <v>124</v>
      </c>
      <c r="E727" s="208" t="s">
        <v>1110</v>
      </c>
      <c r="F727" s="209" t="s">
        <v>1111</v>
      </c>
      <c r="G727" s="210" t="s">
        <v>127</v>
      </c>
      <c r="H727" s="211">
        <v>7.02</v>
      </c>
      <c r="I727" s="212"/>
      <c r="J727" s="213">
        <f>ROUND(I727*H727,2)</f>
        <v>0</v>
      </c>
      <c r="K727" s="214"/>
      <c r="L727" s="46"/>
      <c r="M727" s="215" t="s">
        <v>19</v>
      </c>
      <c r="N727" s="216" t="s">
        <v>43</v>
      </c>
      <c r="O727" s="86"/>
      <c r="P727" s="217">
        <f>O727*H727</f>
        <v>0</v>
      </c>
      <c r="Q727" s="217">
        <v>0.023367805</v>
      </c>
      <c r="R727" s="217">
        <f>Q727*H727</f>
        <v>0.16404199109999998</v>
      </c>
      <c r="S727" s="217">
        <v>0</v>
      </c>
      <c r="T727" s="218">
        <f>S727*H727</f>
        <v>0</v>
      </c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R727" s="219" t="s">
        <v>303</v>
      </c>
      <c r="AT727" s="219" t="s">
        <v>124</v>
      </c>
      <c r="AU727" s="219" t="s">
        <v>82</v>
      </c>
      <c r="AY727" s="19" t="s">
        <v>122</v>
      </c>
      <c r="BE727" s="220">
        <f>IF(N727="základní",J727,0)</f>
        <v>0</v>
      </c>
      <c r="BF727" s="220">
        <f>IF(N727="snížená",J727,0)</f>
        <v>0</v>
      </c>
      <c r="BG727" s="220">
        <f>IF(N727="zákl. přenesená",J727,0)</f>
        <v>0</v>
      </c>
      <c r="BH727" s="220">
        <f>IF(N727="sníž. přenesená",J727,0)</f>
        <v>0</v>
      </c>
      <c r="BI727" s="220">
        <f>IF(N727="nulová",J727,0)</f>
        <v>0</v>
      </c>
      <c r="BJ727" s="19" t="s">
        <v>80</v>
      </c>
      <c r="BK727" s="220">
        <f>ROUND(I727*H727,2)</f>
        <v>0</v>
      </c>
      <c r="BL727" s="19" t="s">
        <v>303</v>
      </c>
      <c r="BM727" s="219" t="s">
        <v>1112</v>
      </c>
    </row>
    <row r="728" spans="1:47" s="2" customFormat="1" ht="12">
      <c r="A728" s="40"/>
      <c r="B728" s="41"/>
      <c r="C728" s="42"/>
      <c r="D728" s="221" t="s">
        <v>130</v>
      </c>
      <c r="E728" s="42"/>
      <c r="F728" s="222" t="s">
        <v>1113</v>
      </c>
      <c r="G728" s="42"/>
      <c r="H728" s="42"/>
      <c r="I728" s="223"/>
      <c r="J728" s="42"/>
      <c r="K728" s="42"/>
      <c r="L728" s="46"/>
      <c r="M728" s="224"/>
      <c r="N728" s="225"/>
      <c r="O728" s="86"/>
      <c r="P728" s="86"/>
      <c r="Q728" s="86"/>
      <c r="R728" s="86"/>
      <c r="S728" s="86"/>
      <c r="T728" s="87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T728" s="19" t="s">
        <v>130</v>
      </c>
      <c r="AU728" s="19" t="s">
        <v>82</v>
      </c>
    </row>
    <row r="729" spans="1:51" s="14" customFormat="1" ht="12">
      <c r="A729" s="14"/>
      <c r="B729" s="237"/>
      <c r="C729" s="238"/>
      <c r="D729" s="228" t="s">
        <v>132</v>
      </c>
      <c r="E729" s="239" t="s">
        <v>19</v>
      </c>
      <c r="F729" s="240" t="s">
        <v>1067</v>
      </c>
      <c r="G729" s="238"/>
      <c r="H729" s="241">
        <v>7.02</v>
      </c>
      <c r="I729" s="242"/>
      <c r="J729" s="238"/>
      <c r="K729" s="238"/>
      <c r="L729" s="243"/>
      <c r="M729" s="244"/>
      <c r="N729" s="245"/>
      <c r="O729" s="245"/>
      <c r="P729" s="245"/>
      <c r="Q729" s="245"/>
      <c r="R729" s="245"/>
      <c r="S729" s="245"/>
      <c r="T729" s="246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7" t="s">
        <v>132</v>
      </c>
      <c r="AU729" s="247" t="s">
        <v>82</v>
      </c>
      <c r="AV729" s="14" t="s">
        <v>82</v>
      </c>
      <c r="AW729" s="14" t="s">
        <v>33</v>
      </c>
      <c r="AX729" s="14" t="s">
        <v>80</v>
      </c>
      <c r="AY729" s="247" t="s">
        <v>122</v>
      </c>
    </row>
    <row r="730" spans="1:65" s="2" customFormat="1" ht="49.05" customHeight="1">
      <c r="A730" s="40"/>
      <c r="B730" s="41"/>
      <c r="C730" s="207" t="s">
        <v>1114</v>
      </c>
      <c r="D730" s="207" t="s">
        <v>124</v>
      </c>
      <c r="E730" s="208" t="s">
        <v>1115</v>
      </c>
      <c r="F730" s="209" t="s">
        <v>1116</v>
      </c>
      <c r="G730" s="210" t="s">
        <v>238</v>
      </c>
      <c r="H730" s="211">
        <v>3.518</v>
      </c>
      <c r="I730" s="212"/>
      <c r="J730" s="213">
        <f>ROUND(I730*H730,2)</f>
        <v>0</v>
      </c>
      <c r="K730" s="214"/>
      <c r="L730" s="46"/>
      <c r="M730" s="215" t="s">
        <v>19</v>
      </c>
      <c r="N730" s="216" t="s">
        <v>43</v>
      </c>
      <c r="O730" s="86"/>
      <c r="P730" s="217">
        <f>O730*H730</f>
        <v>0</v>
      </c>
      <c r="Q730" s="217">
        <v>0</v>
      </c>
      <c r="R730" s="217">
        <f>Q730*H730</f>
        <v>0</v>
      </c>
      <c r="S730" s="217">
        <v>0</v>
      </c>
      <c r="T730" s="218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19" t="s">
        <v>303</v>
      </c>
      <c r="AT730" s="219" t="s">
        <v>124</v>
      </c>
      <c r="AU730" s="219" t="s">
        <v>82</v>
      </c>
      <c r="AY730" s="19" t="s">
        <v>122</v>
      </c>
      <c r="BE730" s="220">
        <f>IF(N730="základní",J730,0)</f>
        <v>0</v>
      </c>
      <c r="BF730" s="220">
        <f>IF(N730="snížená",J730,0)</f>
        <v>0</v>
      </c>
      <c r="BG730" s="220">
        <f>IF(N730="zákl. přenesená",J730,0)</f>
        <v>0</v>
      </c>
      <c r="BH730" s="220">
        <f>IF(N730="sníž. přenesená",J730,0)</f>
        <v>0</v>
      </c>
      <c r="BI730" s="220">
        <f>IF(N730="nulová",J730,0)</f>
        <v>0</v>
      </c>
      <c r="BJ730" s="19" t="s">
        <v>80</v>
      </c>
      <c r="BK730" s="220">
        <f>ROUND(I730*H730,2)</f>
        <v>0</v>
      </c>
      <c r="BL730" s="19" t="s">
        <v>303</v>
      </c>
      <c r="BM730" s="219" t="s">
        <v>1117</v>
      </c>
    </row>
    <row r="731" spans="1:51" s="13" customFormat="1" ht="12">
      <c r="A731" s="13"/>
      <c r="B731" s="226"/>
      <c r="C731" s="227"/>
      <c r="D731" s="228" t="s">
        <v>132</v>
      </c>
      <c r="E731" s="229" t="s">
        <v>19</v>
      </c>
      <c r="F731" s="230" t="s">
        <v>1118</v>
      </c>
      <c r="G731" s="227"/>
      <c r="H731" s="229" t="s">
        <v>19</v>
      </c>
      <c r="I731" s="231"/>
      <c r="J731" s="227"/>
      <c r="K731" s="227"/>
      <c r="L731" s="232"/>
      <c r="M731" s="233"/>
      <c r="N731" s="234"/>
      <c r="O731" s="234"/>
      <c r="P731" s="234"/>
      <c r="Q731" s="234"/>
      <c r="R731" s="234"/>
      <c r="S731" s="234"/>
      <c r="T731" s="235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36" t="s">
        <v>132</v>
      </c>
      <c r="AU731" s="236" t="s">
        <v>82</v>
      </c>
      <c r="AV731" s="13" t="s">
        <v>80</v>
      </c>
      <c r="AW731" s="13" t="s">
        <v>33</v>
      </c>
      <c r="AX731" s="13" t="s">
        <v>72</v>
      </c>
      <c r="AY731" s="236" t="s">
        <v>122</v>
      </c>
    </row>
    <row r="732" spans="1:51" s="14" customFormat="1" ht="12">
      <c r="A732" s="14"/>
      <c r="B732" s="237"/>
      <c r="C732" s="238"/>
      <c r="D732" s="228" t="s">
        <v>132</v>
      </c>
      <c r="E732" s="239" t="s">
        <v>19</v>
      </c>
      <c r="F732" s="240" t="s">
        <v>1119</v>
      </c>
      <c r="G732" s="238"/>
      <c r="H732" s="241">
        <v>3.518</v>
      </c>
      <c r="I732" s="242"/>
      <c r="J732" s="238"/>
      <c r="K732" s="238"/>
      <c r="L732" s="243"/>
      <c r="M732" s="244"/>
      <c r="N732" s="245"/>
      <c r="O732" s="245"/>
      <c r="P732" s="245"/>
      <c r="Q732" s="245"/>
      <c r="R732" s="245"/>
      <c r="S732" s="245"/>
      <c r="T732" s="246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47" t="s">
        <v>132</v>
      </c>
      <c r="AU732" s="247" t="s">
        <v>82</v>
      </c>
      <c r="AV732" s="14" t="s">
        <v>82</v>
      </c>
      <c r="AW732" s="14" t="s">
        <v>33</v>
      </c>
      <c r="AX732" s="14" t="s">
        <v>80</v>
      </c>
      <c r="AY732" s="247" t="s">
        <v>122</v>
      </c>
    </row>
    <row r="733" spans="1:65" s="2" customFormat="1" ht="37.8" customHeight="1">
      <c r="A733" s="40"/>
      <c r="B733" s="41"/>
      <c r="C733" s="207" t="s">
        <v>661</v>
      </c>
      <c r="D733" s="207" t="s">
        <v>124</v>
      </c>
      <c r="E733" s="208" t="s">
        <v>1120</v>
      </c>
      <c r="F733" s="209" t="s">
        <v>1121</v>
      </c>
      <c r="G733" s="210" t="s">
        <v>238</v>
      </c>
      <c r="H733" s="211">
        <v>3.204</v>
      </c>
      <c r="I733" s="212"/>
      <c r="J733" s="213">
        <f>ROUND(I733*H733,2)</f>
        <v>0</v>
      </c>
      <c r="K733" s="214"/>
      <c r="L733" s="46"/>
      <c r="M733" s="215" t="s">
        <v>19</v>
      </c>
      <c r="N733" s="216" t="s">
        <v>43</v>
      </c>
      <c r="O733" s="86"/>
      <c r="P733" s="217">
        <f>O733*H733</f>
        <v>0</v>
      </c>
      <c r="Q733" s="217">
        <v>0</v>
      </c>
      <c r="R733" s="217">
        <f>Q733*H733</f>
        <v>0</v>
      </c>
      <c r="S733" s="217">
        <v>0</v>
      </c>
      <c r="T733" s="218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19" t="s">
        <v>303</v>
      </c>
      <c r="AT733" s="219" t="s">
        <v>124</v>
      </c>
      <c r="AU733" s="219" t="s">
        <v>82</v>
      </c>
      <c r="AY733" s="19" t="s">
        <v>122</v>
      </c>
      <c r="BE733" s="220">
        <f>IF(N733="základní",J733,0)</f>
        <v>0</v>
      </c>
      <c r="BF733" s="220">
        <f>IF(N733="snížená",J733,0)</f>
        <v>0</v>
      </c>
      <c r="BG733" s="220">
        <f>IF(N733="zákl. přenesená",J733,0)</f>
        <v>0</v>
      </c>
      <c r="BH733" s="220">
        <f>IF(N733="sníž. přenesená",J733,0)</f>
        <v>0</v>
      </c>
      <c r="BI733" s="220">
        <f>IF(N733="nulová",J733,0)</f>
        <v>0</v>
      </c>
      <c r="BJ733" s="19" t="s">
        <v>80</v>
      </c>
      <c r="BK733" s="220">
        <f>ROUND(I733*H733,2)</f>
        <v>0</v>
      </c>
      <c r="BL733" s="19" t="s">
        <v>303</v>
      </c>
      <c r="BM733" s="219" t="s">
        <v>1122</v>
      </c>
    </row>
    <row r="734" spans="1:51" s="13" customFormat="1" ht="12">
      <c r="A734" s="13"/>
      <c r="B734" s="226"/>
      <c r="C734" s="227"/>
      <c r="D734" s="228" t="s">
        <v>132</v>
      </c>
      <c r="E734" s="229" t="s">
        <v>19</v>
      </c>
      <c r="F734" s="230" t="s">
        <v>1123</v>
      </c>
      <c r="G734" s="227"/>
      <c r="H734" s="229" t="s">
        <v>19</v>
      </c>
      <c r="I734" s="231"/>
      <c r="J734" s="227"/>
      <c r="K734" s="227"/>
      <c r="L734" s="232"/>
      <c r="M734" s="233"/>
      <c r="N734" s="234"/>
      <c r="O734" s="234"/>
      <c r="P734" s="234"/>
      <c r="Q734" s="234"/>
      <c r="R734" s="234"/>
      <c r="S734" s="234"/>
      <c r="T734" s="235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36" t="s">
        <v>132</v>
      </c>
      <c r="AU734" s="236" t="s">
        <v>82</v>
      </c>
      <c r="AV734" s="13" t="s">
        <v>80</v>
      </c>
      <c r="AW734" s="13" t="s">
        <v>33</v>
      </c>
      <c r="AX734" s="13" t="s">
        <v>72</v>
      </c>
      <c r="AY734" s="236" t="s">
        <v>122</v>
      </c>
    </row>
    <row r="735" spans="1:51" s="14" customFormat="1" ht="12">
      <c r="A735" s="14"/>
      <c r="B735" s="237"/>
      <c r="C735" s="238"/>
      <c r="D735" s="228" t="s">
        <v>132</v>
      </c>
      <c r="E735" s="239" t="s">
        <v>19</v>
      </c>
      <c r="F735" s="240" t="s">
        <v>965</v>
      </c>
      <c r="G735" s="238"/>
      <c r="H735" s="241">
        <v>2.196</v>
      </c>
      <c r="I735" s="242"/>
      <c r="J735" s="238"/>
      <c r="K735" s="238"/>
      <c r="L735" s="243"/>
      <c r="M735" s="244"/>
      <c r="N735" s="245"/>
      <c r="O735" s="245"/>
      <c r="P735" s="245"/>
      <c r="Q735" s="245"/>
      <c r="R735" s="245"/>
      <c r="S735" s="245"/>
      <c r="T735" s="246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47" t="s">
        <v>132</v>
      </c>
      <c r="AU735" s="247" t="s">
        <v>82</v>
      </c>
      <c r="AV735" s="14" t="s">
        <v>82</v>
      </c>
      <c r="AW735" s="14" t="s">
        <v>33</v>
      </c>
      <c r="AX735" s="14" t="s">
        <v>72</v>
      </c>
      <c r="AY735" s="247" t="s">
        <v>122</v>
      </c>
    </row>
    <row r="736" spans="1:51" s="13" customFormat="1" ht="12">
      <c r="A736" s="13"/>
      <c r="B736" s="226"/>
      <c r="C736" s="227"/>
      <c r="D736" s="228" t="s">
        <v>132</v>
      </c>
      <c r="E736" s="229" t="s">
        <v>19</v>
      </c>
      <c r="F736" s="230" t="s">
        <v>966</v>
      </c>
      <c r="G736" s="227"/>
      <c r="H736" s="229" t="s">
        <v>19</v>
      </c>
      <c r="I736" s="231"/>
      <c r="J736" s="227"/>
      <c r="K736" s="227"/>
      <c r="L736" s="232"/>
      <c r="M736" s="233"/>
      <c r="N736" s="234"/>
      <c r="O736" s="234"/>
      <c r="P736" s="234"/>
      <c r="Q736" s="234"/>
      <c r="R736" s="234"/>
      <c r="S736" s="234"/>
      <c r="T736" s="235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36" t="s">
        <v>132</v>
      </c>
      <c r="AU736" s="236" t="s">
        <v>82</v>
      </c>
      <c r="AV736" s="13" t="s">
        <v>80</v>
      </c>
      <c r="AW736" s="13" t="s">
        <v>33</v>
      </c>
      <c r="AX736" s="13" t="s">
        <v>72</v>
      </c>
      <c r="AY736" s="236" t="s">
        <v>122</v>
      </c>
    </row>
    <row r="737" spans="1:51" s="14" customFormat="1" ht="12">
      <c r="A737" s="14"/>
      <c r="B737" s="237"/>
      <c r="C737" s="238"/>
      <c r="D737" s="228" t="s">
        <v>132</v>
      </c>
      <c r="E737" s="239" t="s">
        <v>19</v>
      </c>
      <c r="F737" s="240" t="s">
        <v>967</v>
      </c>
      <c r="G737" s="238"/>
      <c r="H737" s="241">
        <v>1.008</v>
      </c>
      <c r="I737" s="242"/>
      <c r="J737" s="238"/>
      <c r="K737" s="238"/>
      <c r="L737" s="243"/>
      <c r="M737" s="244"/>
      <c r="N737" s="245"/>
      <c r="O737" s="245"/>
      <c r="P737" s="245"/>
      <c r="Q737" s="245"/>
      <c r="R737" s="245"/>
      <c r="S737" s="245"/>
      <c r="T737" s="246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47" t="s">
        <v>132</v>
      </c>
      <c r="AU737" s="247" t="s">
        <v>82</v>
      </c>
      <c r="AV737" s="14" t="s">
        <v>82</v>
      </c>
      <c r="AW737" s="14" t="s">
        <v>33</v>
      </c>
      <c r="AX737" s="14" t="s">
        <v>72</v>
      </c>
      <c r="AY737" s="247" t="s">
        <v>122</v>
      </c>
    </row>
    <row r="738" spans="1:51" s="15" customFormat="1" ht="12">
      <c r="A738" s="15"/>
      <c r="B738" s="248"/>
      <c r="C738" s="249"/>
      <c r="D738" s="228" t="s">
        <v>132</v>
      </c>
      <c r="E738" s="250" t="s">
        <v>19</v>
      </c>
      <c r="F738" s="251" t="s">
        <v>136</v>
      </c>
      <c r="G738" s="249"/>
      <c r="H738" s="252">
        <v>3.204</v>
      </c>
      <c r="I738" s="253"/>
      <c r="J738" s="249"/>
      <c r="K738" s="249"/>
      <c r="L738" s="254"/>
      <c r="M738" s="255"/>
      <c r="N738" s="256"/>
      <c r="O738" s="256"/>
      <c r="P738" s="256"/>
      <c r="Q738" s="256"/>
      <c r="R738" s="256"/>
      <c r="S738" s="256"/>
      <c r="T738" s="257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T738" s="258" t="s">
        <v>132</v>
      </c>
      <c r="AU738" s="258" t="s">
        <v>82</v>
      </c>
      <c r="AV738" s="15" t="s">
        <v>128</v>
      </c>
      <c r="AW738" s="15" t="s">
        <v>33</v>
      </c>
      <c r="AX738" s="15" t="s">
        <v>80</v>
      </c>
      <c r="AY738" s="258" t="s">
        <v>122</v>
      </c>
    </row>
    <row r="739" spans="1:65" s="2" customFormat="1" ht="37.8" customHeight="1">
      <c r="A739" s="40"/>
      <c r="B739" s="41"/>
      <c r="C739" s="207" t="s">
        <v>1124</v>
      </c>
      <c r="D739" s="207" t="s">
        <v>124</v>
      </c>
      <c r="E739" s="208" t="s">
        <v>1125</v>
      </c>
      <c r="F739" s="209" t="s">
        <v>1126</v>
      </c>
      <c r="G739" s="210" t="s">
        <v>238</v>
      </c>
      <c r="H739" s="211">
        <v>12.266</v>
      </c>
      <c r="I739" s="212"/>
      <c r="J739" s="213">
        <f>ROUND(I739*H739,2)</f>
        <v>0</v>
      </c>
      <c r="K739" s="214"/>
      <c r="L739" s="46"/>
      <c r="M739" s="215" t="s">
        <v>19</v>
      </c>
      <c r="N739" s="216" t="s">
        <v>43</v>
      </c>
      <c r="O739" s="86"/>
      <c r="P739" s="217">
        <f>O739*H739</f>
        <v>0</v>
      </c>
      <c r="Q739" s="217">
        <v>0</v>
      </c>
      <c r="R739" s="217">
        <f>Q739*H739</f>
        <v>0</v>
      </c>
      <c r="S739" s="217">
        <v>0</v>
      </c>
      <c r="T739" s="218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19" t="s">
        <v>303</v>
      </c>
      <c r="AT739" s="219" t="s">
        <v>124</v>
      </c>
      <c r="AU739" s="219" t="s">
        <v>82</v>
      </c>
      <c r="AY739" s="19" t="s">
        <v>122</v>
      </c>
      <c r="BE739" s="220">
        <f>IF(N739="základní",J739,0)</f>
        <v>0</v>
      </c>
      <c r="BF739" s="220">
        <f>IF(N739="snížená",J739,0)</f>
        <v>0</v>
      </c>
      <c r="BG739" s="220">
        <f>IF(N739="zákl. přenesená",J739,0)</f>
        <v>0</v>
      </c>
      <c r="BH739" s="220">
        <f>IF(N739="sníž. přenesená",J739,0)</f>
        <v>0</v>
      </c>
      <c r="BI739" s="220">
        <f>IF(N739="nulová",J739,0)</f>
        <v>0</v>
      </c>
      <c r="BJ739" s="19" t="s">
        <v>80</v>
      </c>
      <c r="BK739" s="220">
        <f>ROUND(I739*H739,2)</f>
        <v>0</v>
      </c>
      <c r="BL739" s="19" t="s">
        <v>303</v>
      </c>
      <c r="BM739" s="219" t="s">
        <v>1127</v>
      </c>
    </row>
    <row r="740" spans="1:51" s="13" customFormat="1" ht="12">
      <c r="A740" s="13"/>
      <c r="B740" s="226"/>
      <c r="C740" s="227"/>
      <c r="D740" s="228" t="s">
        <v>132</v>
      </c>
      <c r="E740" s="229" t="s">
        <v>19</v>
      </c>
      <c r="F740" s="230" t="s">
        <v>964</v>
      </c>
      <c r="G740" s="227"/>
      <c r="H740" s="229" t="s">
        <v>19</v>
      </c>
      <c r="I740" s="231"/>
      <c r="J740" s="227"/>
      <c r="K740" s="227"/>
      <c r="L740" s="232"/>
      <c r="M740" s="233"/>
      <c r="N740" s="234"/>
      <c r="O740" s="234"/>
      <c r="P740" s="234"/>
      <c r="Q740" s="234"/>
      <c r="R740" s="234"/>
      <c r="S740" s="234"/>
      <c r="T740" s="235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36" t="s">
        <v>132</v>
      </c>
      <c r="AU740" s="236" t="s">
        <v>82</v>
      </c>
      <c r="AV740" s="13" t="s">
        <v>80</v>
      </c>
      <c r="AW740" s="13" t="s">
        <v>33</v>
      </c>
      <c r="AX740" s="13" t="s">
        <v>72</v>
      </c>
      <c r="AY740" s="236" t="s">
        <v>122</v>
      </c>
    </row>
    <row r="741" spans="1:51" s="14" customFormat="1" ht="12">
      <c r="A741" s="14"/>
      <c r="B741" s="237"/>
      <c r="C741" s="238"/>
      <c r="D741" s="228" t="s">
        <v>132</v>
      </c>
      <c r="E741" s="239" t="s">
        <v>19</v>
      </c>
      <c r="F741" s="240" t="s">
        <v>1128</v>
      </c>
      <c r="G741" s="238"/>
      <c r="H741" s="241">
        <v>6.474</v>
      </c>
      <c r="I741" s="242"/>
      <c r="J741" s="238"/>
      <c r="K741" s="238"/>
      <c r="L741" s="243"/>
      <c r="M741" s="244"/>
      <c r="N741" s="245"/>
      <c r="O741" s="245"/>
      <c r="P741" s="245"/>
      <c r="Q741" s="245"/>
      <c r="R741" s="245"/>
      <c r="S741" s="245"/>
      <c r="T741" s="246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47" t="s">
        <v>132</v>
      </c>
      <c r="AU741" s="247" t="s">
        <v>82</v>
      </c>
      <c r="AV741" s="14" t="s">
        <v>82</v>
      </c>
      <c r="AW741" s="14" t="s">
        <v>33</v>
      </c>
      <c r="AX741" s="14" t="s">
        <v>72</v>
      </c>
      <c r="AY741" s="247" t="s">
        <v>122</v>
      </c>
    </row>
    <row r="742" spans="1:51" s="14" customFormat="1" ht="12">
      <c r="A742" s="14"/>
      <c r="B742" s="237"/>
      <c r="C742" s="238"/>
      <c r="D742" s="228" t="s">
        <v>132</v>
      </c>
      <c r="E742" s="239" t="s">
        <v>19</v>
      </c>
      <c r="F742" s="240" t="s">
        <v>1129</v>
      </c>
      <c r="G742" s="238"/>
      <c r="H742" s="241">
        <v>4.086</v>
      </c>
      <c r="I742" s="242"/>
      <c r="J742" s="238"/>
      <c r="K742" s="238"/>
      <c r="L742" s="243"/>
      <c r="M742" s="244"/>
      <c r="N742" s="245"/>
      <c r="O742" s="245"/>
      <c r="P742" s="245"/>
      <c r="Q742" s="245"/>
      <c r="R742" s="245"/>
      <c r="S742" s="245"/>
      <c r="T742" s="246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47" t="s">
        <v>132</v>
      </c>
      <c r="AU742" s="247" t="s">
        <v>82</v>
      </c>
      <c r="AV742" s="14" t="s">
        <v>82</v>
      </c>
      <c r="AW742" s="14" t="s">
        <v>33</v>
      </c>
      <c r="AX742" s="14" t="s">
        <v>72</v>
      </c>
      <c r="AY742" s="247" t="s">
        <v>122</v>
      </c>
    </row>
    <row r="743" spans="1:51" s="14" customFormat="1" ht="12">
      <c r="A743" s="14"/>
      <c r="B743" s="237"/>
      <c r="C743" s="238"/>
      <c r="D743" s="228" t="s">
        <v>132</v>
      </c>
      <c r="E743" s="239" t="s">
        <v>19</v>
      </c>
      <c r="F743" s="240" t="s">
        <v>1130</v>
      </c>
      <c r="G743" s="238"/>
      <c r="H743" s="241">
        <v>1.706</v>
      </c>
      <c r="I743" s="242"/>
      <c r="J743" s="238"/>
      <c r="K743" s="238"/>
      <c r="L743" s="243"/>
      <c r="M743" s="244"/>
      <c r="N743" s="245"/>
      <c r="O743" s="245"/>
      <c r="P743" s="245"/>
      <c r="Q743" s="245"/>
      <c r="R743" s="245"/>
      <c r="S743" s="245"/>
      <c r="T743" s="246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47" t="s">
        <v>132</v>
      </c>
      <c r="AU743" s="247" t="s">
        <v>82</v>
      </c>
      <c r="AV743" s="14" t="s">
        <v>82</v>
      </c>
      <c r="AW743" s="14" t="s">
        <v>33</v>
      </c>
      <c r="AX743" s="14" t="s">
        <v>72</v>
      </c>
      <c r="AY743" s="247" t="s">
        <v>122</v>
      </c>
    </row>
    <row r="744" spans="1:51" s="15" customFormat="1" ht="12">
      <c r="A744" s="15"/>
      <c r="B744" s="248"/>
      <c r="C744" s="249"/>
      <c r="D744" s="228" t="s">
        <v>132</v>
      </c>
      <c r="E744" s="250" t="s">
        <v>19</v>
      </c>
      <c r="F744" s="251" t="s">
        <v>136</v>
      </c>
      <c r="G744" s="249"/>
      <c r="H744" s="252">
        <v>12.266</v>
      </c>
      <c r="I744" s="253"/>
      <c r="J744" s="249"/>
      <c r="K744" s="249"/>
      <c r="L744" s="254"/>
      <c r="M744" s="255"/>
      <c r="N744" s="256"/>
      <c r="O744" s="256"/>
      <c r="P744" s="256"/>
      <c r="Q744" s="256"/>
      <c r="R744" s="256"/>
      <c r="S744" s="256"/>
      <c r="T744" s="257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T744" s="258" t="s">
        <v>132</v>
      </c>
      <c r="AU744" s="258" t="s">
        <v>82</v>
      </c>
      <c r="AV744" s="15" t="s">
        <v>128</v>
      </c>
      <c r="AW744" s="15" t="s">
        <v>33</v>
      </c>
      <c r="AX744" s="15" t="s">
        <v>80</v>
      </c>
      <c r="AY744" s="258" t="s">
        <v>122</v>
      </c>
    </row>
    <row r="745" spans="1:65" s="2" customFormat="1" ht="49.05" customHeight="1">
      <c r="A745" s="40"/>
      <c r="B745" s="41"/>
      <c r="C745" s="207" t="s">
        <v>665</v>
      </c>
      <c r="D745" s="207" t="s">
        <v>124</v>
      </c>
      <c r="E745" s="208" t="s">
        <v>1131</v>
      </c>
      <c r="F745" s="209" t="s">
        <v>1132</v>
      </c>
      <c r="G745" s="210" t="s">
        <v>204</v>
      </c>
      <c r="H745" s="211">
        <v>1</v>
      </c>
      <c r="I745" s="212"/>
      <c r="J745" s="213">
        <f>ROUND(I745*H745,2)</f>
        <v>0</v>
      </c>
      <c r="K745" s="214"/>
      <c r="L745" s="46"/>
      <c r="M745" s="215" t="s">
        <v>19</v>
      </c>
      <c r="N745" s="216" t="s">
        <v>43</v>
      </c>
      <c r="O745" s="86"/>
      <c r="P745" s="217">
        <f>O745*H745</f>
        <v>0</v>
      </c>
      <c r="Q745" s="217">
        <v>0</v>
      </c>
      <c r="R745" s="217">
        <f>Q745*H745</f>
        <v>0</v>
      </c>
      <c r="S745" s="217">
        <v>0</v>
      </c>
      <c r="T745" s="218">
        <f>S745*H745</f>
        <v>0</v>
      </c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R745" s="219" t="s">
        <v>303</v>
      </c>
      <c r="AT745" s="219" t="s">
        <v>124</v>
      </c>
      <c r="AU745" s="219" t="s">
        <v>82</v>
      </c>
      <c r="AY745" s="19" t="s">
        <v>122</v>
      </c>
      <c r="BE745" s="220">
        <f>IF(N745="základní",J745,0)</f>
        <v>0</v>
      </c>
      <c r="BF745" s="220">
        <f>IF(N745="snížená",J745,0)</f>
        <v>0</v>
      </c>
      <c r="BG745" s="220">
        <f>IF(N745="zákl. přenesená",J745,0)</f>
        <v>0</v>
      </c>
      <c r="BH745" s="220">
        <f>IF(N745="sníž. přenesená",J745,0)</f>
        <v>0</v>
      </c>
      <c r="BI745" s="220">
        <f>IF(N745="nulová",J745,0)</f>
        <v>0</v>
      </c>
      <c r="BJ745" s="19" t="s">
        <v>80</v>
      </c>
      <c r="BK745" s="220">
        <f>ROUND(I745*H745,2)</f>
        <v>0</v>
      </c>
      <c r="BL745" s="19" t="s">
        <v>303</v>
      </c>
      <c r="BM745" s="219" t="s">
        <v>1133</v>
      </c>
    </row>
    <row r="746" spans="1:65" s="2" customFormat="1" ht="44.25" customHeight="1">
      <c r="A746" s="40"/>
      <c r="B746" s="41"/>
      <c r="C746" s="207" t="s">
        <v>1134</v>
      </c>
      <c r="D746" s="207" t="s">
        <v>124</v>
      </c>
      <c r="E746" s="208" t="s">
        <v>1135</v>
      </c>
      <c r="F746" s="209" t="s">
        <v>1136</v>
      </c>
      <c r="G746" s="210" t="s">
        <v>932</v>
      </c>
      <c r="H746" s="286"/>
      <c r="I746" s="212"/>
      <c r="J746" s="213">
        <f>ROUND(I746*H746,2)</f>
        <v>0</v>
      </c>
      <c r="K746" s="214"/>
      <c r="L746" s="46"/>
      <c r="M746" s="215" t="s">
        <v>19</v>
      </c>
      <c r="N746" s="216" t="s">
        <v>43</v>
      </c>
      <c r="O746" s="86"/>
      <c r="P746" s="217">
        <f>O746*H746</f>
        <v>0</v>
      </c>
      <c r="Q746" s="217">
        <v>0</v>
      </c>
      <c r="R746" s="217">
        <f>Q746*H746</f>
        <v>0</v>
      </c>
      <c r="S746" s="217">
        <v>0</v>
      </c>
      <c r="T746" s="218">
        <f>S746*H746</f>
        <v>0</v>
      </c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R746" s="219" t="s">
        <v>303</v>
      </c>
      <c r="AT746" s="219" t="s">
        <v>124</v>
      </c>
      <c r="AU746" s="219" t="s">
        <v>82</v>
      </c>
      <c r="AY746" s="19" t="s">
        <v>122</v>
      </c>
      <c r="BE746" s="220">
        <f>IF(N746="základní",J746,0)</f>
        <v>0</v>
      </c>
      <c r="BF746" s="220">
        <f>IF(N746="snížená",J746,0)</f>
        <v>0</v>
      </c>
      <c r="BG746" s="220">
        <f>IF(N746="zákl. přenesená",J746,0)</f>
        <v>0</v>
      </c>
      <c r="BH746" s="220">
        <f>IF(N746="sníž. přenesená",J746,0)</f>
        <v>0</v>
      </c>
      <c r="BI746" s="220">
        <f>IF(N746="nulová",J746,0)</f>
        <v>0</v>
      </c>
      <c r="BJ746" s="19" t="s">
        <v>80</v>
      </c>
      <c r="BK746" s="220">
        <f>ROUND(I746*H746,2)</f>
        <v>0</v>
      </c>
      <c r="BL746" s="19" t="s">
        <v>303</v>
      </c>
      <c r="BM746" s="219" t="s">
        <v>1137</v>
      </c>
    </row>
    <row r="747" spans="1:47" s="2" customFormat="1" ht="12">
      <c r="A747" s="40"/>
      <c r="B747" s="41"/>
      <c r="C747" s="42"/>
      <c r="D747" s="221" t="s">
        <v>130</v>
      </c>
      <c r="E747" s="42"/>
      <c r="F747" s="222" t="s">
        <v>1138</v>
      </c>
      <c r="G747" s="42"/>
      <c r="H747" s="42"/>
      <c r="I747" s="223"/>
      <c r="J747" s="42"/>
      <c r="K747" s="42"/>
      <c r="L747" s="46"/>
      <c r="M747" s="224"/>
      <c r="N747" s="225"/>
      <c r="O747" s="86"/>
      <c r="P747" s="86"/>
      <c r="Q747" s="86"/>
      <c r="R747" s="86"/>
      <c r="S747" s="86"/>
      <c r="T747" s="87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T747" s="19" t="s">
        <v>130</v>
      </c>
      <c r="AU747" s="19" t="s">
        <v>82</v>
      </c>
    </row>
    <row r="748" spans="1:63" s="12" customFormat="1" ht="22.8" customHeight="1">
      <c r="A748" s="12"/>
      <c r="B748" s="191"/>
      <c r="C748" s="192"/>
      <c r="D748" s="193" t="s">
        <v>71</v>
      </c>
      <c r="E748" s="205" t="s">
        <v>1139</v>
      </c>
      <c r="F748" s="205" t="s">
        <v>1140</v>
      </c>
      <c r="G748" s="192"/>
      <c r="H748" s="192"/>
      <c r="I748" s="195"/>
      <c r="J748" s="206">
        <f>BK748</f>
        <v>0</v>
      </c>
      <c r="K748" s="192"/>
      <c r="L748" s="197"/>
      <c r="M748" s="198"/>
      <c r="N748" s="199"/>
      <c r="O748" s="199"/>
      <c r="P748" s="200">
        <f>SUM(P749:P764)</f>
        <v>0</v>
      </c>
      <c r="Q748" s="199"/>
      <c r="R748" s="200">
        <f>SUM(R749:R764)</f>
        <v>0</v>
      </c>
      <c r="S748" s="199"/>
      <c r="T748" s="201">
        <f>SUM(T749:T764)</f>
        <v>0</v>
      </c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R748" s="202" t="s">
        <v>82</v>
      </c>
      <c r="AT748" s="203" t="s">
        <v>71</v>
      </c>
      <c r="AU748" s="203" t="s">
        <v>80</v>
      </c>
      <c r="AY748" s="202" t="s">
        <v>122</v>
      </c>
      <c r="BK748" s="204">
        <f>SUM(BK749:BK764)</f>
        <v>0</v>
      </c>
    </row>
    <row r="749" spans="1:65" s="2" customFormat="1" ht="49.05" customHeight="1">
      <c r="A749" s="40"/>
      <c r="B749" s="41"/>
      <c r="C749" s="207" t="s">
        <v>670</v>
      </c>
      <c r="D749" s="207" t="s">
        <v>124</v>
      </c>
      <c r="E749" s="208" t="s">
        <v>1141</v>
      </c>
      <c r="F749" s="209" t="s">
        <v>1142</v>
      </c>
      <c r="G749" s="210" t="s">
        <v>238</v>
      </c>
      <c r="H749" s="211">
        <v>0</v>
      </c>
      <c r="I749" s="212"/>
      <c r="J749" s="213">
        <f>ROUND(I749*H749,2)</f>
        <v>0</v>
      </c>
      <c r="K749" s="214"/>
      <c r="L749" s="46"/>
      <c r="M749" s="215" t="s">
        <v>19</v>
      </c>
      <c r="N749" s="216" t="s">
        <v>43</v>
      </c>
      <c r="O749" s="86"/>
      <c r="P749" s="217">
        <f>O749*H749</f>
        <v>0</v>
      </c>
      <c r="Q749" s="217">
        <v>0.01691382</v>
      </c>
      <c r="R749" s="217">
        <f>Q749*H749</f>
        <v>0</v>
      </c>
      <c r="S749" s="217">
        <v>0</v>
      </c>
      <c r="T749" s="218">
        <f>S749*H749</f>
        <v>0</v>
      </c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R749" s="219" t="s">
        <v>303</v>
      </c>
      <c r="AT749" s="219" t="s">
        <v>124</v>
      </c>
      <c r="AU749" s="219" t="s">
        <v>82</v>
      </c>
      <c r="AY749" s="19" t="s">
        <v>122</v>
      </c>
      <c r="BE749" s="220">
        <f>IF(N749="základní",J749,0)</f>
        <v>0</v>
      </c>
      <c r="BF749" s="220">
        <f>IF(N749="snížená",J749,0)</f>
        <v>0</v>
      </c>
      <c r="BG749" s="220">
        <f>IF(N749="zákl. přenesená",J749,0)</f>
        <v>0</v>
      </c>
      <c r="BH749" s="220">
        <f>IF(N749="sníž. přenesená",J749,0)</f>
        <v>0</v>
      </c>
      <c r="BI749" s="220">
        <f>IF(N749="nulová",J749,0)</f>
        <v>0</v>
      </c>
      <c r="BJ749" s="19" t="s">
        <v>80</v>
      </c>
      <c r="BK749" s="220">
        <f>ROUND(I749*H749,2)</f>
        <v>0</v>
      </c>
      <c r="BL749" s="19" t="s">
        <v>303</v>
      </c>
      <c r="BM749" s="219" t="s">
        <v>1143</v>
      </c>
    </row>
    <row r="750" spans="1:47" s="2" customFormat="1" ht="12">
      <c r="A750" s="40"/>
      <c r="B750" s="41"/>
      <c r="C750" s="42"/>
      <c r="D750" s="221" t="s">
        <v>130</v>
      </c>
      <c r="E750" s="42"/>
      <c r="F750" s="222" t="s">
        <v>1144</v>
      </c>
      <c r="G750" s="42"/>
      <c r="H750" s="42"/>
      <c r="I750" s="223"/>
      <c r="J750" s="42"/>
      <c r="K750" s="42"/>
      <c r="L750" s="46"/>
      <c r="M750" s="224"/>
      <c r="N750" s="225"/>
      <c r="O750" s="86"/>
      <c r="P750" s="86"/>
      <c r="Q750" s="86"/>
      <c r="R750" s="86"/>
      <c r="S750" s="86"/>
      <c r="T750" s="87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T750" s="19" t="s">
        <v>130</v>
      </c>
      <c r="AU750" s="19" t="s">
        <v>82</v>
      </c>
    </row>
    <row r="751" spans="1:65" s="2" customFormat="1" ht="55.5" customHeight="1">
      <c r="A751" s="40"/>
      <c r="B751" s="41"/>
      <c r="C751" s="207" t="s">
        <v>1145</v>
      </c>
      <c r="D751" s="207" t="s">
        <v>124</v>
      </c>
      <c r="E751" s="208" t="s">
        <v>1146</v>
      </c>
      <c r="F751" s="209" t="s">
        <v>1147</v>
      </c>
      <c r="G751" s="210" t="s">
        <v>238</v>
      </c>
      <c r="H751" s="211">
        <v>0</v>
      </c>
      <c r="I751" s="212"/>
      <c r="J751" s="213">
        <f>ROUND(I751*H751,2)</f>
        <v>0</v>
      </c>
      <c r="K751" s="214"/>
      <c r="L751" s="46"/>
      <c r="M751" s="215" t="s">
        <v>19</v>
      </c>
      <c r="N751" s="216" t="s">
        <v>43</v>
      </c>
      <c r="O751" s="86"/>
      <c r="P751" s="217">
        <f>O751*H751</f>
        <v>0</v>
      </c>
      <c r="Q751" s="217">
        <v>0</v>
      </c>
      <c r="R751" s="217">
        <f>Q751*H751</f>
        <v>0</v>
      </c>
      <c r="S751" s="217">
        <v>0</v>
      </c>
      <c r="T751" s="218">
        <f>S751*H751</f>
        <v>0</v>
      </c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R751" s="219" t="s">
        <v>303</v>
      </c>
      <c r="AT751" s="219" t="s">
        <v>124</v>
      </c>
      <c r="AU751" s="219" t="s">
        <v>82</v>
      </c>
      <c r="AY751" s="19" t="s">
        <v>122</v>
      </c>
      <c r="BE751" s="220">
        <f>IF(N751="základní",J751,0)</f>
        <v>0</v>
      </c>
      <c r="BF751" s="220">
        <f>IF(N751="snížená",J751,0)</f>
        <v>0</v>
      </c>
      <c r="BG751" s="220">
        <f>IF(N751="zákl. přenesená",J751,0)</f>
        <v>0</v>
      </c>
      <c r="BH751" s="220">
        <f>IF(N751="sníž. přenesená",J751,0)</f>
        <v>0</v>
      </c>
      <c r="BI751" s="220">
        <f>IF(N751="nulová",J751,0)</f>
        <v>0</v>
      </c>
      <c r="BJ751" s="19" t="s">
        <v>80</v>
      </c>
      <c r="BK751" s="220">
        <f>ROUND(I751*H751,2)</f>
        <v>0</v>
      </c>
      <c r="BL751" s="19" t="s">
        <v>303</v>
      </c>
      <c r="BM751" s="219" t="s">
        <v>1148</v>
      </c>
    </row>
    <row r="752" spans="1:65" s="2" customFormat="1" ht="37.8" customHeight="1">
      <c r="A752" s="40"/>
      <c r="B752" s="41"/>
      <c r="C752" s="207" t="s">
        <v>691</v>
      </c>
      <c r="D752" s="207" t="s">
        <v>124</v>
      </c>
      <c r="E752" s="208" t="s">
        <v>1149</v>
      </c>
      <c r="F752" s="209" t="s">
        <v>1150</v>
      </c>
      <c r="G752" s="210" t="s">
        <v>238</v>
      </c>
      <c r="H752" s="211">
        <v>0</v>
      </c>
      <c r="I752" s="212"/>
      <c r="J752" s="213">
        <f>ROUND(I752*H752,2)</f>
        <v>0</v>
      </c>
      <c r="K752" s="214"/>
      <c r="L752" s="46"/>
      <c r="M752" s="215" t="s">
        <v>19</v>
      </c>
      <c r="N752" s="216" t="s">
        <v>43</v>
      </c>
      <c r="O752" s="86"/>
      <c r="P752" s="217">
        <f>O752*H752</f>
        <v>0</v>
      </c>
      <c r="Q752" s="217">
        <v>0.0001</v>
      </c>
      <c r="R752" s="217">
        <f>Q752*H752</f>
        <v>0</v>
      </c>
      <c r="S752" s="217">
        <v>0</v>
      </c>
      <c r="T752" s="218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19" t="s">
        <v>303</v>
      </c>
      <c r="AT752" s="219" t="s">
        <v>124</v>
      </c>
      <c r="AU752" s="219" t="s">
        <v>82</v>
      </c>
      <c r="AY752" s="19" t="s">
        <v>122</v>
      </c>
      <c r="BE752" s="220">
        <f>IF(N752="základní",J752,0)</f>
        <v>0</v>
      </c>
      <c r="BF752" s="220">
        <f>IF(N752="snížená",J752,0)</f>
        <v>0</v>
      </c>
      <c r="BG752" s="220">
        <f>IF(N752="zákl. přenesená",J752,0)</f>
        <v>0</v>
      </c>
      <c r="BH752" s="220">
        <f>IF(N752="sníž. přenesená",J752,0)</f>
        <v>0</v>
      </c>
      <c r="BI752" s="220">
        <f>IF(N752="nulová",J752,0)</f>
        <v>0</v>
      </c>
      <c r="BJ752" s="19" t="s">
        <v>80</v>
      </c>
      <c r="BK752" s="220">
        <f>ROUND(I752*H752,2)</f>
        <v>0</v>
      </c>
      <c r="BL752" s="19" t="s">
        <v>303</v>
      </c>
      <c r="BM752" s="219" t="s">
        <v>1151</v>
      </c>
    </row>
    <row r="753" spans="1:47" s="2" customFormat="1" ht="12">
      <c r="A753" s="40"/>
      <c r="B753" s="41"/>
      <c r="C753" s="42"/>
      <c r="D753" s="221" t="s">
        <v>130</v>
      </c>
      <c r="E753" s="42"/>
      <c r="F753" s="222" t="s">
        <v>1152</v>
      </c>
      <c r="G753" s="42"/>
      <c r="H753" s="42"/>
      <c r="I753" s="223"/>
      <c r="J753" s="42"/>
      <c r="K753" s="42"/>
      <c r="L753" s="46"/>
      <c r="M753" s="224"/>
      <c r="N753" s="225"/>
      <c r="O753" s="86"/>
      <c r="P753" s="86"/>
      <c r="Q753" s="86"/>
      <c r="R753" s="86"/>
      <c r="S753" s="86"/>
      <c r="T753" s="87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T753" s="19" t="s">
        <v>130</v>
      </c>
      <c r="AU753" s="19" t="s">
        <v>82</v>
      </c>
    </row>
    <row r="754" spans="1:65" s="2" customFormat="1" ht="44.25" customHeight="1">
      <c r="A754" s="40"/>
      <c r="B754" s="41"/>
      <c r="C754" s="207" t="s">
        <v>1153</v>
      </c>
      <c r="D754" s="207" t="s">
        <v>124</v>
      </c>
      <c r="E754" s="208" t="s">
        <v>1154</v>
      </c>
      <c r="F754" s="209" t="s">
        <v>1155</v>
      </c>
      <c r="G754" s="210" t="s">
        <v>479</v>
      </c>
      <c r="H754" s="211">
        <v>0</v>
      </c>
      <c r="I754" s="212"/>
      <c r="J754" s="213">
        <f>ROUND(I754*H754,2)</f>
        <v>0</v>
      </c>
      <c r="K754" s="214"/>
      <c r="L754" s="46"/>
      <c r="M754" s="215" t="s">
        <v>19</v>
      </c>
      <c r="N754" s="216" t="s">
        <v>43</v>
      </c>
      <c r="O754" s="86"/>
      <c r="P754" s="217">
        <f>O754*H754</f>
        <v>0</v>
      </c>
      <c r="Q754" s="217">
        <v>0.004376</v>
      </c>
      <c r="R754" s="217">
        <f>Q754*H754</f>
        <v>0</v>
      </c>
      <c r="S754" s="217">
        <v>0</v>
      </c>
      <c r="T754" s="218">
        <f>S754*H754</f>
        <v>0</v>
      </c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R754" s="219" t="s">
        <v>303</v>
      </c>
      <c r="AT754" s="219" t="s">
        <v>124</v>
      </c>
      <c r="AU754" s="219" t="s">
        <v>82</v>
      </c>
      <c r="AY754" s="19" t="s">
        <v>122</v>
      </c>
      <c r="BE754" s="220">
        <f>IF(N754="základní",J754,0)</f>
        <v>0</v>
      </c>
      <c r="BF754" s="220">
        <f>IF(N754="snížená",J754,0)</f>
        <v>0</v>
      </c>
      <c r="BG754" s="220">
        <f>IF(N754="zákl. přenesená",J754,0)</f>
        <v>0</v>
      </c>
      <c r="BH754" s="220">
        <f>IF(N754="sníž. přenesená",J754,0)</f>
        <v>0</v>
      </c>
      <c r="BI754" s="220">
        <f>IF(N754="nulová",J754,0)</f>
        <v>0</v>
      </c>
      <c r="BJ754" s="19" t="s">
        <v>80</v>
      </c>
      <c r="BK754" s="220">
        <f>ROUND(I754*H754,2)</f>
        <v>0</v>
      </c>
      <c r="BL754" s="19" t="s">
        <v>303</v>
      </c>
      <c r="BM754" s="219" t="s">
        <v>1156</v>
      </c>
    </row>
    <row r="755" spans="1:47" s="2" customFormat="1" ht="12">
      <c r="A755" s="40"/>
      <c r="B755" s="41"/>
      <c r="C755" s="42"/>
      <c r="D755" s="221" t="s">
        <v>130</v>
      </c>
      <c r="E755" s="42"/>
      <c r="F755" s="222" t="s">
        <v>1157</v>
      </c>
      <c r="G755" s="42"/>
      <c r="H755" s="42"/>
      <c r="I755" s="223"/>
      <c r="J755" s="42"/>
      <c r="K755" s="42"/>
      <c r="L755" s="46"/>
      <c r="M755" s="224"/>
      <c r="N755" s="225"/>
      <c r="O755" s="86"/>
      <c r="P755" s="86"/>
      <c r="Q755" s="86"/>
      <c r="R755" s="86"/>
      <c r="S755" s="86"/>
      <c r="T755" s="87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T755" s="19" t="s">
        <v>130</v>
      </c>
      <c r="AU755" s="19" t="s">
        <v>82</v>
      </c>
    </row>
    <row r="756" spans="1:65" s="2" customFormat="1" ht="44.25" customHeight="1">
      <c r="A756" s="40"/>
      <c r="B756" s="41"/>
      <c r="C756" s="207" t="s">
        <v>700</v>
      </c>
      <c r="D756" s="207" t="s">
        <v>124</v>
      </c>
      <c r="E756" s="208" t="s">
        <v>1158</v>
      </c>
      <c r="F756" s="209" t="s">
        <v>1159</v>
      </c>
      <c r="G756" s="210" t="s">
        <v>238</v>
      </c>
      <c r="H756" s="211">
        <v>0</v>
      </c>
      <c r="I756" s="212"/>
      <c r="J756" s="213">
        <f>ROUND(I756*H756,2)</f>
        <v>0</v>
      </c>
      <c r="K756" s="214"/>
      <c r="L756" s="46"/>
      <c r="M756" s="215" t="s">
        <v>19</v>
      </c>
      <c r="N756" s="216" t="s">
        <v>43</v>
      </c>
      <c r="O756" s="86"/>
      <c r="P756" s="217">
        <f>O756*H756</f>
        <v>0</v>
      </c>
      <c r="Q756" s="217">
        <v>0</v>
      </c>
      <c r="R756" s="217">
        <f>Q756*H756</f>
        <v>0</v>
      </c>
      <c r="S756" s="217">
        <v>0</v>
      </c>
      <c r="T756" s="218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19" t="s">
        <v>303</v>
      </c>
      <c r="AT756" s="219" t="s">
        <v>124</v>
      </c>
      <c r="AU756" s="219" t="s">
        <v>82</v>
      </c>
      <c r="AY756" s="19" t="s">
        <v>122</v>
      </c>
      <c r="BE756" s="220">
        <f>IF(N756="základní",J756,0)</f>
        <v>0</v>
      </c>
      <c r="BF756" s="220">
        <f>IF(N756="snížená",J756,0)</f>
        <v>0</v>
      </c>
      <c r="BG756" s="220">
        <f>IF(N756="zákl. přenesená",J756,0)</f>
        <v>0</v>
      </c>
      <c r="BH756" s="220">
        <f>IF(N756="sníž. přenesená",J756,0)</f>
        <v>0</v>
      </c>
      <c r="BI756" s="220">
        <f>IF(N756="nulová",J756,0)</f>
        <v>0</v>
      </c>
      <c r="BJ756" s="19" t="s">
        <v>80</v>
      </c>
      <c r="BK756" s="220">
        <f>ROUND(I756*H756,2)</f>
        <v>0</v>
      </c>
      <c r="BL756" s="19" t="s">
        <v>303</v>
      </c>
      <c r="BM756" s="219" t="s">
        <v>1160</v>
      </c>
    </row>
    <row r="757" spans="1:47" s="2" customFormat="1" ht="12">
      <c r="A757" s="40"/>
      <c r="B757" s="41"/>
      <c r="C757" s="42"/>
      <c r="D757" s="221" t="s">
        <v>130</v>
      </c>
      <c r="E757" s="42"/>
      <c r="F757" s="222" t="s">
        <v>1161</v>
      </c>
      <c r="G757" s="42"/>
      <c r="H757" s="42"/>
      <c r="I757" s="223"/>
      <c r="J757" s="42"/>
      <c r="K757" s="42"/>
      <c r="L757" s="46"/>
      <c r="M757" s="224"/>
      <c r="N757" s="225"/>
      <c r="O757" s="86"/>
      <c r="P757" s="86"/>
      <c r="Q757" s="86"/>
      <c r="R757" s="86"/>
      <c r="S757" s="86"/>
      <c r="T757" s="87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T757" s="19" t="s">
        <v>130</v>
      </c>
      <c r="AU757" s="19" t="s">
        <v>82</v>
      </c>
    </row>
    <row r="758" spans="1:65" s="2" customFormat="1" ht="24.15" customHeight="1">
      <c r="A758" s="40"/>
      <c r="B758" s="41"/>
      <c r="C758" s="275" t="s">
        <v>1162</v>
      </c>
      <c r="D758" s="275" t="s">
        <v>440</v>
      </c>
      <c r="E758" s="276" t="s">
        <v>1163</v>
      </c>
      <c r="F758" s="277" t="s">
        <v>1164</v>
      </c>
      <c r="G758" s="278" t="s">
        <v>238</v>
      </c>
      <c r="H758" s="279">
        <v>0</v>
      </c>
      <c r="I758" s="280"/>
      <c r="J758" s="281">
        <f>ROUND(I758*H758,2)</f>
        <v>0</v>
      </c>
      <c r="K758" s="282"/>
      <c r="L758" s="283"/>
      <c r="M758" s="284" t="s">
        <v>19</v>
      </c>
      <c r="N758" s="285" t="s">
        <v>43</v>
      </c>
      <c r="O758" s="86"/>
      <c r="P758" s="217">
        <f>O758*H758</f>
        <v>0</v>
      </c>
      <c r="Q758" s="217">
        <v>0.00014</v>
      </c>
      <c r="R758" s="217">
        <f>Q758*H758</f>
        <v>0</v>
      </c>
      <c r="S758" s="217">
        <v>0</v>
      </c>
      <c r="T758" s="218">
        <f>S758*H758</f>
        <v>0</v>
      </c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R758" s="219" t="s">
        <v>364</v>
      </c>
      <c r="AT758" s="219" t="s">
        <v>440</v>
      </c>
      <c r="AU758" s="219" t="s">
        <v>82</v>
      </c>
      <c r="AY758" s="19" t="s">
        <v>122</v>
      </c>
      <c r="BE758" s="220">
        <f>IF(N758="základní",J758,0)</f>
        <v>0</v>
      </c>
      <c r="BF758" s="220">
        <f>IF(N758="snížená",J758,0)</f>
        <v>0</v>
      </c>
      <c r="BG758" s="220">
        <f>IF(N758="zákl. přenesená",J758,0)</f>
        <v>0</v>
      </c>
      <c r="BH758" s="220">
        <f>IF(N758="sníž. přenesená",J758,0)</f>
        <v>0</v>
      </c>
      <c r="BI758" s="220">
        <f>IF(N758="nulová",J758,0)</f>
        <v>0</v>
      </c>
      <c r="BJ758" s="19" t="s">
        <v>80</v>
      </c>
      <c r="BK758" s="220">
        <f>ROUND(I758*H758,2)</f>
        <v>0</v>
      </c>
      <c r="BL758" s="19" t="s">
        <v>303</v>
      </c>
      <c r="BM758" s="219" t="s">
        <v>1165</v>
      </c>
    </row>
    <row r="759" spans="1:65" s="2" customFormat="1" ht="24.15" customHeight="1">
      <c r="A759" s="40"/>
      <c r="B759" s="41"/>
      <c r="C759" s="275" t="s">
        <v>1166</v>
      </c>
      <c r="D759" s="275" t="s">
        <v>440</v>
      </c>
      <c r="E759" s="276" t="s">
        <v>1167</v>
      </c>
      <c r="F759" s="277" t="s">
        <v>1168</v>
      </c>
      <c r="G759" s="278" t="s">
        <v>479</v>
      </c>
      <c r="H759" s="279">
        <v>0</v>
      </c>
      <c r="I759" s="280"/>
      <c r="J759" s="281">
        <f>ROUND(I759*H759,2)</f>
        <v>0</v>
      </c>
      <c r="K759" s="282"/>
      <c r="L759" s="283"/>
      <c r="M759" s="284" t="s">
        <v>19</v>
      </c>
      <c r="N759" s="285" t="s">
        <v>43</v>
      </c>
      <c r="O759" s="86"/>
      <c r="P759" s="217">
        <f>O759*H759</f>
        <v>0</v>
      </c>
      <c r="Q759" s="217">
        <v>2E-05</v>
      </c>
      <c r="R759" s="217">
        <f>Q759*H759</f>
        <v>0</v>
      </c>
      <c r="S759" s="217">
        <v>0</v>
      </c>
      <c r="T759" s="218">
        <f>S759*H759</f>
        <v>0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19" t="s">
        <v>364</v>
      </c>
      <c r="AT759" s="219" t="s">
        <v>440</v>
      </c>
      <c r="AU759" s="219" t="s">
        <v>82</v>
      </c>
      <c r="AY759" s="19" t="s">
        <v>122</v>
      </c>
      <c r="BE759" s="220">
        <f>IF(N759="základní",J759,0)</f>
        <v>0</v>
      </c>
      <c r="BF759" s="220">
        <f>IF(N759="snížená",J759,0)</f>
        <v>0</v>
      </c>
      <c r="BG759" s="220">
        <f>IF(N759="zákl. přenesená",J759,0)</f>
        <v>0</v>
      </c>
      <c r="BH759" s="220">
        <f>IF(N759="sníž. přenesená",J759,0)</f>
        <v>0</v>
      </c>
      <c r="BI759" s="220">
        <f>IF(N759="nulová",J759,0)</f>
        <v>0</v>
      </c>
      <c r="BJ759" s="19" t="s">
        <v>80</v>
      </c>
      <c r="BK759" s="220">
        <f>ROUND(I759*H759,2)</f>
        <v>0</v>
      </c>
      <c r="BL759" s="19" t="s">
        <v>303</v>
      </c>
      <c r="BM759" s="219" t="s">
        <v>1169</v>
      </c>
    </row>
    <row r="760" spans="1:65" s="2" customFormat="1" ht="33" customHeight="1">
      <c r="A760" s="40"/>
      <c r="B760" s="41"/>
      <c r="C760" s="275" t="s">
        <v>1170</v>
      </c>
      <c r="D760" s="275" t="s">
        <v>440</v>
      </c>
      <c r="E760" s="276" t="s">
        <v>1171</v>
      </c>
      <c r="F760" s="277" t="s">
        <v>1172</v>
      </c>
      <c r="G760" s="278" t="s">
        <v>479</v>
      </c>
      <c r="H760" s="279">
        <v>0</v>
      </c>
      <c r="I760" s="280"/>
      <c r="J760" s="281">
        <f>ROUND(I760*H760,2)</f>
        <v>0</v>
      </c>
      <c r="K760" s="282"/>
      <c r="L760" s="283"/>
      <c r="M760" s="284" t="s">
        <v>19</v>
      </c>
      <c r="N760" s="285" t="s">
        <v>43</v>
      </c>
      <c r="O760" s="86"/>
      <c r="P760" s="217">
        <f>O760*H760</f>
        <v>0</v>
      </c>
      <c r="Q760" s="217">
        <v>5E-05</v>
      </c>
      <c r="R760" s="217">
        <f>Q760*H760</f>
        <v>0</v>
      </c>
      <c r="S760" s="217">
        <v>0</v>
      </c>
      <c r="T760" s="218">
        <f>S760*H760</f>
        <v>0</v>
      </c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R760" s="219" t="s">
        <v>364</v>
      </c>
      <c r="AT760" s="219" t="s">
        <v>440</v>
      </c>
      <c r="AU760" s="219" t="s">
        <v>82</v>
      </c>
      <c r="AY760" s="19" t="s">
        <v>122</v>
      </c>
      <c r="BE760" s="220">
        <f>IF(N760="základní",J760,0)</f>
        <v>0</v>
      </c>
      <c r="BF760" s="220">
        <f>IF(N760="snížená",J760,0)</f>
        <v>0</v>
      </c>
      <c r="BG760" s="220">
        <f>IF(N760="zákl. přenesená",J760,0)</f>
        <v>0</v>
      </c>
      <c r="BH760" s="220">
        <f>IF(N760="sníž. přenesená",J760,0)</f>
        <v>0</v>
      </c>
      <c r="BI760" s="220">
        <f>IF(N760="nulová",J760,0)</f>
        <v>0</v>
      </c>
      <c r="BJ760" s="19" t="s">
        <v>80</v>
      </c>
      <c r="BK760" s="220">
        <f>ROUND(I760*H760,2)</f>
        <v>0</v>
      </c>
      <c r="BL760" s="19" t="s">
        <v>303</v>
      </c>
      <c r="BM760" s="219" t="s">
        <v>1173</v>
      </c>
    </row>
    <row r="761" spans="1:65" s="2" customFormat="1" ht="24.15" customHeight="1">
      <c r="A761" s="40"/>
      <c r="B761" s="41"/>
      <c r="C761" s="207" t="s">
        <v>1174</v>
      </c>
      <c r="D761" s="207" t="s">
        <v>124</v>
      </c>
      <c r="E761" s="208" t="s">
        <v>1175</v>
      </c>
      <c r="F761" s="209" t="s">
        <v>1176</v>
      </c>
      <c r="G761" s="210" t="s">
        <v>238</v>
      </c>
      <c r="H761" s="211">
        <v>0</v>
      </c>
      <c r="I761" s="212"/>
      <c r="J761" s="213">
        <f>ROUND(I761*H761,2)</f>
        <v>0</v>
      </c>
      <c r="K761" s="214"/>
      <c r="L761" s="46"/>
      <c r="M761" s="215" t="s">
        <v>19</v>
      </c>
      <c r="N761" s="216" t="s">
        <v>43</v>
      </c>
      <c r="O761" s="86"/>
      <c r="P761" s="217">
        <f>O761*H761</f>
        <v>0</v>
      </c>
      <c r="Q761" s="217">
        <v>0</v>
      </c>
      <c r="R761" s="217">
        <f>Q761*H761</f>
        <v>0</v>
      </c>
      <c r="S761" s="217">
        <v>0</v>
      </c>
      <c r="T761" s="218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19" t="s">
        <v>303</v>
      </c>
      <c r="AT761" s="219" t="s">
        <v>124</v>
      </c>
      <c r="AU761" s="219" t="s">
        <v>82</v>
      </c>
      <c r="AY761" s="19" t="s">
        <v>122</v>
      </c>
      <c r="BE761" s="220">
        <f>IF(N761="základní",J761,0)</f>
        <v>0</v>
      </c>
      <c r="BF761" s="220">
        <f>IF(N761="snížená",J761,0)</f>
        <v>0</v>
      </c>
      <c r="BG761" s="220">
        <f>IF(N761="zákl. přenesená",J761,0)</f>
        <v>0</v>
      </c>
      <c r="BH761" s="220">
        <f>IF(N761="sníž. přenesená",J761,0)</f>
        <v>0</v>
      </c>
      <c r="BI761" s="220">
        <f>IF(N761="nulová",J761,0)</f>
        <v>0</v>
      </c>
      <c r="BJ761" s="19" t="s">
        <v>80</v>
      </c>
      <c r="BK761" s="220">
        <f>ROUND(I761*H761,2)</f>
        <v>0</v>
      </c>
      <c r="BL761" s="19" t="s">
        <v>303</v>
      </c>
      <c r="BM761" s="219" t="s">
        <v>1177</v>
      </c>
    </row>
    <row r="762" spans="1:47" s="2" customFormat="1" ht="12">
      <c r="A762" s="40"/>
      <c r="B762" s="41"/>
      <c r="C762" s="42"/>
      <c r="D762" s="221" t="s">
        <v>130</v>
      </c>
      <c r="E762" s="42"/>
      <c r="F762" s="222" t="s">
        <v>1178</v>
      </c>
      <c r="G762" s="42"/>
      <c r="H762" s="42"/>
      <c r="I762" s="223"/>
      <c r="J762" s="42"/>
      <c r="K762" s="42"/>
      <c r="L762" s="46"/>
      <c r="M762" s="224"/>
      <c r="N762" s="225"/>
      <c r="O762" s="86"/>
      <c r="P762" s="86"/>
      <c r="Q762" s="86"/>
      <c r="R762" s="86"/>
      <c r="S762" s="86"/>
      <c r="T762" s="87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T762" s="19" t="s">
        <v>130</v>
      </c>
      <c r="AU762" s="19" t="s">
        <v>82</v>
      </c>
    </row>
    <row r="763" spans="1:65" s="2" customFormat="1" ht="44.25" customHeight="1">
      <c r="A763" s="40"/>
      <c r="B763" s="41"/>
      <c r="C763" s="207" t="s">
        <v>1179</v>
      </c>
      <c r="D763" s="207" t="s">
        <v>124</v>
      </c>
      <c r="E763" s="208" t="s">
        <v>1180</v>
      </c>
      <c r="F763" s="209" t="s">
        <v>1181</v>
      </c>
      <c r="G763" s="210" t="s">
        <v>932</v>
      </c>
      <c r="H763" s="286"/>
      <c r="I763" s="212"/>
      <c r="J763" s="213">
        <f>ROUND(I763*H763,2)</f>
        <v>0</v>
      </c>
      <c r="K763" s="214"/>
      <c r="L763" s="46"/>
      <c r="M763" s="215" t="s">
        <v>19</v>
      </c>
      <c r="N763" s="216" t="s">
        <v>43</v>
      </c>
      <c r="O763" s="86"/>
      <c r="P763" s="217">
        <f>O763*H763</f>
        <v>0</v>
      </c>
      <c r="Q763" s="217">
        <v>0</v>
      </c>
      <c r="R763" s="217">
        <f>Q763*H763</f>
        <v>0</v>
      </c>
      <c r="S763" s="217">
        <v>0</v>
      </c>
      <c r="T763" s="218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19" t="s">
        <v>303</v>
      </c>
      <c r="AT763" s="219" t="s">
        <v>124</v>
      </c>
      <c r="AU763" s="219" t="s">
        <v>82</v>
      </c>
      <c r="AY763" s="19" t="s">
        <v>122</v>
      </c>
      <c r="BE763" s="220">
        <f>IF(N763="základní",J763,0)</f>
        <v>0</v>
      </c>
      <c r="BF763" s="220">
        <f>IF(N763="snížená",J763,0)</f>
        <v>0</v>
      </c>
      <c r="BG763" s="220">
        <f>IF(N763="zákl. přenesená",J763,0)</f>
        <v>0</v>
      </c>
      <c r="BH763" s="220">
        <f>IF(N763="sníž. přenesená",J763,0)</f>
        <v>0</v>
      </c>
      <c r="BI763" s="220">
        <f>IF(N763="nulová",J763,0)</f>
        <v>0</v>
      </c>
      <c r="BJ763" s="19" t="s">
        <v>80</v>
      </c>
      <c r="BK763" s="220">
        <f>ROUND(I763*H763,2)</f>
        <v>0</v>
      </c>
      <c r="BL763" s="19" t="s">
        <v>303</v>
      </c>
      <c r="BM763" s="219" t="s">
        <v>1182</v>
      </c>
    </row>
    <row r="764" spans="1:47" s="2" customFormat="1" ht="12">
      <c r="A764" s="40"/>
      <c r="B764" s="41"/>
      <c r="C764" s="42"/>
      <c r="D764" s="221" t="s">
        <v>130</v>
      </c>
      <c r="E764" s="42"/>
      <c r="F764" s="222" t="s">
        <v>1183</v>
      </c>
      <c r="G764" s="42"/>
      <c r="H764" s="42"/>
      <c r="I764" s="223"/>
      <c r="J764" s="42"/>
      <c r="K764" s="42"/>
      <c r="L764" s="46"/>
      <c r="M764" s="224"/>
      <c r="N764" s="225"/>
      <c r="O764" s="86"/>
      <c r="P764" s="86"/>
      <c r="Q764" s="86"/>
      <c r="R764" s="86"/>
      <c r="S764" s="86"/>
      <c r="T764" s="87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T764" s="19" t="s">
        <v>130</v>
      </c>
      <c r="AU764" s="19" t="s">
        <v>82</v>
      </c>
    </row>
    <row r="765" spans="1:63" s="12" customFormat="1" ht="22.8" customHeight="1">
      <c r="A765" s="12"/>
      <c r="B765" s="191"/>
      <c r="C765" s="192"/>
      <c r="D765" s="193" t="s">
        <v>71</v>
      </c>
      <c r="E765" s="205" t="s">
        <v>1184</v>
      </c>
      <c r="F765" s="205" t="s">
        <v>1185</v>
      </c>
      <c r="G765" s="192"/>
      <c r="H765" s="192"/>
      <c r="I765" s="195"/>
      <c r="J765" s="206">
        <f>BK765</f>
        <v>0</v>
      </c>
      <c r="K765" s="192"/>
      <c r="L765" s="197"/>
      <c r="M765" s="198"/>
      <c r="N765" s="199"/>
      <c r="O765" s="199"/>
      <c r="P765" s="200">
        <f>SUM(P766:P802)</f>
        <v>0</v>
      </c>
      <c r="Q765" s="199"/>
      <c r="R765" s="200">
        <f>SUM(R766:R802)</f>
        <v>0.07592486345</v>
      </c>
      <c r="S765" s="199"/>
      <c r="T765" s="201">
        <f>SUM(T766:T802)</f>
        <v>0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R765" s="202" t="s">
        <v>82</v>
      </c>
      <c r="AT765" s="203" t="s">
        <v>71</v>
      </c>
      <c r="AU765" s="203" t="s">
        <v>80</v>
      </c>
      <c r="AY765" s="202" t="s">
        <v>122</v>
      </c>
      <c r="BK765" s="204">
        <f>SUM(BK766:BK802)</f>
        <v>0</v>
      </c>
    </row>
    <row r="766" spans="1:65" s="2" customFormat="1" ht="24.15" customHeight="1">
      <c r="A766" s="40"/>
      <c r="B766" s="41"/>
      <c r="C766" s="207" t="s">
        <v>715</v>
      </c>
      <c r="D766" s="207" t="s">
        <v>124</v>
      </c>
      <c r="E766" s="208" t="s">
        <v>1186</v>
      </c>
      <c r="F766" s="209" t="s">
        <v>1187</v>
      </c>
      <c r="G766" s="210" t="s">
        <v>479</v>
      </c>
      <c r="H766" s="211">
        <v>7.38</v>
      </c>
      <c r="I766" s="212"/>
      <c r="J766" s="213">
        <f>ROUND(I766*H766,2)</f>
        <v>0</v>
      </c>
      <c r="K766" s="214"/>
      <c r="L766" s="46"/>
      <c r="M766" s="215" t="s">
        <v>19</v>
      </c>
      <c r="N766" s="216" t="s">
        <v>43</v>
      </c>
      <c r="O766" s="86"/>
      <c r="P766" s="217">
        <f>O766*H766</f>
        <v>0</v>
      </c>
      <c r="Q766" s="217">
        <v>0.00040177</v>
      </c>
      <c r="R766" s="217">
        <f>Q766*H766</f>
        <v>0.0029650626000000003</v>
      </c>
      <c r="S766" s="217">
        <v>0</v>
      </c>
      <c r="T766" s="218">
        <f>S766*H766</f>
        <v>0</v>
      </c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R766" s="219" t="s">
        <v>303</v>
      </c>
      <c r="AT766" s="219" t="s">
        <v>124</v>
      </c>
      <c r="AU766" s="219" t="s">
        <v>82</v>
      </c>
      <c r="AY766" s="19" t="s">
        <v>122</v>
      </c>
      <c r="BE766" s="220">
        <f>IF(N766="základní",J766,0)</f>
        <v>0</v>
      </c>
      <c r="BF766" s="220">
        <f>IF(N766="snížená",J766,0)</f>
        <v>0</v>
      </c>
      <c r="BG766" s="220">
        <f>IF(N766="zákl. přenesená",J766,0)</f>
        <v>0</v>
      </c>
      <c r="BH766" s="220">
        <f>IF(N766="sníž. přenesená",J766,0)</f>
        <v>0</v>
      </c>
      <c r="BI766" s="220">
        <f>IF(N766="nulová",J766,0)</f>
        <v>0</v>
      </c>
      <c r="BJ766" s="19" t="s">
        <v>80</v>
      </c>
      <c r="BK766" s="220">
        <f>ROUND(I766*H766,2)</f>
        <v>0</v>
      </c>
      <c r="BL766" s="19" t="s">
        <v>303</v>
      </c>
      <c r="BM766" s="219" t="s">
        <v>1188</v>
      </c>
    </row>
    <row r="767" spans="1:47" s="2" customFormat="1" ht="12">
      <c r="A767" s="40"/>
      <c r="B767" s="41"/>
      <c r="C767" s="42"/>
      <c r="D767" s="221" t="s">
        <v>130</v>
      </c>
      <c r="E767" s="42"/>
      <c r="F767" s="222" t="s">
        <v>1189</v>
      </c>
      <c r="G767" s="42"/>
      <c r="H767" s="42"/>
      <c r="I767" s="223"/>
      <c r="J767" s="42"/>
      <c r="K767" s="42"/>
      <c r="L767" s="46"/>
      <c r="M767" s="224"/>
      <c r="N767" s="225"/>
      <c r="O767" s="86"/>
      <c r="P767" s="86"/>
      <c r="Q767" s="86"/>
      <c r="R767" s="86"/>
      <c r="S767" s="86"/>
      <c r="T767" s="87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T767" s="19" t="s">
        <v>130</v>
      </c>
      <c r="AU767" s="19" t="s">
        <v>82</v>
      </c>
    </row>
    <row r="768" spans="1:51" s="13" customFormat="1" ht="12">
      <c r="A768" s="13"/>
      <c r="B768" s="226"/>
      <c r="C768" s="227"/>
      <c r="D768" s="228" t="s">
        <v>132</v>
      </c>
      <c r="E768" s="229" t="s">
        <v>19</v>
      </c>
      <c r="F768" s="230" t="s">
        <v>1190</v>
      </c>
      <c r="G768" s="227"/>
      <c r="H768" s="229" t="s">
        <v>19</v>
      </c>
      <c r="I768" s="231"/>
      <c r="J768" s="227"/>
      <c r="K768" s="227"/>
      <c r="L768" s="232"/>
      <c r="M768" s="233"/>
      <c r="N768" s="234"/>
      <c r="O768" s="234"/>
      <c r="P768" s="234"/>
      <c r="Q768" s="234"/>
      <c r="R768" s="234"/>
      <c r="S768" s="234"/>
      <c r="T768" s="235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36" t="s">
        <v>132</v>
      </c>
      <c r="AU768" s="236" t="s">
        <v>82</v>
      </c>
      <c r="AV768" s="13" t="s">
        <v>80</v>
      </c>
      <c r="AW768" s="13" t="s">
        <v>33</v>
      </c>
      <c r="AX768" s="13" t="s">
        <v>72</v>
      </c>
      <c r="AY768" s="236" t="s">
        <v>122</v>
      </c>
    </row>
    <row r="769" spans="1:51" s="14" customFormat="1" ht="12">
      <c r="A769" s="14"/>
      <c r="B769" s="237"/>
      <c r="C769" s="238"/>
      <c r="D769" s="228" t="s">
        <v>132</v>
      </c>
      <c r="E769" s="239" t="s">
        <v>19</v>
      </c>
      <c r="F769" s="240" t="s">
        <v>1191</v>
      </c>
      <c r="G769" s="238"/>
      <c r="H769" s="241">
        <v>5.88</v>
      </c>
      <c r="I769" s="242"/>
      <c r="J769" s="238"/>
      <c r="K769" s="238"/>
      <c r="L769" s="243"/>
      <c r="M769" s="244"/>
      <c r="N769" s="245"/>
      <c r="O769" s="245"/>
      <c r="P769" s="245"/>
      <c r="Q769" s="245"/>
      <c r="R769" s="245"/>
      <c r="S769" s="245"/>
      <c r="T769" s="246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47" t="s">
        <v>132</v>
      </c>
      <c r="AU769" s="247" t="s">
        <v>82</v>
      </c>
      <c r="AV769" s="14" t="s">
        <v>82</v>
      </c>
      <c r="AW769" s="14" t="s">
        <v>33</v>
      </c>
      <c r="AX769" s="14" t="s">
        <v>72</v>
      </c>
      <c r="AY769" s="247" t="s">
        <v>122</v>
      </c>
    </row>
    <row r="770" spans="1:51" s="13" customFormat="1" ht="12">
      <c r="A770" s="13"/>
      <c r="B770" s="226"/>
      <c r="C770" s="227"/>
      <c r="D770" s="228" t="s">
        <v>132</v>
      </c>
      <c r="E770" s="229" t="s">
        <v>19</v>
      </c>
      <c r="F770" s="230" t="s">
        <v>1192</v>
      </c>
      <c r="G770" s="227"/>
      <c r="H770" s="229" t="s">
        <v>19</v>
      </c>
      <c r="I770" s="231"/>
      <c r="J770" s="227"/>
      <c r="K770" s="227"/>
      <c r="L770" s="232"/>
      <c r="M770" s="233"/>
      <c r="N770" s="234"/>
      <c r="O770" s="234"/>
      <c r="P770" s="234"/>
      <c r="Q770" s="234"/>
      <c r="R770" s="234"/>
      <c r="S770" s="234"/>
      <c r="T770" s="235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6" t="s">
        <v>132</v>
      </c>
      <c r="AU770" s="236" t="s">
        <v>82</v>
      </c>
      <c r="AV770" s="13" t="s">
        <v>80</v>
      </c>
      <c r="AW770" s="13" t="s">
        <v>33</v>
      </c>
      <c r="AX770" s="13" t="s">
        <v>72</v>
      </c>
      <c r="AY770" s="236" t="s">
        <v>122</v>
      </c>
    </row>
    <row r="771" spans="1:51" s="14" customFormat="1" ht="12">
      <c r="A771" s="14"/>
      <c r="B771" s="237"/>
      <c r="C771" s="238"/>
      <c r="D771" s="228" t="s">
        <v>132</v>
      </c>
      <c r="E771" s="239" t="s">
        <v>19</v>
      </c>
      <c r="F771" s="240" t="s">
        <v>1193</v>
      </c>
      <c r="G771" s="238"/>
      <c r="H771" s="241">
        <v>1.5</v>
      </c>
      <c r="I771" s="242"/>
      <c r="J771" s="238"/>
      <c r="K771" s="238"/>
      <c r="L771" s="243"/>
      <c r="M771" s="244"/>
      <c r="N771" s="245"/>
      <c r="O771" s="245"/>
      <c r="P771" s="245"/>
      <c r="Q771" s="245"/>
      <c r="R771" s="245"/>
      <c r="S771" s="245"/>
      <c r="T771" s="246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7" t="s">
        <v>132</v>
      </c>
      <c r="AU771" s="247" t="s">
        <v>82</v>
      </c>
      <c r="AV771" s="14" t="s">
        <v>82</v>
      </c>
      <c r="AW771" s="14" t="s">
        <v>33</v>
      </c>
      <c r="AX771" s="14" t="s">
        <v>72</v>
      </c>
      <c r="AY771" s="247" t="s">
        <v>122</v>
      </c>
    </row>
    <row r="772" spans="1:51" s="15" customFormat="1" ht="12">
      <c r="A772" s="15"/>
      <c r="B772" s="248"/>
      <c r="C772" s="249"/>
      <c r="D772" s="228" t="s">
        <v>132</v>
      </c>
      <c r="E772" s="250" t="s">
        <v>19</v>
      </c>
      <c r="F772" s="251" t="s">
        <v>136</v>
      </c>
      <c r="G772" s="249"/>
      <c r="H772" s="252">
        <v>7.38</v>
      </c>
      <c r="I772" s="253"/>
      <c r="J772" s="249"/>
      <c r="K772" s="249"/>
      <c r="L772" s="254"/>
      <c r="M772" s="255"/>
      <c r="N772" s="256"/>
      <c r="O772" s="256"/>
      <c r="P772" s="256"/>
      <c r="Q772" s="256"/>
      <c r="R772" s="256"/>
      <c r="S772" s="256"/>
      <c r="T772" s="257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T772" s="258" t="s">
        <v>132</v>
      </c>
      <c r="AU772" s="258" t="s">
        <v>82</v>
      </c>
      <c r="AV772" s="15" t="s">
        <v>128</v>
      </c>
      <c r="AW772" s="15" t="s">
        <v>33</v>
      </c>
      <c r="AX772" s="15" t="s">
        <v>80</v>
      </c>
      <c r="AY772" s="258" t="s">
        <v>122</v>
      </c>
    </row>
    <row r="773" spans="1:65" s="2" customFormat="1" ht="33" customHeight="1">
      <c r="A773" s="40"/>
      <c r="B773" s="41"/>
      <c r="C773" s="207" t="s">
        <v>1194</v>
      </c>
      <c r="D773" s="207" t="s">
        <v>124</v>
      </c>
      <c r="E773" s="208" t="s">
        <v>1195</v>
      </c>
      <c r="F773" s="209" t="s">
        <v>1196</v>
      </c>
      <c r="G773" s="210" t="s">
        <v>479</v>
      </c>
      <c r="H773" s="211">
        <v>10.05</v>
      </c>
      <c r="I773" s="212"/>
      <c r="J773" s="213">
        <f>ROUND(I773*H773,2)</f>
        <v>0</v>
      </c>
      <c r="K773" s="214"/>
      <c r="L773" s="46"/>
      <c r="M773" s="215" t="s">
        <v>19</v>
      </c>
      <c r="N773" s="216" t="s">
        <v>43</v>
      </c>
      <c r="O773" s="86"/>
      <c r="P773" s="217">
        <f>O773*H773</f>
        <v>0</v>
      </c>
      <c r="Q773" s="217">
        <v>0.00055785</v>
      </c>
      <c r="R773" s="217">
        <f>Q773*H773</f>
        <v>0.005606392500000001</v>
      </c>
      <c r="S773" s="217">
        <v>0</v>
      </c>
      <c r="T773" s="218">
        <f>S773*H773</f>
        <v>0</v>
      </c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R773" s="219" t="s">
        <v>303</v>
      </c>
      <c r="AT773" s="219" t="s">
        <v>124</v>
      </c>
      <c r="AU773" s="219" t="s">
        <v>82</v>
      </c>
      <c r="AY773" s="19" t="s">
        <v>122</v>
      </c>
      <c r="BE773" s="220">
        <f>IF(N773="základní",J773,0)</f>
        <v>0</v>
      </c>
      <c r="BF773" s="220">
        <f>IF(N773="snížená",J773,0)</f>
        <v>0</v>
      </c>
      <c r="BG773" s="220">
        <f>IF(N773="zákl. přenesená",J773,0)</f>
        <v>0</v>
      </c>
      <c r="BH773" s="220">
        <f>IF(N773="sníž. přenesená",J773,0)</f>
        <v>0</v>
      </c>
      <c r="BI773" s="220">
        <f>IF(N773="nulová",J773,0)</f>
        <v>0</v>
      </c>
      <c r="BJ773" s="19" t="s">
        <v>80</v>
      </c>
      <c r="BK773" s="220">
        <f>ROUND(I773*H773,2)</f>
        <v>0</v>
      </c>
      <c r="BL773" s="19" t="s">
        <v>303</v>
      </c>
      <c r="BM773" s="219" t="s">
        <v>1197</v>
      </c>
    </row>
    <row r="774" spans="1:47" s="2" customFormat="1" ht="12">
      <c r="A774" s="40"/>
      <c r="B774" s="41"/>
      <c r="C774" s="42"/>
      <c r="D774" s="221" t="s">
        <v>130</v>
      </c>
      <c r="E774" s="42"/>
      <c r="F774" s="222" t="s">
        <v>1198</v>
      </c>
      <c r="G774" s="42"/>
      <c r="H774" s="42"/>
      <c r="I774" s="223"/>
      <c r="J774" s="42"/>
      <c r="K774" s="42"/>
      <c r="L774" s="46"/>
      <c r="M774" s="224"/>
      <c r="N774" s="225"/>
      <c r="O774" s="86"/>
      <c r="P774" s="86"/>
      <c r="Q774" s="86"/>
      <c r="R774" s="86"/>
      <c r="S774" s="86"/>
      <c r="T774" s="87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T774" s="19" t="s">
        <v>130</v>
      </c>
      <c r="AU774" s="19" t="s">
        <v>82</v>
      </c>
    </row>
    <row r="775" spans="1:51" s="14" customFormat="1" ht="12">
      <c r="A775" s="14"/>
      <c r="B775" s="237"/>
      <c r="C775" s="238"/>
      <c r="D775" s="228" t="s">
        <v>132</v>
      </c>
      <c r="E775" s="239" t="s">
        <v>19</v>
      </c>
      <c r="F775" s="240" t="s">
        <v>1199</v>
      </c>
      <c r="G775" s="238"/>
      <c r="H775" s="241">
        <v>10.05</v>
      </c>
      <c r="I775" s="242"/>
      <c r="J775" s="238"/>
      <c r="K775" s="238"/>
      <c r="L775" s="243"/>
      <c r="M775" s="244"/>
      <c r="N775" s="245"/>
      <c r="O775" s="245"/>
      <c r="P775" s="245"/>
      <c r="Q775" s="245"/>
      <c r="R775" s="245"/>
      <c r="S775" s="245"/>
      <c r="T775" s="246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7" t="s">
        <v>132</v>
      </c>
      <c r="AU775" s="247" t="s">
        <v>82</v>
      </c>
      <c r="AV775" s="14" t="s">
        <v>82</v>
      </c>
      <c r="AW775" s="14" t="s">
        <v>33</v>
      </c>
      <c r="AX775" s="14" t="s">
        <v>80</v>
      </c>
      <c r="AY775" s="247" t="s">
        <v>122</v>
      </c>
    </row>
    <row r="776" spans="1:65" s="2" customFormat="1" ht="33" customHeight="1">
      <c r="A776" s="40"/>
      <c r="B776" s="41"/>
      <c r="C776" s="207" t="s">
        <v>731</v>
      </c>
      <c r="D776" s="207" t="s">
        <v>124</v>
      </c>
      <c r="E776" s="208" t="s">
        <v>1200</v>
      </c>
      <c r="F776" s="209" t="s">
        <v>1201</v>
      </c>
      <c r="G776" s="210" t="s">
        <v>479</v>
      </c>
      <c r="H776" s="211">
        <v>11.37</v>
      </c>
      <c r="I776" s="212"/>
      <c r="J776" s="213">
        <f>ROUND(I776*H776,2)</f>
        <v>0</v>
      </c>
      <c r="K776" s="214"/>
      <c r="L776" s="46"/>
      <c r="M776" s="215" t="s">
        <v>19</v>
      </c>
      <c r="N776" s="216" t="s">
        <v>43</v>
      </c>
      <c r="O776" s="86"/>
      <c r="P776" s="217">
        <f>O776*H776</f>
        <v>0</v>
      </c>
      <c r="Q776" s="217">
        <v>0.00078105</v>
      </c>
      <c r="R776" s="217">
        <f>Q776*H776</f>
        <v>0.0088805385</v>
      </c>
      <c r="S776" s="217">
        <v>0</v>
      </c>
      <c r="T776" s="218">
        <f>S776*H776</f>
        <v>0</v>
      </c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R776" s="219" t="s">
        <v>303</v>
      </c>
      <c r="AT776" s="219" t="s">
        <v>124</v>
      </c>
      <c r="AU776" s="219" t="s">
        <v>82</v>
      </c>
      <c r="AY776" s="19" t="s">
        <v>122</v>
      </c>
      <c r="BE776" s="220">
        <f>IF(N776="základní",J776,0)</f>
        <v>0</v>
      </c>
      <c r="BF776" s="220">
        <f>IF(N776="snížená",J776,0)</f>
        <v>0</v>
      </c>
      <c r="BG776" s="220">
        <f>IF(N776="zákl. přenesená",J776,0)</f>
        <v>0</v>
      </c>
      <c r="BH776" s="220">
        <f>IF(N776="sníž. přenesená",J776,0)</f>
        <v>0</v>
      </c>
      <c r="BI776" s="220">
        <f>IF(N776="nulová",J776,0)</f>
        <v>0</v>
      </c>
      <c r="BJ776" s="19" t="s">
        <v>80</v>
      </c>
      <c r="BK776" s="220">
        <f>ROUND(I776*H776,2)</f>
        <v>0</v>
      </c>
      <c r="BL776" s="19" t="s">
        <v>303</v>
      </c>
      <c r="BM776" s="219" t="s">
        <v>1202</v>
      </c>
    </row>
    <row r="777" spans="1:47" s="2" customFormat="1" ht="12">
      <c r="A777" s="40"/>
      <c r="B777" s="41"/>
      <c r="C777" s="42"/>
      <c r="D777" s="221" t="s">
        <v>130</v>
      </c>
      <c r="E777" s="42"/>
      <c r="F777" s="222" t="s">
        <v>1203</v>
      </c>
      <c r="G777" s="42"/>
      <c r="H777" s="42"/>
      <c r="I777" s="223"/>
      <c r="J777" s="42"/>
      <c r="K777" s="42"/>
      <c r="L777" s="46"/>
      <c r="M777" s="224"/>
      <c r="N777" s="225"/>
      <c r="O777" s="86"/>
      <c r="P777" s="86"/>
      <c r="Q777" s="86"/>
      <c r="R777" s="86"/>
      <c r="S777" s="86"/>
      <c r="T777" s="87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T777" s="19" t="s">
        <v>130</v>
      </c>
      <c r="AU777" s="19" t="s">
        <v>82</v>
      </c>
    </row>
    <row r="778" spans="1:51" s="14" customFormat="1" ht="12">
      <c r="A778" s="14"/>
      <c r="B778" s="237"/>
      <c r="C778" s="238"/>
      <c r="D778" s="228" t="s">
        <v>132</v>
      </c>
      <c r="E778" s="239" t="s">
        <v>19</v>
      </c>
      <c r="F778" s="240" t="s">
        <v>1204</v>
      </c>
      <c r="G778" s="238"/>
      <c r="H778" s="241">
        <v>11.37</v>
      </c>
      <c r="I778" s="242"/>
      <c r="J778" s="238"/>
      <c r="K778" s="238"/>
      <c r="L778" s="243"/>
      <c r="M778" s="244"/>
      <c r="N778" s="245"/>
      <c r="O778" s="245"/>
      <c r="P778" s="245"/>
      <c r="Q778" s="245"/>
      <c r="R778" s="245"/>
      <c r="S778" s="245"/>
      <c r="T778" s="246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47" t="s">
        <v>132</v>
      </c>
      <c r="AU778" s="247" t="s">
        <v>82</v>
      </c>
      <c r="AV778" s="14" t="s">
        <v>82</v>
      </c>
      <c r="AW778" s="14" t="s">
        <v>33</v>
      </c>
      <c r="AX778" s="14" t="s">
        <v>80</v>
      </c>
      <c r="AY778" s="247" t="s">
        <v>122</v>
      </c>
    </row>
    <row r="779" spans="1:65" s="2" customFormat="1" ht="33" customHeight="1">
      <c r="A779" s="40"/>
      <c r="B779" s="41"/>
      <c r="C779" s="207" t="s">
        <v>1205</v>
      </c>
      <c r="D779" s="207" t="s">
        <v>124</v>
      </c>
      <c r="E779" s="208" t="s">
        <v>1206</v>
      </c>
      <c r="F779" s="209" t="s">
        <v>1207</v>
      </c>
      <c r="G779" s="210" t="s">
        <v>479</v>
      </c>
      <c r="H779" s="211">
        <v>21.58</v>
      </c>
      <c r="I779" s="212"/>
      <c r="J779" s="213">
        <f>ROUND(I779*H779,2)</f>
        <v>0</v>
      </c>
      <c r="K779" s="214"/>
      <c r="L779" s="46"/>
      <c r="M779" s="215" t="s">
        <v>19</v>
      </c>
      <c r="N779" s="216" t="s">
        <v>43</v>
      </c>
      <c r="O779" s="86"/>
      <c r="P779" s="217">
        <f>O779*H779</f>
        <v>0</v>
      </c>
      <c r="Q779" s="217">
        <v>0.0011525</v>
      </c>
      <c r="R779" s="217">
        <f>Q779*H779</f>
        <v>0.02487095</v>
      </c>
      <c r="S779" s="217">
        <v>0</v>
      </c>
      <c r="T779" s="218">
        <f>S779*H779</f>
        <v>0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19" t="s">
        <v>303</v>
      </c>
      <c r="AT779" s="219" t="s">
        <v>124</v>
      </c>
      <c r="AU779" s="219" t="s">
        <v>82</v>
      </c>
      <c r="AY779" s="19" t="s">
        <v>122</v>
      </c>
      <c r="BE779" s="220">
        <f>IF(N779="základní",J779,0)</f>
        <v>0</v>
      </c>
      <c r="BF779" s="220">
        <f>IF(N779="snížená",J779,0)</f>
        <v>0</v>
      </c>
      <c r="BG779" s="220">
        <f>IF(N779="zákl. přenesená",J779,0)</f>
        <v>0</v>
      </c>
      <c r="BH779" s="220">
        <f>IF(N779="sníž. přenesená",J779,0)</f>
        <v>0</v>
      </c>
      <c r="BI779" s="220">
        <f>IF(N779="nulová",J779,0)</f>
        <v>0</v>
      </c>
      <c r="BJ779" s="19" t="s">
        <v>80</v>
      </c>
      <c r="BK779" s="220">
        <f>ROUND(I779*H779,2)</f>
        <v>0</v>
      </c>
      <c r="BL779" s="19" t="s">
        <v>303</v>
      </c>
      <c r="BM779" s="219" t="s">
        <v>1208</v>
      </c>
    </row>
    <row r="780" spans="1:47" s="2" customFormat="1" ht="12">
      <c r="A780" s="40"/>
      <c r="B780" s="41"/>
      <c r="C780" s="42"/>
      <c r="D780" s="221" t="s">
        <v>130</v>
      </c>
      <c r="E780" s="42"/>
      <c r="F780" s="222" t="s">
        <v>1209</v>
      </c>
      <c r="G780" s="42"/>
      <c r="H780" s="42"/>
      <c r="I780" s="223"/>
      <c r="J780" s="42"/>
      <c r="K780" s="42"/>
      <c r="L780" s="46"/>
      <c r="M780" s="224"/>
      <c r="N780" s="225"/>
      <c r="O780" s="86"/>
      <c r="P780" s="86"/>
      <c r="Q780" s="86"/>
      <c r="R780" s="86"/>
      <c r="S780" s="86"/>
      <c r="T780" s="87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T780" s="19" t="s">
        <v>130</v>
      </c>
      <c r="AU780" s="19" t="s">
        <v>82</v>
      </c>
    </row>
    <row r="781" spans="1:51" s="14" customFormat="1" ht="12">
      <c r="A781" s="14"/>
      <c r="B781" s="237"/>
      <c r="C781" s="238"/>
      <c r="D781" s="228" t="s">
        <v>132</v>
      </c>
      <c r="E781" s="239" t="s">
        <v>19</v>
      </c>
      <c r="F781" s="240" t="s">
        <v>1210</v>
      </c>
      <c r="G781" s="238"/>
      <c r="H781" s="241">
        <v>21.58</v>
      </c>
      <c r="I781" s="242"/>
      <c r="J781" s="238"/>
      <c r="K781" s="238"/>
      <c r="L781" s="243"/>
      <c r="M781" s="244"/>
      <c r="N781" s="245"/>
      <c r="O781" s="245"/>
      <c r="P781" s="245"/>
      <c r="Q781" s="245"/>
      <c r="R781" s="245"/>
      <c r="S781" s="245"/>
      <c r="T781" s="246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7" t="s">
        <v>132</v>
      </c>
      <c r="AU781" s="247" t="s">
        <v>82</v>
      </c>
      <c r="AV781" s="14" t="s">
        <v>82</v>
      </c>
      <c r="AW781" s="14" t="s">
        <v>33</v>
      </c>
      <c r="AX781" s="14" t="s">
        <v>80</v>
      </c>
      <c r="AY781" s="247" t="s">
        <v>122</v>
      </c>
    </row>
    <row r="782" spans="1:65" s="2" customFormat="1" ht="33" customHeight="1">
      <c r="A782" s="40"/>
      <c r="B782" s="41"/>
      <c r="C782" s="207" t="s">
        <v>738</v>
      </c>
      <c r="D782" s="207" t="s">
        <v>124</v>
      </c>
      <c r="E782" s="208" t="s">
        <v>1211</v>
      </c>
      <c r="F782" s="209" t="s">
        <v>1212</v>
      </c>
      <c r="G782" s="210" t="s">
        <v>479</v>
      </c>
      <c r="H782" s="211">
        <v>9.073</v>
      </c>
      <c r="I782" s="212"/>
      <c r="J782" s="213">
        <f>ROUND(I782*H782,2)</f>
        <v>0</v>
      </c>
      <c r="K782" s="214"/>
      <c r="L782" s="46"/>
      <c r="M782" s="215" t="s">
        <v>19</v>
      </c>
      <c r="N782" s="216" t="s">
        <v>43</v>
      </c>
      <c r="O782" s="86"/>
      <c r="P782" s="217">
        <f>O782*H782</f>
        <v>0</v>
      </c>
      <c r="Q782" s="217">
        <v>0.00152395</v>
      </c>
      <c r="R782" s="217">
        <f>Q782*H782</f>
        <v>0.01382679835</v>
      </c>
      <c r="S782" s="217">
        <v>0</v>
      </c>
      <c r="T782" s="218">
        <f>S782*H782</f>
        <v>0</v>
      </c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R782" s="219" t="s">
        <v>303</v>
      </c>
      <c r="AT782" s="219" t="s">
        <v>124</v>
      </c>
      <c r="AU782" s="219" t="s">
        <v>82</v>
      </c>
      <c r="AY782" s="19" t="s">
        <v>122</v>
      </c>
      <c r="BE782" s="220">
        <f>IF(N782="základní",J782,0)</f>
        <v>0</v>
      </c>
      <c r="BF782" s="220">
        <f>IF(N782="snížená",J782,0)</f>
        <v>0</v>
      </c>
      <c r="BG782" s="220">
        <f>IF(N782="zákl. přenesená",J782,0)</f>
        <v>0</v>
      </c>
      <c r="BH782" s="220">
        <f>IF(N782="sníž. přenesená",J782,0)</f>
        <v>0</v>
      </c>
      <c r="BI782" s="220">
        <f>IF(N782="nulová",J782,0)</f>
        <v>0</v>
      </c>
      <c r="BJ782" s="19" t="s">
        <v>80</v>
      </c>
      <c r="BK782" s="220">
        <f>ROUND(I782*H782,2)</f>
        <v>0</v>
      </c>
      <c r="BL782" s="19" t="s">
        <v>303</v>
      </c>
      <c r="BM782" s="219" t="s">
        <v>1213</v>
      </c>
    </row>
    <row r="783" spans="1:47" s="2" customFormat="1" ht="12">
      <c r="A783" s="40"/>
      <c r="B783" s="41"/>
      <c r="C783" s="42"/>
      <c r="D783" s="221" t="s">
        <v>130</v>
      </c>
      <c r="E783" s="42"/>
      <c r="F783" s="222" t="s">
        <v>1214</v>
      </c>
      <c r="G783" s="42"/>
      <c r="H783" s="42"/>
      <c r="I783" s="223"/>
      <c r="J783" s="42"/>
      <c r="K783" s="42"/>
      <c r="L783" s="46"/>
      <c r="M783" s="224"/>
      <c r="N783" s="225"/>
      <c r="O783" s="86"/>
      <c r="P783" s="86"/>
      <c r="Q783" s="86"/>
      <c r="R783" s="86"/>
      <c r="S783" s="86"/>
      <c r="T783" s="87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T783" s="19" t="s">
        <v>130</v>
      </c>
      <c r="AU783" s="19" t="s">
        <v>82</v>
      </c>
    </row>
    <row r="784" spans="1:51" s="14" customFormat="1" ht="12">
      <c r="A784" s="14"/>
      <c r="B784" s="237"/>
      <c r="C784" s="238"/>
      <c r="D784" s="228" t="s">
        <v>132</v>
      </c>
      <c r="E784" s="239" t="s">
        <v>19</v>
      </c>
      <c r="F784" s="240" t="s">
        <v>1215</v>
      </c>
      <c r="G784" s="238"/>
      <c r="H784" s="241">
        <v>9.073</v>
      </c>
      <c r="I784" s="242"/>
      <c r="J784" s="238"/>
      <c r="K784" s="238"/>
      <c r="L784" s="243"/>
      <c r="M784" s="244"/>
      <c r="N784" s="245"/>
      <c r="O784" s="245"/>
      <c r="P784" s="245"/>
      <c r="Q784" s="245"/>
      <c r="R784" s="245"/>
      <c r="S784" s="245"/>
      <c r="T784" s="246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47" t="s">
        <v>132</v>
      </c>
      <c r="AU784" s="247" t="s">
        <v>82</v>
      </c>
      <c r="AV784" s="14" t="s">
        <v>82</v>
      </c>
      <c r="AW784" s="14" t="s">
        <v>33</v>
      </c>
      <c r="AX784" s="14" t="s">
        <v>80</v>
      </c>
      <c r="AY784" s="247" t="s">
        <v>122</v>
      </c>
    </row>
    <row r="785" spans="1:65" s="2" customFormat="1" ht="33" customHeight="1">
      <c r="A785" s="40"/>
      <c r="B785" s="41"/>
      <c r="C785" s="207" t="s">
        <v>1216</v>
      </c>
      <c r="D785" s="207" t="s">
        <v>124</v>
      </c>
      <c r="E785" s="208" t="s">
        <v>1217</v>
      </c>
      <c r="F785" s="209" t="s">
        <v>1218</v>
      </c>
      <c r="G785" s="210" t="s">
        <v>479</v>
      </c>
      <c r="H785" s="211">
        <v>3.5</v>
      </c>
      <c r="I785" s="212"/>
      <c r="J785" s="213">
        <f>ROUND(I785*H785,2)</f>
        <v>0</v>
      </c>
      <c r="K785" s="214"/>
      <c r="L785" s="46"/>
      <c r="M785" s="215" t="s">
        <v>19</v>
      </c>
      <c r="N785" s="216" t="s">
        <v>43</v>
      </c>
      <c r="O785" s="86"/>
      <c r="P785" s="217">
        <f>O785*H785</f>
        <v>0</v>
      </c>
      <c r="Q785" s="217">
        <v>0.000786266</v>
      </c>
      <c r="R785" s="217">
        <f>Q785*H785</f>
        <v>0.002751931</v>
      </c>
      <c r="S785" s="217">
        <v>0</v>
      </c>
      <c r="T785" s="218">
        <f>S785*H785</f>
        <v>0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19" t="s">
        <v>303</v>
      </c>
      <c r="AT785" s="219" t="s">
        <v>124</v>
      </c>
      <c r="AU785" s="219" t="s">
        <v>82</v>
      </c>
      <c r="AY785" s="19" t="s">
        <v>122</v>
      </c>
      <c r="BE785" s="220">
        <f>IF(N785="základní",J785,0)</f>
        <v>0</v>
      </c>
      <c r="BF785" s="220">
        <f>IF(N785="snížená",J785,0)</f>
        <v>0</v>
      </c>
      <c r="BG785" s="220">
        <f>IF(N785="zákl. přenesená",J785,0)</f>
        <v>0</v>
      </c>
      <c r="BH785" s="220">
        <f>IF(N785="sníž. přenesená",J785,0)</f>
        <v>0</v>
      </c>
      <c r="BI785" s="220">
        <f>IF(N785="nulová",J785,0)</f>
        <v>0</v>
      </c>
      <c r="BJ785" s="19" t="s">
        <v>80</v>
      </c>
      <c r="BK785" s="220">
        <f>ROUND(I785*H785,2)</f>
        <v>0</v>
      </c>
      <c r="BL785" s="19" t="s">
        <v>303</v>
      </c>
      <c r="BM785" s="219" t="s">
        <v>1219</v>
      </c>
    </row>
    <row r="786" spans="1:47" s="2" customFormat="1" ht="12">
      <c r="A786" s="40"/>
      <c r="B786" s="41"/>
      <c r="C786" s="42"/>
      <c r="D786" s="221" t="s">
        <v>130</v>
      </c>
      <c r="E786" s="42"/>
      <c r="F786" s="222" t="s">
        <v>1220</v>
      </c>
      <c r="G786" s="42"/>
      <c r="H786" s="42"/>
      <c r="I786" s="223"/>
      <c r="J786" s="42"/>
      <c r="K786" s="42"/>
      <c r="L786" s="46"/>
      <c r="M786" s="224"/>
      <c r="N786" s="225"/>
      <c r="O786" s="86"/>
      <c r="P786" s="86"/>
      <c r="Q786" s="86"/>
      <c r="R786" s="86"/>
      <c r="S786" s="86"/>
      <c r="T786" s="87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T786" s="19" t="s">
        <v>130</v>
      </c>
      <c r="AU786" s="19" t="s">
        <v>82</v>
      </c>
    </row>
    <row r="787" spans="1:51" s="14" customFormat="1" ht="12">
      <c r="A787" s="14"/>
      <c r="B787" s="237"/>
      <c r="C787" s="238"/>
      <c r="D787" s="228" t="s">
        <v>132</v>
      </c>
      <c r="E787" s="239" t="s">
        <v>19</v>
      </c>
      <c r="F787" s="240" t="s">
        <v>1221</v>
      </c>
      <c r="G787" s="238"/>
      <c r="H787" s="241">
        <v>3.5</v>
      </c>
      <c r="I787" s="242"/>
      <c r="J787" s="238"/>
      <c r="K787" s="238"/>
      <c r="L787" s="243"/>
      <c r="M787" s="244"/>
      <c r="N787" s="245"/>
      <c r="O787" s="245"/>
      <c r="P787" s="245"/>
      <c r="Q787" s="245"/>
      <c r="R787" s="245"/>
      <c r="S787" s="245"/>
      <c r="T787" s="246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47" t="s">
        <v>132</v>
      </c>
      <c r="AU787" s="247" t="s">
        <v>82</v>
      </c>
      <c r="AV787" s="14" t="s">
        <v>82</v>
      </c>
      <c r="AW787" s="14" t="s">
        <v>33</v>
      </c>
      <c r="AX787" s="14" t="s">
        <v>80</v>
      </c>
      <c r="AY787" s="247" t="s">
        <v>122</v>
      </c>
    </row>
    <row r="788" spans="1:65" s="2" customFormat="1" ht="24.15" customHeight="1">
      <c r="A788" s="40"/>
      <c r="B788" s="41"/>
      <c r="C788" s="207" t="s">
        <v>744</v>
      </c>
      <c r="D788" s="207" t="s">
        <v>124</v>
      </c>
      <c r="E788" s="208" t="s">
        <v>1222</v>
      </c>
      <c r="F788" s="209" t="s">
        <v>1223</v>
      </c>
      <c r="G788" s="210" t="s">
        <v>479</v>
      </c>
      <c r="H788" s="211">
        <v>10.03</v>
      </c>
      <c r="I788" s="212"/>
      <c r="J788" s="213">
        <f>ROUND(I788*H788,2)</f>
        <v>0</v>
      </c>
      <c r="K788" s="214"/>
      <c r="L788" s="46"/>
      <c r="M788" s="215" t="s">
        <v>19</v>
      </c>
      <c r="N788" s="216" t="s">
        <v>43</v>
      </c>
      <c r="O788" s="86"/>
      <c r="P788" s="217">
        <f>O788*H788</f>
        <v>0</v>
      </c>
      <c r="Q788" s="217">
        <v>0.00090835</v>
      </c>
      <c r="R788" s="217">
        <f>Q788*H788</f>
        <v>0.0091107505</v>
      </c>
      <c r="S788" s="217">
        <v>0</v>
      </c>
      <c r="T788" s="218">
        <f>S788*H788</f>
        <v>0</v>
      </c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R788" s="219" t="s">
        <v>303</v>
      </c>
      <c r="AT788" s="219" t="s">
        <v>124</v>
      </c>
      <c r="AU788" s="219" t="s">
        <v>82</v>
      </c>
      <c r="AY788" s="19" t="s">
        <v>122</v>
      </c>
      <c r="BE788" s="220">
        <f>IF(N788="základní",J788,0)</f>
        <v>0</v>
      </c>
      <c r="BF788" s="220">
        <f>IF(N788="snížená",J788,0)</f>
        <v>0</v>
      </c>
      <c r="BG788" s="220">
        <f>IF(N788="zákl. přenesená",J788,0)</f>
        <v>0</v>
      </c>
      <c r="BH788" s="220">
        <f>IF(N788="sníž. přenesená",J788,0)</f>
        <v>0</v>
      </c>
      <c r="BI788" s="220">
        <f>IF(N788="nulová",J788,0)</f>
        <v>0</v>
      </c>
      <c r="BJ788" s="19" t="s">
        <v>80</v>
      </c>
      <c r="BK788" s="220">
        <f>ROUND(I788*H788,2)</f>
        <v>0</v>
      </c>
      <c r="BL788" s="19" t="s">
        <v>303</v>
      </c>
      <c r="BM788" s="219" t="s">
        <v>1224</v>
      </c>
    </row>
    <row r="789" spans="1:47" s="2" customFormat="1" ht="12">
      <c r="A789" s="40"/>
      <c r="B789" s="41"/>
      <c r="C789" s="42"/>
      <c r="D789" s="221" t="s">
        <v>130</v>
      </c>
      <c r="E789" s="42"/>
      <c r="F789" s="222" t="s">
        <v>1225</v>
      </c>
      <c r="G789" s="42"/>
      <c r="H789" s="42"/>
      <c r="I789" s="223"/>
      <c r="J789" s="42"/>
      <c r="K789" s="42"/>
      <c r="L789" s="46"/>
      <c r="M789" s="224"/>
      <c r="N789" s="225"/>
      <c r="O789" s="86"/>
      <c r="P789" s="86"/>
      <c r="Q789" s="86"/>
      <c r="R789" s="86"/>
      <c r="S789" s="86"/>
      <c r="T789" s="87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T789" s="19" t="s">
        <v>130</v>
      </c>
      <c r="AU789" s="19" t="s">
        <v>82</v>
      </c>
    </row>
    <row r="790" spans="1:51" s="14" customFormat="1" ht="12">
      <c r="A790" s="14"/>
      <c r="B790" s="237"/>
      <c r="C790" s="238"/>
      <c r="D790" s="228" t="s">
        <v>132</v>
      </c>
      <c r="E790" s="239" t="s">
        <v>19</v>
      </c>
      <c r="F790" s="240" t="s">
        <v>1226</v>
      </c>
      <c r="G790" s="238"/>
      <c r="H790" s="241">
        <v>10.03</v>
      </c>
      <c r="I790" s="242"/>
      <c r="J790" s="238"/>
      <c r="K790" s="238"/>
      <c r="L790" s="243"/>
      <c r="M790" s="244"/>
      <c r="N790" s="245"/>
      <c r="O790" s="245"/>
      <c r="P790" s="245"/>
      <c r="Q790" s="245"/>
      <c r="R790" s="245"/>
      <c r="S790" s="245"/>
      <c r="T790" s="246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47" t="s">
        <v>132</v>
      </c>
      <c r="AU790" s="247" t="s">
        <v>82</v>
      </c>
      <c r="AV790" s="14" t="s">
        <v>82</v>
      </c>
      <c r="AW790" s="14" t="s">
        <v>33</v>
      </c>
      <c r="AX790" s="14" t="s">
        <v>80</v>
      </c>
      <c r="AY790" s="247" t="s">
        <v>122</v>
      </c>
    </row>
    <row r="791" spans="1:65" s="2" customFormat="1" ht="37.8" customHeight="1">
      <c r="A791" s="40"/>
      <c r="B791" s="41"/>
      <c r="C791" s="207" t="s">
        <v>1227</v>
      </c>
      <c r="D791" s="207" t="s">
        <v>124</v>
      </c>
      <c r="E791" s="208" t="s">
        <v>1228</v>
      </c>
      <c r="F791" s="209" t="s">
        <v>1229</v>
      </c>
      <c r="G791" s="210" t="s">
        <v>407</v>
      </c>
      <c r="H791" s="211">
        <v>2</v>
      </c>
      <c r="I791" s="212"/>
      <c r="J791" s="213">
        <f>ROUND(I791*H791,2)</f>
        <v>0</v>
      </c>
      <c r="K791" s="214"/>
      <c r="L791" s="46"/>
      <c r="M791" s="215" t="s">
        <v>19</v>
      </c>
      <c r="N791" s="216" t="s">
        <v>43</v>
      </c>
      <c r="O791" s="86"/>
      <c r="P791" s="217">
        <f>O791*H791</f>
        <v>0</v>
      </c>
      <c r="Q791" s="217">
        <v>0.000194</v>
      </c>
      <c r="R791" s="217">
        <f>Q791*H791</f>
        <v>0.000388</v>
      </c>
      <c r="S791" s="217">
        <v>0</v>
      </c>
      <c r="T791" s="218">
        <f>S791*H791</f>
        <v>0</v>
      </c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R791" s="219" t="s">
        <v>303</v>
      </c>
      <c r="AT791" s="219" t="s">
        <v>124</v>
      </c>
      <c r="AU791" s="219" t="s">
        <v>82</v>
      </c>
      <c r="AY791" s="19" t="s">
        <v>122</v>
      </c>
      <c r="BE791" s="220">
        <f>IF(N791="základní",J791,0)</f>
        <v>0</v>
      </c>
      <c r="BF791" s="220">
        <f>IF(N791="snížená",J791,0)</f>
        <v>0</v>
      </c>
      <c r="BG791" s="220">
        <f>IF(N791="zákl. přenesená",J791,0)</f>
        <v>0</v>
      </c>
      <c r="BH791" s="220">
        <f>IF(N791="sníž. přenesená",J791,0)</f>
        <v>0</v>
      </c>
      <c r="BI791" s="220">
        <f>IF(N791="nulová",J791,0)</f>
        <v>0</v>
      </c>
      <c r="BJ791" s="19" t="s">
        <v>80</v>
      </c>
      <c r="BK791" s="220">
        <f>ROUND(I791*H791,2)</f>
        <v>0</v>
      </c>
      <c r="BL791" s="19" t="s">
        <v>303</v>
      </c>
      <c r="BM791" s="219" t="s">
        <v>1230</v>
      </c>
    </row>
    <row r="792" spans="1:47" s="2" customFormat="1" ht="12">
      <c r="A792" s="40"/>
      <c r="B792" s="41"/>
      <c r="C792" s="42"/>
      <c r="D792" s="221" t="s">
        <v>130</v>
      </c>
      <c r="E792" s="42"/>
      <c r="F792" s="222" t="s">
        <v>1231</v>
      </c>
      <c r="G792" s="42"/>
      <c r="H792" s="42"/>
      <c r="I792" s="223"/>
      <c r="J792" s="42"/>
      <c r="K792" s="42"/>
      <c r="L792" s="46"/>
      <c r="M792" s="224"/>
      <c r="N792" s="225"/>
      <c r="O792" s="86"/>
      <c r="P792" s="86"/>
      <c r="Q792" s="86"/>
      <c r="R792" s="86"/>
      <c r="S792" s="86"/>
      <c r="T792" s="87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T792" s="19" t="s">
        <v>130</v>
      </c>
      <c r="AU792" s="19" t="s">
        <v>82</v>
      </c>
    </row>
    <row r="793" spans="1:51" s="14" customFormat="1" ht="12">
      <c r="A793" s="14"/>
      <c r="B793" s="237"/>
      <c r="C793" s="238"/>
      <c r="D793" s="228" t="s">
        <v>132</v>
      </c>
      <c r="E793" s="239" t="s">
        <v>19</v>
      </c>
      <c r="F793" s="240" t="s">
        <v>1232</v>
      </c>
      <c r="G793" s="238"/>
      <c r="H793" s="241">
        <v>2</v>
      </c>
      <c r="I793" s="242"/>
      <c r="J793" s="238"/>
      <c r="K793" s="238"/>
      <c r="L793" s="243"/>
      <c r="M793" s="244"/>
      <c r="N793" s="245"/>
      <c r="O793" s="245"/>
      <c r="P793" s="245"/>
      <c r="Q793" s="245"/>
      <c r="R793" s="245"/>
      <c r="S793" s="245"/>
      <c r="T793" s="246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47" t="s">
        <v>132</v>
      </c>
      <c r="AU793" s="247" t="s">
        <v>82</v>
      </c>
      <c r="AV793" s="14" t="s">
        <v>82</v>
      </c>
      <c r="AW793" s="14" t="s">
        <v>33</v>
      </c>
      <c r="AX793" s="14" t="s">
        <v>72</v>
      </c>
      <c r="AY793" s="247" t="s">
        <v>122</v>
      </c>
    </row>
    <row r="794" spans="1:51" s="15" customFormat="1" ht="12">
      <c r="A794" s="15"/>
      <c r="B794" s="248"/>
      <c r="C794" s="249"/>
      <c r="D794" s="228" t="s">
        <v>132</v>
      </c>
      <c r="E794" s="250" t="s">
        <v>19</v>
      </c>
      <c r="F794" s="251" t="s">
        <v>136</v>
      </c>
      <c r="G794" s="249"/>
      <c r="H794" s="252">
        <v>2</v>
      </c>
      <c r="I794" s="253"/>
      <c r="J794" s="249"/>
      <c r="K794" s="249"/>
      <c r="L794" s="254"/>
      <c r="M794" s="255"/>
      <c r="N794" s="256"/>
      <c r="O794" s="256"/>
      <c r="P794" s="256"/>
      <c r="Q794" s="256"/>
      <c r="R794" s="256"/>
      <c r="S794" s="256"/>
      <c r="T794" s="257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58" t="s">
        <v>132</v>
      </c>
      <c r="AU794" s="258" t="s">
        <v>82</v>
      </c>
      <c r="AV794" s="15" t="s">
        <v>128</v>
      </c>
      <c r="AW794" s="15" t="s">
        <v>33</v>
      </c>
      <c r="AX794" s="15" t="s">
        <v>80</v>
      </c>
      <c r="AY794" s="258" t="s">
        <v>122</v>
      </c>
    </row>
    <row r="795" spans="1:65" s="2" customFormat="1" ht="24.15" customHeight="1">
      <c r="A795" s="40"/>
      <c r="B795" s="41"/>
      <c r="C795" s="207" t="s">
        <v>1233</v>
      </c>
      <c r="D795" s="207" t="s">
        <v>124</v>
      </c>
      <c r="E795" s="208" t="s">
        <v>1234</v>
      </c>
      <c r="F795" s="209" t="s">
        <v>1235</v>
      </c>
      <c r="G795" s="210" t="s">
        <v>479</v>
      </c>
      <c r="H795" s="211">
        <v>6.98</v>
      </c>
      <c r="I795" s="212"/>
      <c r="J795" s="213">
        <f>ROUND(I795*H795,2)</f>
        <v>0</v>
      </c>
      <c r="K795" s="214"/>
      <c r="L795" s="46"/>
      <c r="M795" s="215" t="s">
        <v>19</v>
      </c>
      <c r="N795" s="216" t="s">
        <v>43</v>
      </c>
      <c r="O795" s="86"/>
      <c r="P795" s="217">
        <f>O795*H795</f>
        <v>0</v>
      </c>
      <c r="Q795" s="217">
        <v>0.001078</v>
      </c>
      <c r="R795" s="217">
        <f>Q795*H795</f>
        <v>0.00752444</v>
      </c>
      <c r="S795" s="217">
        <v>0</v>
      </c>
      <c r="T795" s="218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19" t="s">
        <v>303</v>
      </c>
      <c r="AT795" s="219" t="s">
        <v>124</v>
      </c>
      <c r="AU795" s="219" t="s">
        <v>82</v>
      </c>
      <c r="AY795" s="19" t="s">
        <v>122</v>
      </c>
      <c r="BE795" s="220">
        <f>IF(N795="základní",J795,0)</f>
        <v>0</v>
      </c>
      <c r="BF795" s="220">
        <f>IF(N795="snížená",J795,0)</f>
        <v>0</v>
      </c>
      <c r="BG795" s="220">
        <f>IF(N795="zákl. přenesená",J795,0)</f>
        <v>0</v>
      </c>
      <c r="BH795" s="220">
        <f>IF(N795="sníž. přenesená",J795,0)</f>
        <v>0</v>
      </c>
      <c r="BI795" s="220">
        <f>IF(N795="nulová",J795,0)</f>
        <v>0</v>
      </c>
      <c r="BJ795" s="19" t="s">
        <v>80</v>
      </c>
      <c r="BK795" s="220">
        <f>ROUND(I795*H795,2)</f>
        <v>0</v>
      </c>
      <c r="BL795" s="19" t="s">
        <v>303</v>
      </c>
      <c r="BM795" s="219" t="s">
        <v>1236</v>
      </c>
    </row>
    <row r="796" spans="1:47" s="2" customFormat="1" ht="12">
      <c r="A796" s="40"/>
      <c r="B796" s="41"/>
      <c r="C796" s="42"/>
      <c r="D796" s="221" t="s">
        <v>130</v>
      </c>
      <c r="E796" s="42"/>
      <c r="F796" s="222" t="s">
        <v>1237</v>
      </c>
      <c r="G796" s="42"/>
      <c r="H796" s="42"/>
      <c r="I796" s="223"/>
      <c r="J796" s="42"/>
      <c r="K796" s="42"/>
      <c r="L796" s="46"/>
      <c r="M796" s="224"/>
      <c r="N796" s="225"/>
      <c r="O796" s="86"/>
      <c r="P796" s="86"/>
      <c r="Q796" s="86"/>
      <c r="R796" s="86"/>
      <c r="S796" s="86"/>
      <c r="T796" s="87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T796" s="19" t="s">
        <v>130</v>
      </c>
      <c r="AU796" s="19" t="s">
        <v>82</v>
      </c>
    </row>
    <row r="797" spans="1:51" s="14" customFormat="1" ht="12">
      <c r="A797" s="14"/>
      <c r="B797" s="237"/>
      <c r="C797" s="238"/>
      <c r="D797" s="228" t="s">
        <v>132</v>
      </c>
      <c r="E797" s="239" t="s">
        <v>19</v>
      </c>
      <c r="F797" s="240" t="s">
        <v>1238</v>
      </c>
      <c r="G797" s="238"/>
      <c r="H797" s="241">
        <v>6.98</v>
      </c>
      <c r="I797" s="242"/>
      <c r="J797" s="238"/>
      <c r="K797" s="238"/>
      <c r="L797" s="243"/>
      <c r="M797" s="244"/>
      <c r="N797" s="245"/>
      <c r="O797" s="245"/>
      <c r="P797" s="245"/>
      <c r="Q797" s="245"/>
      <c r="R797" s="245"/>
      <c r="S797" s="245"/>
      <c r="T797" s="246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7" t="s">
        <v>132</v>
      </c>
      <c r="AU797" s="247" t="s">
        <v>82</v>
      </c>
      <c r="AV797" s="14" t="s">
        <v>82</v>
      </c>
      <c r="AW797" s="14" t="s">
        <v>33</v>
      </c>
      <c r="AX797" s="14" t="s">
        <v>80</v>
      </c>
      <c r="AY797" s="247" t="s">
        <v>122</v>
      </c>
    </row>
    <row r="798" spans="1:65" s="2" customFormat="1" ht="16.5" customHeight="1">
      <c r="A798" s="40"/>
      <c r="B798" s="41"/>
      <c r="C798" s="207" t="s">
        <v>1239</v>
      </c>
      <c r="D798" s="207" t="s">
        <v>124</v>
      </c>
      <c r="E798" s="208" t="s">
        <v>1240</v>
      </c>
      <c r="F798" s="209" t="s">
        <v>1241</v>
      </c>
      <c r="G798" s="210" t="s">
        <v>479</v>
      </c>
      <c r="H798" s="211">
        <v>10.05</v>
      </c>
      <c r="I798" s="212"/>
      <c r="J798" s="213">
        <f>ROUND(I798*H798,2)</f>
        <v>0</v>
      </c>
      <c r="K798" s="214"/>
      <c r="L798" s="46"/>
      <c r="M798" s="215" t="s">
        <v>19</v>
      </c>
      <c r="N798" s="216" t="s">
        <v>43</v>
      </c>
      <c r="O798" s="86"/>
      <c r="P798" s="217">
        <f>O798*H798</f>
        <v>0</v>
      </c>
      <c r="Q798" s="217">
        <v>0</v>
      </c>
      <c r="R798" s="217">
        <f>Q798*H798</f>
        <v>0</v>
      </c>
      <c r="S798" s="217">
        <v>0</v>
      </c>
      <c r="T798" s="218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19" t="s">
        <v>303</v>
      </c>
      <c r="AT798" s="219" t="s">
        <v>124</v>
      </c>
      <c r="AU798" s="219" t="s">
        <v>82</v>
      </c>
      <c r="AY798" s="19" t="s">
        <v>122</v>
      </c>
      <c r="BE798" s="220">
        <f>IF(N798="základní",J798,0)</f>
        <v>0</v>
      </c>
      <c r="BF798" s="220">
        <f>IF(N798="snížená",J798,0)</f>
        <v>0</v>
      </c>
      <c r="BG798" s="220">
        <f>IF(N798="zákl. přenesená",J798,0)</f>
        <v>0</v>
      </c>
      <c r="BH798" s="220">
        <f>IF(N798="sníž. přenesená",J798,0)</f>
        <v>0</v>
      </c>
      <c r="BI798" s="220">
        <f>IF(N798="nulová",J798,0)</f>
        <v>0</v>
      </c>
      <c r="BJ798" s="19" t="s">
        <v>80</v>
      </c>
      <c r="BK798" s="220">
        <f>ROUND(I798*H798,2)</f>
        <v>0</v>
      </c>
      <c r="BL798" s="19" t="s">
        <v>303</v>
      </c>
      <c r="BM798" s="219" t="s">
        <v>1242</v>
      </c>
    </row>
    <row r="799" spans="1:51" s="13" customFormat="1" ht="12">
      <c r="A799" s="13"/>
      <c r="B799" s="226"/>
      <c r="C799" s="227"/>
      <c r="D799" s="228" t="s">
        <v>132</v>
      </c>
      <c r="E799" s="229" t="s">
        <v>19</v>
      </c>
      <c r="F799" s="230" t="s">
        <v>1243</v>
      </c>
      <c r="G799" s="227"/>
      <c r="H799" s="229" t="s">
        <v>19</v>
      </c>
      <c r="I799" s="231"/>
      <c r="J799" s="227"/>
      <c r="K799" s="227"/>
      <c r="L799" s="232"/>
      <c r="M799" s="233"/>
      <c r="N799" s="234"/>
      <c r="O799" s="234"/>
      <c r="P799" s="234"/>
      <c r="Q799" s="234"/>
      <c r="R799" s="234"/>
      <c r="S799" s="234"/>
      <c r="T799" s="235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6" t="s">
        <v>132</v>
      </c>
      <c r="AU799" s="236" t="s">
        <v>82</v>
      </c>
      <c r="AV799" s="13" t="s">
        <v>80</v>
      </c>
      <c r="AW799" s="13" t="s">
        <v>33</v>
      </c>
      <c r="AX799" s="13" t="s">
        <v>72</v>
      </c>
      <c r="AY799" s="236" t="s">
        <v>122</v>
      </c>
    </row>
    <row r="800" spans="1:51" s="14" customFormat="1" ht="12">
      <c r="A800" s="14"/>
      <c r="B800" s="237"/>
      <c r="C800" s="238"/>
      <c r="D800" s="228" t="s">
        <v>132</v>
      </c>
      <c r="E800" s="239" t="s">
        <v>19</v>
      </c>
      <c r="F800" s="240" t="s">
        <v>1199</v>
      </c>
      <c r="G800" s="238"/>
      <c r="H800" s="241">
        <v>10.05</v>
      </c>
      <c r="I800" s="242"/>
      <c r="J800" s="238"/>
      <c r="K800" s="238"/>
      <c r="L800" s="243"/>
      <c r="M800" s="244"/>
      <c r="N800" s="245"/>
      <c r="O800" s="245"/>
      <c r="P800" s="245"/>
      <c r="Q800" s="245"/>
      <c r="R800" s="245"/>
      <c r="S800" s="245"/>
      <c r="T800" s="246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7" t="s">
        <v>132</v>
      </c>
      <c r="AU800" s="247" t="s">
        <v>82</v>
      </c>
      <c r="AV800" s="14" t="s">
        <v>82</v>
      </c>
      <c r="AW800" s="14" t="s">
        <v>33</v>
      </c>
      <c r="AX800" s="14" t="s">
        <v>80</v>
      </c>
      <c r="AY800" s="247" t="s">
        <v>122</v>
      </c>
    </row>
    <row r="801" spans="1:65" s="2" customFormat="1" ht="44.25" customHeight="1">
      <c r="A801" s="40"/>
      <c r="B801" s="41"/>
      <c r="C801" s="207" t="s">
        <v>750</v>
      </c>
      <c r="D801" s="207" t="s">
        <v>124</v>
      </c>
      <c r="E801" s="208" t="s">
        <v>1244</v>
      </c>
      <c r="F801" s="209" t="s">
        <v>1245</v>
      </c>
      <c r="G801" s="210" t="s">
        <v>932</v>
      </c>
      <c r="H801" s="286"/>
      <c r="I801" s="212"/>
      <c r="J801" s="213">
        <f>ROUND(I801*H801,2)</f>
        <v>0</v>
      </c>
      <c r="K801" s="214"/>
      <c r="L801" s="46"/>
      <c r="M801" s="215" t="s">
        <v>19</v>
      </c>
      <c r="N801" s="216" t="s">
        <v>43</v>
      </c>
      <c r="O801" s="86"/>
      <c r="P801" s="217">
        <f>O801*H801</f>
        <v>0</v>
      </c>
      <c r="Q801" s="217">
        <v>0</v>
      </c>
      <c r="R801" s="217">
        <f>Q801*H801</f>
        <v>0</v>
      </c>
      <c r="S801" s="217">
        <v>0</v>
      </c>
      <c r="T801" s="218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19" t="s">
        <v>303</v>
      </c>
      <c r="AT801" s="219" t="s">
        <v>124</v>
      </c>
      <c r="AU801" s="219" t="s">
        <v>82</v>
      </c>
      <c r="AY801" s="19" t="s">
        <v>122</v>
      </c>
      <c r="BE801" s="220">
        <f>IF(N801="základní",J801,0)</f>
        <v>0</v>
      </c>
      <c r="BF801" s="220">
        <f>IF(N801="snížená",J801,0)</f>
        <v>0</v>
      </c>
      <c r="BG801" s="220">
        <f>IF(N801="zákl. přenesená",J801,0)</f>
        <v>0</v>
      </c>
      <c r="BH801" s="220">
        <f>IF(N801="sníž. přenesená",J801,0)</f>
        <v>0</v>
      </c>
      <c r="BI801" s="220">
        <f>IF(N801="nulová",J801,0)</f>
        <v>0</v>
      </c>
      <c r="BJ801" s="19" t="s">
        <v>80</v>
      </c>
      <c r="BK801" s="220">
        <f>ROUND(I801*H801,2)</f>
        <v>0</v>
      </c>
      <c r="BL801" s="19" t="s">
        <v>303</v>
      </c>
      <c r="BM801" s="219" t="s">
        <v>1246</v>
      </c>
    </row>
    <row r="802" spans="1:47" s="2" customFormat="1" ht="12">
      <c r="A802" s="40"/>
      <c r="B802" s="41"/>
      <c r="C802" s="42"/>
      <c r="D802" s="221" t="s">
        <v>130</v>
      </c>
      <c r="E802" s="42"/>
      <c r="F802" s="222" t="s">
        <v>1247</v>
      </c>
      <c r="G802" s="42"/>
      <c r="H802" s="42"/>
      <c r="I802" s="223"/>
      <c r="J802" s="42"/>
      <c r="K802" s="42"/>
      <c r="L802" s="46"/>
      <c r="M802" s="224"/>
      <c r="N802" s="225"/>
      <c r="O802" s="86"/>
      <c r="P802" s="86"/>
      <c r="Q802" s="86"/>
      <c r="R802" s="86"/>
      <c r="S802" s="86"/>
      <c r="T802" s="87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T802" s="19" t="s">
        <v>130</v>
      </c>
      <c r="AU802" s="19" t="s">
        <v>82</v>
      </c>
    </row>
    <row r="803" spans="1:63" s="12" customFormat="1" ht="22.8" customHeight="1">
      <c r="A803" s="12"/>
      <c r="B803" s="191"/>
      <c r="C803" s="192"/>
      <c r="D803" s="193" t="s">
        <v>71</v>
      </c>
      <c r="E803" s="205" t="s">
        <v>1248</v>
      </c>
      <c r="F803" s="205" t="s">
        <v>1249</v>
      </c>
      <c r="G803" s="192"/>
      <c r="H803" s="192"/>
      <c r="I803" s="195"/>
      <c r="J803" s="206">
        <f>BK803</f>
        <v>0</v>
      </c>
      <c r="K803" s="192"/>
      <c r="L803" s="197"/>
      <c r="M803" s="198"/>
      <c r="N803" s="199"/>
      <c r="O803" s="199"/>
      <c r="P803" s="200">
        <f>SUM(P804:P838)</f>
        <v>0</v>
      </c>
      <c r="Q803" s="199"/>
      <c r="R803" s="200">
        <f>SUM(R804:R838)</f>
        <v>0</v>
      </c>
      <c r="S803" s="199"/>
      <c r="T803" s="201">
        <f>SUM(T804:T838)</f>
        <v>0</v>
      </c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R803" s="202" t="s">
        <v>82</v>
      </c>
      <c r="AT803" s="203" t="s">
        <v>71</v>
      </c>
      <c r="AU803" s="203" t="s">
        <v>80</v>
      </c>
      <c r="AY803" s="202" t="s">
        <v>122</v>
      </c>
      <c r="BK803" s="204">
        <f>SUM(BK804:BK838)</f>
        <v>0</v>
      </c>
    </row>
    <row r="804" spans="1:65" s="2" customFormat="1" ht="37.8" customHeight="1">
      <c r="A804" s="40"/>
      <c r="B804" s="41"/>
      <c r="C804" s="207" t="s">
        <v>1250</v>
      </c>
      <c r="D804" s="207" t="s">
        <v>124</v>
      </c>
      <c r="E804" s="208" t="s">
        <v>1251</v>
      </c>
      <c r="F804" s="209" t="s">
        <v>1252</v>
      </c>
      <c r="G804" s="210" t="s">
        <v>407</v>
      </c>
      <c r="H804" s="211">
        <v>0</v>
      </c>
      <c r="I804" s="212"/>
      <c r="J804" s="213">
        <f>ROUND(I804*H804,2)</f>
        <v>0</v>
      </c>
      <c r="K804" s="214"/>
      <c r="L804" s="46"/>
      <c r="M804" s="215" t="s">
        <v>19</v>
      </c>
      <c r="N804" s="216" t="s">
        <v>43</v>
      </c>
      <c r="O804" s="86"/>
      <c r="P804" s="217">
        <f>O804*H804</f>
        <v>0</v>
      </c>
      <c r="Q804" s="217">
        <v>0</v>
      </c>
      <c r="R804" s="217">
        <f>Q804*H804</f>
        <v>0</v>
      </c>
      <c r="S804" s="217">
        <v>0</v>
      </c>
      <c r="T804" s="218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19" t="s">
        <v>303</v>
      </c>
      <c r="AT804" s="219" t="s">
        <v>124</v>
      </c>
      <c r="AU804" s="219" t="s">
        <v>82</v>
      </c>
      <c r="AY804" s="19" t="s">
        <v>122</v>
      </c>
      <c r="BE804" s="220">
        <f>IF(N804="základní",J804,0)</f>
        <v>0</v>
      </c>
      <c r="BF804" s="220">
        <f>IF(N804="snížená",J804,0)</f>
        <v>0</v>
      </c>
      <c r="BG804" s="220">
        <f>IF(N804="zákl. přenesená",J804,0)</f>
        <v>0</v>
      </c>
      <c r="BH804" s="220">
        <f>IF(N804="sníž. přenesená",J804,0)</f>
        <v>0</v>
      </c>
      <c r="BI804" s="220">
        <f>IF(N804="nulová",J804,0)</f>
        <v>0</v>
      </c>
      <c r="BJ804" s="19" t="s">
        <v>80</v>
      </c>
      <c r="BK804" s="220">
        <f>ROUND(I804*H804,2)</f>
        <v>0</v>
      </c>
      <c r="BL804" s="19" t="s">
        <v>303</v>
      </c>
      <c r="BM804" s="219" t="s">
        <v>1253</v>
      </c>
    </row>
    <row r="805" spans="1:47" s="2" customFormat="1" ht="12">
      <c r="A805" s="40"/>
      <c r="B805" s="41"/>
      <c r="C805" s="42"/>
      <c r="D805" s="221" t="s">
        <v>130</v>
      </c>
      <c r="E805" s="42"/>
      <c r="F805" s="222" t="s">
        <v>1254</v>
      </c>
      <c r="G805" s="42"/>
      <c r="H805" s="42"/>
      <c r="I805" s="223"/>
      <c r="J805" s="42"/>
      <c r="K805" s="42"/>
      <c r="L805" s="46"/>
      <c r="M805" s="224"/>
      <c r="N805" s="225"/>
      <c r="O805" s="86"/>
      <c r="P805" s="86"/>
      <c r="Q805" s="86"/>
      <c r="R805" s="86"/>
      <c r="S805" s="86"/>
      <c r="T805" s="87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T805" s="19" t="s">
        <v>130</v>
      </c>
      <c r="AU805" s="19" t="s">
        <v>82</v>
      </c>
    </row>
    <row r="806" spans="1:65" s="2" customFormat="1" ht="49.05" customHeight="1">
      <c r="A806" s="40"/>
      <c r="B806" s="41"/>
      <c r="C806" s="275" t="s">
        <v>758</v>
      </c>
      <c r="D806" s="275" t="s">
        <v>440</v>
      </c>
      <c r="E806" s="276" t="s">
        <v>1255</v>
      </c>
      <c r="F806" s="277" t="s">
        <v>1256</v>
      </c>
      <c r="G806" s="278" t="s">
        <v>407</v>
      </c>
      <c r="H806" s="279">
        <v>0</v>
      </c>
      <c r="I806" s="280"/>
      <c r="J806" s="281">
        <f>ROUND(I806*H806,2)</f>
        <v>0</v>
      </c>
      <c r="K806" s="282"/>
      <c r="L806" s="283"/>
      <c r="M806" s="284" t="s">
        <v>19</v>
      </c>
      <c r="N806" s="285" t="s">
        <v>43</v>
      </c>
      <c r="O806" s="86"/>
      <c r="P806" s="217">
        <f>O806*H806</f>
        <v>0</v>
      </c>
      <c r="Q806" s="217">
        <v>0</v>
      </c>
      <c r="R806" s="217">
        <f>Q806*H806</f>
        <v>0</v>
      </c>
      <c r="S806" s="217">
        <v>0</v>
      </c>
      <c r="T806" s="218">
        <f>S806*H806</f>
        <v>0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19" t="s">
        <v>364</v>
      </c>
      <c r="AT806" s="219" t="s">
        <v>440</v>
      </c>
      <c r="AU806" s="219" t="s">
        <v>82</v>
      </c>
      <c r="AY806" s="19" t="s">
        <v>122</v>
      </c>
      <c r="BE806" s="220">
        <f>IF(N806="základní",J806,0)</f>
        <v>0</v>
      </c>
      <c r="BF806" s="220">
        <f>IF(N806="snížená",J806,0)</f>
        <v>0</v>
      </c>
      <c r="BG806" s="220">
        <f>IF(N806="zákl. přenesená",J806,0)</f>
        <v>0</v>
      </c>
      <c r="BH806" s="220">
        <f>IF(N806="sníž. přenesená",J806,0)</f>
        <v>0</v>
      </c>
      <c r="BI806" s="220">
        <f>IF(N806="nulová",J806,0)</f>
        <v>0</v>
      </c>
      <c r="BJ806" s="19" t="s">
        <v>80</v>
      </c>
      <c r="BK806" s="220">
        <f>ROUND(I806*H806,2)</f>
        <v>0</v>
      </c>
      <c r="BL806" s="19" t="s">
        <v>303</v>
      </c>
      <c r="BM806" s="219" t="s">
        <v>1257</v>
      </c>
    </row>
    <row r="807" spans="1:65" s="2" customFormat="1" ht="55.5" customHeight="1">
      <c r="A807" s="40"/>
      <c r="B807" s="41"/>
      <c r="C807" s="275" t="s">
        <v>1258</v>
      </c>
      <c r="D807" s="275" t="s">
        <v>440</v>
      </c>
      <c r="E807" s="276" t="s">
        <v>1259</v>
      </c>
      <c r="F807" s="277" t="s">
        <v>1260</v>
      </c>
      <c r="G807" s="278" t="s">
        <v>407</v>
      </c>
      <c r="H807" s="279">
        <v>0</v>
      </c>
      <c r="I807" s="280"/>
      <c r="J807" s="281">
        <f>ROUND(I807*H807,2)</f>
        <v>0</v>
      </c>
      <c r="K807" s="282"/>
      <c r="L807" s="283"/>
      <c r="M807" s="284" t="s">
        <v>19</v>
      </c>
      <c r="N807" s="285" t="s">
        <v>43</v>
      </c>
      <c r="O807" s="86"/>
      <c r="P807" s="217">
        <f>O807*H807</f>
        <v>0</v>
      </c>
      <c r="Q807" s="217">
        <v>0</v>
      </c>
      <c r="R807" s="217">
        <f>Q807*H807</f>
        <v>0</v>
      </c>
      <c r="S807" s="217">
        <v>0</v>
      </c>
      <c r="T807" s="218">
        <f>S807*H807</f>
        <v>0</v>
      </c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R807" s="219" t="s">
        <v>364</v>
      </c>
      <c r="AT807" s="219" t="s">
        <v>440</v>
      </c>
      <c r="AU807" s="219" t="s">
        <v>82</v>
      </c>
      <c r="AY807" s="19" t="s">
        <v>122</v>
      </c>
      <c r="BE807" s="220">
        <f>IF(N807="základní",J807,0)</f>
        <v>0</v>
      </c>
      <c r="BF807" s="220">
        <f>IF(N807="snížená",J807,0)</f>
        <v>0</v>
      </c>
      <c r="BG807" s="220">
        <f>IF(N807="zákl. přenesená",J807,0)</f>
        <v>0</v>
      </c>
      <c r="BH807" s="220">
        <f>IF(N807="sníž. přenesená",J807,0)</f>
        <v>0</v>
      </c>
      <c r="BI807" s="220">
        <f>IF(N807="nulová",J807,0)</f>
        <v>0</v>
      </c>
      <c r="BJ807" s="19" t="s">
        <v>80</v>
      </c>
      <c r="BK807" s="220">
        <f>ROUND(I807*H807,2)</f>
        <v>0</v>
      </c>
      <c r="BL807" s="19" t="s">
        <v>303</v>
      </c>
      <c r="BM807" s="219" t="s">
        <v>1261</v>
      </c>
    </row>
    <row r="808" spans="1:65" s="2" customFormat="1" ht="55.5" customHeight="1">
      <c r="A808" s="40"/>
      <c r="B808" s="41"/>
      <c r="C808" s="275" t="s">
        <v>761</v>
      </c>
      <c r="D808" s="275" t="s">
        <v>440</v>
      </c>
      <c r="E808" s="276" t="s">
        <v>1262</v>
      </c>
      <c r="F808" s="277" t="s">
        <v>1263</v>
      </c>
      <c r="G808" s="278" t="s">
        <v>407</v>
      </c>
      <c r="H808" s="279">
        <v>0</v>
      </c>
      <c r="I808" s="280"/>
      <c r="J808" s="281">
        <f>ROUND(I808*H808,2)</f>
        <v>0</v>
      </c>
      <c r="K808" s="282"/>
      <c r="L808" s="283"/>
      <c r="M808" s="284" t="s">
        <v>19</v>
      </c>
      <c r="N808" s="285" t="s">
        <v>43</v>
      </c>
      <c r="O808" s="86"/>
      <c r="P808" s="217">
        <f>O808*H808</f>
        <v>0</v>
      </c>
      <c r="Q808" s="217">
        <v>0</v>
      </c>
      <c r="R808" s="217">
        <f>Q808*H808</f>
        <v>0</v>
      </c>
      <c r="S808" s="217">
        <v>0</v>
      </c>
      <c r="T808" s="218">
        <f>S808*H808</f>
        <v>0</v>
      </c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R808" s="219" t="s">
        <v>364</v>
      </c>
      <c r="AT808" s="219" t="s">
        <v>440</v>
      </c>
      <c r="AU808" s="219" t="s">
        <v>82</v>
      </c>
      <c r="AY808" s="19" t="s">
        <v>122</v>
      </c>
      <c r="BE808" s="220">
        <f>IF(N808="základní",J808,0)</f>
        <v>0</v>
      </c>
      <c r="BF808" s="220">
        <f>IF(N808="snížená",J808,0)</f>
        <v>0</v>
      </c>
      <c r="BG808" s="220">
        <f>IF(N808="zákl. přenesená",J808,0)</f>
        <v>0</v>
      </c>
      <c r="BH808" s="220">
        <f>IF(N808="sníž. přenesená",J808,0)</f>
        <v>0</v>
      </c>
      <c r="BI808" s="220">
        <f>IF(N808="nulová",J808,0)</f>
        <v>0</v>
      </c>
      <c r="BJ808" s="19" t="s">
        <v>80</v>
      </c>
      <c r="BK808" s="220">
        <f>ROUND(I808*H808,2)</f>
        <v>0</v>
      </c>
      <c r="BL808" s="19" t="s">
        <v>303</v>
      </c>
      <c r="BM808" s="219" t="s">
        <v>1264</v>
      </c>
    </row>
    <row r="809" spans="1:65" s="2" customFormat="1" ht="37.8" customHeight="1">
      <c r="A809" s="40"/>
      <c r="B809" s="41"/>
      <c r="C809" s="207" t="s">
        <v>1265</v>
      </c>
      <c r="D809" s="207" t="s">
        <v>124</v>
      </c>
      <c r="E809" s="208" t="s">
        <v>1266</v>
      </c>
      <c r="F809" s="209" t="s">
        <v>1267</v>
      </c>
      <c r="G809" s="210" t="s">
        <v>407</v>
      </c>
      <c r="H809" s="211">
        <v>0</v>
      </c>
      <c r="I809" s="212"/>
      <c r="J809" s="213">
        <f>ROUND(I809*H809,2)</f>
        <v>0</v>
      </c>
      <c r="K809" s="214"/>
      <c r="L809" s="46"/>
      <c r="M809" s="215" t="s">
        <v>19</v>
      </c>
      <c r="N809" s="216" t="s">
        <v>43</v>
      </c>
      <c r="O809" s="86"/>
      <c r="P809" s="217">
        <f>O809*H809</f>
        <v>0</v>
      </c>
      <c r="Q809" s="217">
        <v>0</v>
      </c>
      <c r="R809" s="217">
        <f>Q809*H809</f>
        <v>0</v>
      </c>
      <c r="S809" s="217">
        <v>0</v>
      </c>
      <c r="T809" s="218">
        <f>S809*H809</f>
        <v>0</v>
      </c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R809" s="219" t="s">
        <v>303</v>
      </c>
      <c r="AT809" s="219" t="s">
        <v>124</v>
      </c>
      <c r="AU809" s="219" t="s">
        <v>82</v>
      </c>
      <c r="AY809" s="19" t="s">
        <v>122</v>
      </c>
      <c r="BE809" s="220">
        <f>IF(N809="základní",J809,0)</f>
        <v>0</v>
      </c>
      <c r="BF809" s="220">
        <f>IF(N809="snížená",J809,0)</f>
        <v>0</v>
      </c>
      <c r="BG809" s="220">
        <f>IF(N809="zákl. přenesená",J809,0)</f>
        <v>0</v>
      </c>
      <c r="BH809" s="220">
        <f>IF(N809="sníž. přenesená",J809,0)</f>
        <v>0</v>
      </c>
      <c r="BI809" s="220">
        <f>IF(N809="nulová",J809,0)</f>
        <v>0</v>
      </c>
      <c r="BJ809" s="19" t="s">
        <v>80</v>
      </c>
      <c r="BK809" s="220">
        <f>ROUND(I809*H809,2)</f>
        <v>0</v>
      </c>
      <c r="BL809" s="19" t="s">
        <v>303</v>
      </c>
      <c r="BM809" s="219" t="s">
        <v>1268</v>
      </c>
    </row>
    <row r="810" spans="1:47" s="2" customFormat="1" ht="12">
      <c r="A810" s="40"/>
      <c r="B810" s="41"/>
      <c r="C810" s="42"/>
      <c r="D810" s="221" t="s">
        <v>130</v>
      </c>
      <c r="E810" s="42"/>
      <c r="F810" s="222" t="s">
        <v>1269</v>
      </c>
      <c r="G810" s="42"/>
      <c r="H810" s="42"/>
      <c r="I810" s="223"/>
      <c r="J810" s="42"/>
      <c r="K810" s="42"/>
      <c r="L810" s="46"/>
      <c r="M810" s="224"/>
      <c r="N810" s="225"/>
      <c r="O810" s="86"/>
      <c r="P810" s="86"/>
      <c r="Q810" s="86"/>
      <c r="R810" s="86"/>
      <c r="S810" s="86"/>
      <c r="T810" s="87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T810" s="19" t="s">
        <v>130</v>
      </c>
      <c r="AU810" s="19" t="s">
        <v>82</v>
      </c>
    </row>
    <row r="811" spans="1:65" s="2" customFormat="1" ht="62.7" customHeight="1">
      <c r="A811" s="40"/>
      <c r="B811" s="41"/>
      <c r="C811" s="275" t="s">
        <v>765</v>
      </c>
      <c r="D811" s="275" t="s">
        <v>440</v>
      </c>
      <c r="E811" s="276" t="s">
        <v>1270</v>
      </c>
      <c r="F811" s="277" t="s">
        <v>1271</v>
      </c>
      <c r="G811" s="278" t="s">
        <v>407</v>
      </c>
      <c r="H811" s="279">
        <v>0</v>
      </c>
      <c r="I811" s="280"/>
      <c r="J811" s="281">
        <f>ROUND(I811*H811,2)</f>
        <v>0</v>
      </c>
      <c r="K811" s="282"/>
      <c r="L811" s="283"/>
      <c r="M811" s="284" t="s">
        <v>19</v>
      </c>
      <c r="N811" s="285" t="s">
        <v>43</v>
      </c>
      <c r="O811" s="86"/>
      <c r="P811" s="217">
        <f>O811*H811</f>
        <v>0</v>
      </c>
      <c r="Q811" s="217">
        <v>0</v>
      </c>
      <c r="R811" s="217">
        <f>Q811*H811</f>
        <v>0</v>
      </c>
      <c r="S811" s="217">
        <v>0</v>
      </c>
      <c r="T811" s="218">
        <f>S811*H811</f>
        <v>0</v>
      </c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R811" s="219" t="s">
        <v>364</v>
      </c>
      <c r="AT811" s="219" t="s">
        <v>440</v>
      </c>
      <c r="AU811" s="219" t="s">
        <v>82</v>
      </c>
      <c r="AY811" s="19" t="s">
        <v>122</v>
      </c>
      <c r="BE811" s="220">
        <f>IF(N811="základní",J811,0)</f>
        <v>0</v>
      </c>
      <c r="BF811" s="220">
        <f>IF(N811="snížená",J811,0)</f>
        <v>0</v>
      </c>
      <c r="BG811" s="220">
        <f>IF(N811="zákl. přenesená",J811,0)</f>
        <v>0</v>
      </c>
      <c r="BH811" s="220">
        <f>IF(N811="sníž. přenesená",J811,0)</f>
        <v>0</v>
      </c>
      <c r="BI811" s="220">
        <f>IF(N811="nulová",J811,0)</f>
        <v>0</v>
      </c>
      <c r="BJ811" s="19" t="s">
        <v>80</v>
      </c>
      <c r="BK811" s="220">
        <f>ROUND(I811*H811,2)</f>
        <v>0</v>
      </c>
      <c r="BL811" s="19" t="s">
        <v>303</v>
      </c>
      <c r="BM811" s="219" t="s">
        <v>1272</v>
      </c>
    </row>
    <row r="812" spans="1:65" s="2" customFormat="1" ht="37.8" customHeight="1">
      <c r="A812" s="40"/>
      <c r="B812" s="41"/>
      <c r="C812" s="207" t="s">
        <v>1273</v>
      </c>
      <c r="D812" s="207" t="s">
        <v>124</v>
      </c>
      <c r="E812" s="208" t="s">
        <v>1274</v>
      </c>
      <c r="F812" s="209" t="s">
        <v>1275</v>
      </c>
      <c r="G812" s="210" t="s">
        <v>407</v>
      </c>
      <c r="H812" s="211">
        <v>0</v>
      </c>
      <c r="I812" s="212"/>
      <c r="J812" s="213">
        <f>ROUND(I812*H812,2)</f>
        <v>0</v>
      </c>
      <c r="K812" s="214"/>
      <c r="L812" s="46"/>
      <c r="M812" s="215" t="s">
        <v>19</v>
      </c>
      <c r="N812" s="216" t="s">
        <v>43</v>
      </c>
      <c r="O812" s="86"/>
      <c r="P812" s="217">
        <f>O812*H812</f>
        <v>0</v>
      </c>
      <c r="Q812" s="217">
        <v>0</v>
      </c>
      <c r="R812" s="217">
        <f>Q812*H812</f>
        <v>0</v>
      </c>
      <c r="S812" s="217">
        <v>0</v>
      </c>
      <c r="T812" s="218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19" t="s">
        <v>303</v>
      </c>
      <c r="AT812" s="219" t="s">
        <v>124</v>
      </c>
      <c r="AU812" s="219" t="s">
        <v>82</v>
      </c>
      <c r="AY812" s="19" t="s">
        <v>122</v>
      </c>
      <c r="BE812" s="220">
        <f>IF(N812="základní",J812,0)</f>
        <v>0</v>
      </c>
      <c r="BF812" s="220">
        <f>IF(N812="snížená",J812,0)</f>
        <v>0</v>
      </c>
      <c r="BG812" s="220">
        <f>IF(N812="zákl. přenesená",J812,0)</f>
        <v>0</v>
      </c>
      <c r="BH812" s="220">
        <f>IF(N812="sníž. přenesená",J812,0)</f>
        <v>0</v>
      </c>
      <c r="BI812" s="220">
        <f>IF(N812="nulová",J812,0)</f>
        <v>0</v>
      </c>
      <c r="BJ812" s="19" t="s">
        <v>80</v>
      </c>
      <c r="BK812" s="220">
        <f>ROUND(I812*H812,2)</f>
        <v>0</v>
      </c>
      <c r="BL812" s="19" t="s">
        <v>303</v>
      </c>
      <c r="BM812" s="219" t="s">
        <v>1276</v>
      </c>
    </row>
    <row r="813" spans="1:47" s="2" customFormat="1" ht="12">
      <c r="A813" s="40"/>
      <c r="B813" s="41"/>
      <c r="C813" s="42"/>
      <c r="D813" s="221" t="s">
        <v>130</v>
      </c>
      <c r="E813" s="42"/>
      <c r="F813" s="222" t="s">
        <v>1277</v>
      </c>
      <c r="G813" s="42"/>
      <c r="H813" s="42"/>
      <c r="I813" s="223"/>
      <c r="J813" s="42"/>
      <c r="K813" s="42"/>
      <c r="L813" s="46"/>
      <c r="M813" s="224"/>
      <c r="N813" s="225"/>
      <c r="O813" s="86"/>
      <c r="P813" s="86"/>
      <c r="Q813" s="86"/>
      <c r="R813" s="86"/>
      <c r="S813" s="86"/>
      <c r="T813" s="87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T813" s="19" t="s">
        <v>130</v>
      </c>
      <c r="AU813" s="19" t="s">
        <v>82</v>
      </c>
    </row>
    <row r="814" spans="1:65" s="2" customFormat="1" ht="16.5" customHeight="1">
      <c r="A814" s="40"/>
      <c r="B814" s="41"/>
      <c r="C814" s="275" t="s">
        <v>768</v>
      </c>
      <c r="D814" s="275" t="s">
        <v>440</v>
      </c>
      <c r="E814" s="276" t="s">
        <v>1278</v>
      </c>
      <c r="F814" s="277" t="s">
        <v>1279</v>
      </c>
      <c r="G814" s="278" t="s">
        <v>479</v>
      </c>
      <c r="H814" s="279">
        <v>0</v>
      </c>
      <c r="I814" s="280"/>
      <c r="J814" s="281">
        <f>ROUND(I814*H814,2)</f>
        <v>0</v>
      </c>
      <c r="K814" s="282"/>
      <c r="L814" s="283"/>
      <c r="M814" s="284" t="s">
        <v>19</v>
      </c>
      <c r="N814" s="285" t="s">
        <v>43</v>
      </c>
      <c r="O814" s="86"/>
      <c r="P814" s="217">
        <f>O814*H814</f>
        <v>0</v>
      </c>
      <c r="Q814" s="217">
        <v>0.0018</v>
      </c>
      <c r="R814" s="217">
        <f>Q814*H814</f>
        <v>0</v>
      </c>
      <c r="S814" s="217">
        <v>0</v>
      </c>
      <c r="T814" s="218">
        <f>S814*H814</f>
        <v>0</v>
      </c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R814" s="219" t="s">
        <v>364</v>
      </c>
      <c r="AT814" s="219" t="s">
        <v>440</v>
      </c>
      <c r="AU814" s="219" t="s">
        <v>82</v>
      </c>
      <c r="AY814" s="19" t="s">
        <v>122</v>
      </c>
      <c r="BE814" s="220">
        <f>IF(N814="základní",J814,0)</f>
        <v>0</v>
      </c>
      <c r="BF814" s="220">
        <f>IF(N814="snížená",J814,0)</f>
        <v>0</v>
      </c>
      <c r="BG814" s="220">
        <f>IF(N814="zákl. přenesená",J814,0)</f>
        <v>0</v>
      </c>
      <c r="BH814" s="220">
        <f>IF(N814="sníž. přenesená",J814,0)</f>
        <v>0</v>
      </c>
      <c r="BI814" s="220">
        <f>IF(N814="nulová",J814,0)</f>
        <v>0</v>
      </c>
      <c r="BJ814" s="19" t="s">
        <v>80</v>
      </c>
      <c r="BK814" s="220">
        <f>ROUND(I814*H814,2)</f>
        <v>0</v>
      </c>
      <c r="BL814" s="19" t="s">
        <v>303</v>
      </c>
      <c r="BM814" s="219" t="s">
        <v>1280</v>
      </c>
    </row>
    <row r="815" spans="1:65" s="2" customFormat="1" ht="16.5" customHeight="1">
      <c r="A815" s="40"/>
      <c r="B815" s="41"/>
      <c r="C815" s="275" t="s">
        <v>1281</v>
      </c>
      <c r="D815" s="275" t="s">
        <v>440</v>
      </c>
      <c r="E815" s="276" t="s">
        <v>1282</v>
      </c>
      <c r="F815" s="277" t="s">
        <v>1283</v>
      </c>
      <c r="G815" s="278" t="s">
        <v>1284</v>
      </c>
      <c r="H815" s="279">
        <v>0</v>
      </c>
      <c r="I815" s="280"/>
      <c r="J815" s="281">
        <f>ROUND(I815*H815,2)</f>
        <v>0</v>
      </c>
      <c r="K815" s="282"/>
      <c r="L815" s="283"/>
      <c r="M815" s="284" t="s">
        <v>19</v>
      </c>
      <c r="N815" s="285" t="s">
        <v>43</v>
      </c>
      <c r="O815" s="86"/>
      <c r="P815" s="217">
        <f>O815*H815</f>
        <v>0</v>
      </c>
      <c r="Q815" s="217">
        <v>0.0002</v>
      </c>
      <c r="R815" s="217">
        <f>Q815*H815</f>
        <v>0</v>
      </c>
      <c r="S815" s="217">
        <v>0</v>
      </c>
      <c r="T815" s="218">
        <f>S815*H815</f>
        <v>0</v>
      </c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R815" s="219" t="s">
        <v>364</v>
      </c>
      <c r="AT815" s="219" t="s">
        <v>440</v>
      </c>
      <c r="AU815" s="219" t="s">
        <v>82</v>
      </c>
      <c r="AY815" s="19" t="s">
        <v>122</v>
      </c>
      <c r="BE815" s="220">
        <f>IF(N815="základní",J815,0)</f>
        <v>0</v>
      </c>
      <c r="BF815" s="220">
        <f>IF(N815="snížená",J815,0)</f>
        <v>0</v>
      </c>
      <c r="BG815" s="220">
        <f>IF(N815="zákl. přenesená",J815,0)</f>
        <v>0</v>
      </c>
      <c r="BH815" s="220">
        <f>IF(N815="sníž. přenesená",J815,0)</f>
        <v>0</v>
      </c>
      <c r="BI815" s="220">
        <f>IF(N815="nulová",J815,0)</f>
        <v>0</v>
      </c>
      <c r="BJ815" s="19" t="s">
        <v>80</v>
      </c>
      <c r="BK815" s="220">
        <f>ROUND(I815*H815,2)</f>
        <v>0</v>
      </c>
      <c r="BL815" s="19" t="s">
        <v>303</v>
      </c>
      <c r="BM815" s="219" t="s">
        <v>1285</v>
      </c>
    </row>
    <row r="816" spans="1:65" s="2" customFormat="1" ht="44.25" customHeight="1">
      <c r="A816" s="40"/>
      <c r="B816" s="41"/>
      <c r="C816" s="207" t="s">
        <v>774</v>
      </c>
      <c r="D816" s="207" t="s">
        <v>124</v>
      </c>
      <c r="E816" s="208" t="s">
        <v>1286</v>
      </c>
      <c r="F816" s="209" t="s">
        <v>1287</v>
      </c>
      <c r="G816" s="210" t="s">
        <v>407</v>
      </c>
      <c r="H816" s="211">
        <v>0</v>
      </c>
      <c r="I816" s="212"/>
      <c r="J816" s="213">
        <f>ROUND(I816*H816,2)</f>
        <v>0</v>
      </c>
      <c r="K816" s="214"/>
      <c r="L816" s="46"/>
      <c r="M816" s="215" t="s">
        <v>19</v>
      </c>
      <c r="N816" s="216" t="s">
        <v>43</v>
      </c>
      <c r="O816" s="86"/>
      <c r="P816" s="217">
        <f>O816*H816</f>
        <v>0</v>
      </c>
      <c r="Q816" s="217">
        <v>0</v>
      </c>
      <c r="R816" s="217">
        <f>Q816*H816</f>
        <v>0</v>
      </c>
      <c r="S816" s="217">
        <v>0</v>
      </c>
      <c r="T816" s="218">
        <f>S816*H816</f>
        <v>0</v>
      </c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R816" s="219" t="s">
        <v>303</v>
      </c>
      <c r="AT816" s="219" t="s">
        <v>124</v>
      </c>
      <c r="AU816" s="219" t="s">
        <v>82</v>
      </c>
      <c r="AY816" s="19" t="s">
        <v>122</v>
      </c>
      <c r="BE816" s="220">
        <f>IF(N816="základní",J816,0)</f>
        <v>0</v>
      </c>
      <c r="BF816" s="220">
        <f>IF(N816="snížená",J816,0)</f>
        <v>0</v>
      </c>
      <c r="BG816" s="220">
        <f>IF(N816="zákl. přenesená",J816,0)</f>
        <v>0</v>
      </c>
      <c r="BH816" s="220">
        <f>IF(N816="sníž. přenesená",J816,0)</f>
        <v>0</v>
      </c>
      <c r="BI816" s="220">
        <f>IF(N816="nulová",J816,0)</f>
        <v>0</v>
      </c>
      <c r="BJ816" s="19" t="s">
        <v>80</v>
      </c>
      <c r="BK816" s="220">
        <f>ROUND(I816*H816,2)</f>
        <v>0</v>
      </c>
      <c r="BL816" s="19" t="s">
        <v>303</v>
      </c>
      <c r="BM816" s="219" t="s">
        <v>1288</v>
      </c>
    </row>
    <row r="817" spans="1:47" s="2" customFormat="1" ht="12">
      <c r="A817" s="40"/>
      <c r="B817" s="41"/>
      <c r="C817" s="42"/>
      <c r="D817" s="221" t="s">
        <v>130</v>
      </c>
      <c r="E817" s="42"/>
      <c r="F817" s="222" t="s">
        <v>1289</v>
      </c>
      <c r="G817" s="42"/>
      <c r="H817" s="42"/>
      <c r="I817" s="223"/>
      <c r="J817" s="42"/>
      <c r="K817" s="42"/>
      <c r="L817" s="46"/>
      <c r="M817" s="224"/>
      <c r="N817" s="225"/>
      <c r="O817" s="86"/>
      <c r="P817" s="86"/>
      <c r="Q817" s="86"/>
      <c r="R817" s="86"/>
      <c r="S817" s="86"/>
      <c r="T817" s="87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T817" s="19" t="s">
        <v>130</v>
      </c>
      <c r="AU817" s="19" t="s">
        <v>82</v>
      </c>
    </row>
    <row r="818" spans="1:65" s="2" customFormat="1" ht="16.5" customHeight="1">
      <c r="A818" s="40"/>
      <c r="B818" s="41"/>
      <c r="C818" s="275" t="s">
        <v>1290</v>
      </c>
      <c r="D818" s="275" t="s">
        <v>440</v>
      </c>
      <c r="E818" s="276" t="s">
        <v>1278</v>
      </c>
      <c r="F818" s="277" t="s">
        <v>1279</v>
      </c>
      <c r="G818" s="278" t="s">
        <v>479</v>
      </c>
      <c r="H818" s="279">
        <v>0</v>
      </c>
      <c r="I818" s="280"/>
      <c r="J818" s="281">
        <f>ROUND(I818*H818,2)</f>
        <v>0</v>
      </c>
      <c r="K818" s="282"/>
      <c r="L818" s="283"/>
      <c r="M818" s="284" t="s">
        <v>19</v>
      </c>
      <c r="N818" s="285" t="s">
        <v>43</v>
      </c>
      <c r="O818" s="86"/>
      <c r="P818" s="217">
        <f>O818*H818</f>
        <v>0</v>
      </c>
      <c r="Q818" s="217">
        <v>0.0018</v>
      </c>
      <c r="R818" s="217">
        <f>Q818*H818</f>
        <v>0</v>
      </c>
      <c r="S818" s="217">
        <v>0</v>
      </c>
      <c r="T818" s="218">
        <f>S818*H818</f>
        <v>0</v>
      </c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R818" s="219" t="s">
        <v>364</v>
      </c>
      <c r="AT818" s="219" t="s">
        <v>440</v>
      </c>
      <c r="AU818" s="219" t="s">
        <v>82</v>
      </c>
      <c r="AY818" s="19" t="s">
        <v>122</v>
      </c>
      <c r="BE818" s="220">
        <f>IF(N818="základní",J818,0)</f>
        <v>0</v>
      </c>
      <c r="BF818" s="220">
        <f>IF(N818="snížená",J818,0)</f>
        <v>0</v>
      </c>
      <c r="BG818" s="220">
        <f>IF(N818="zákl. přenesená",J818,0)</f>
        <v>0</v>
      </c>
      <c r="BH818" s="220">
        <f>IF(N818="sníž. přenesená",J818,0)</f>
        <v>0</v>
      </c>
      <c r="BI818" s="220">
        <f>IF(N818="nulová",J818,0)</f>
        <v>0</v>
      </c>
      <c r="BJ818" s="19" t="s">
        <v>80</v>
      </c>
      <c r="BK818" s="220">
        <f>ROUND(I818*H818,2)</f>
        <v>0</v>
      </c>
      <c r="BL818" s="19" t="s">
        <v>303</v>
      </c>
      <c r="BM818" s="219" t="s">
        <v>1291</v>
      </c>
    </row>
    <row r="819" spans="1:65" s="2" customFormat="1" ht="16.5" customHeight="1">
      <c r="A819" s="40"/>
      <c r="B819" s="41"/>
      <c r="C819" s="275" t="s">
        <v>784</v>
      </c>
      <c r="D819" s="275" t="s">
        <v>440</v>
      </c>
      <c r="E819" s="276" t="s">
        <v>1282</v>
      </c>
      <c r="F819" s="277" t="s">
        <v>1283</v>
      </c>
      <c r="G819" s="278" t="s">
        <v>1284</v>
      </c>
      <c r="H819" s="279">
        <v>0</v>
      </c>
      <c r="I819" s="280"/>
      <c r="J819" s="281">
        <f>ROUND(I819*H819,2)</f>
        <v>0</v>
      </c>
      <c r="K819" s="282"/>
      <c r="L819" s="283"/>
      <c r="M819" s="284" t="s">
        <v>19</v>
      </c>
      <c r="N819" s="285" t="s">
        <v>43</v>
      </c>
      <c r="O819" s="86"/>
      <c r="P819" s="217">
        <f>O819*H819</f>
        <v>0</v>
      </c>
      <c r="Q819" s="217">
        <v>0.0002</v>
      </c>
      <c r="R819" s="217">
        <f>Q819*H819</f>
        <v>0</v>
      </c>
      <c r="S819" s="217">
        <v>0</v>
      </c>
      <c r="T819" s="218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19" t="s">
        <v>364</v>
      </c>
      <c r="AT819" s="219" t="s">
        <v>440</v>
      </c>
      <c r="AU819" s="219" t="s">
        <v>82</v>
      </c>
      <c r="AY819" s="19" t="s">
        <v>122</v>
      </c>
      <c r="BE819" s="220">
        <f>IF(N819="základní",J819,0)</f>
        <v>0</v>
      </c>
      <c r="BF819" s="220">
        <f>IF(N819="snížená",J819,0)</f>
        <v>0</v>
      </c>
      <c r="BG819" s="220">
        <f>IF(N819="zákl. přenesená",J819,0)</f>
        <v>0</v>
      </c>
      <c r="BH819" s="220">
        <f>IF(N819="sníž. přenesená",J819,0)</f>
        <v>0</v>
      </c>
      <c r="BI819" s="220">
        <f>IF(N819="nulová",J819,0)</f>
        <v>0</v>
      </c>
      <c r="BJ819" s="19" t="s">
        <v>80</v>
      </c>
      <c r="BK819" s="220">
        <f>ROUND(I819*H819,2)</f>
        <v>0</v>
      </c>
      <c r="BL819" s="19" t="s">
        <v>303</v>
      </c>
      <c r="BM819" s="219" t="s">
        <v>1292</v>
      </c>
    </row>
    <row r="820" spans="1:65" s="2" customFormat="1" ht="44.25" customHeight="1">
      <c r="A820" s="40"/>
      <c r="B820" s="41"/>
      <c r="C820" s="207" t="s">
        <v>1293</v>
      </c>
      <c r="D820" s="207" t="s">
        <v>124</v>
      </c>
      <c r="E820" s="208" t="s">
        <v>1294</v>
      </c>
      <c r="F820" s="209" t="s">
        <v>1295</v>
      </c>
      <c r="G820" s="210" t="s">
        <v>407</v>
      </c>
      <c r="H820" s="211">
        <v>0</v>
      </c>
      <c r="I820" s="212"/>
      <c r="J820" s="213">
        <f>ROUND(I820*H820,2)</f>
        <v>0</v>
      </c>
      <c r="K820" s="214"/>
      <c r="L820" s="46"/>
      <c r="M820" s="215" t="s">
        <v>19</v>
      </c>
      <c r="N820" s="216" t="s">
        <v>43</v>
      </c>
      <c r="O820" s="86"/>
      <c r="P820" s="217">
        <f>O820*H820</f>
        <v>0</v>
      </c>
      <c r="Q820" s="217">
        <v>0</v>
      </c>
      <c r="R820" s="217">
        <f>Q820*H820</f>
        <v>0</v>
      </c>
      <c r="S820" s="217">
        <v>0</v>
      </c>
      <c r="T820" s="218">
        <f>S820*H820</f>
        <v>0</v>
      </c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R820" s="219" t="s">
        <v>303</v>
      </c>
      <c r="AT820" s="219" t="s">
        <v>124</v>
      </c>
      <c r="AU820" s="219" t="s">
        <v>82</v>
      </c>
      <c r="AY820" s="19" t="s">
        <v>122</v>
      </c>
      <c r="BE820" s="220">
        <f>IF(N820="základní",J820,0)</f>
        <v>0</v>
      </c>
      <c r="BF820" s="220">
        <f>IF(N820="snížená",J820,0)</f>
        <v>0</v>
      </c>
      <c r="BG820" s="220">
        <f>IF(N820="zákl. přenesená",J820,0)</f>
        <v>0</v>
      </c>
      <c r="BH820" s="220">
        <f>IF(N820="sníž. přenesená",J820,0)</f>
        <v>0</v>
      </c>
      <c r="BI820" s="220">
        <f>IF(N820="nulová",J820,0)</f>
        <v>0</v>
      </c>
      <c r="BJ820" s="19" t="s">
        <v>80</v>
      </c>
      <c r="BK820" s="220">
        <f>ROUND(I820*H820,2)</f>
        <v>0</v>
      </c>
      <c r="BL820" s="19" t="s">
        <v>303</v>
      </c>
      <c r="BM820" s="219" t="s">
        <v>1296</v>
      </c>
    </row>
    <row r="821" spans="1:47" s="2" customFormat="1" ht="12">
      <c r="A821" s="40"/>
      <c r="B821" s="41"/>
      <c r="C821" s="42"/>
      <c r="D821" s="221" t="s">
        <v>130</v>
      </c>
      <c r="E821" s="42"/>
      <c r="F821" s="222" t="s">
        <v>1297</v>
      </c>
      <c r="G821" s="42"/>
      <c r="H821" s="42"/>
      <c r="I821" s="223"/>
      <c r="J821" s="42"/>
      <c r="K821" s="42"/>
      <c r="L821" s="46"/>
      <c r="M821" s="224"/>
      <c r="N821" s="225"/>
      <c r="O821" s="86"/>
      <c r="P821" s="86"/>
      <c r="Q821" s="86"/>
      <c r="R821" s="86"/>
      <c r="S821" s="86"/>
      <c r="T821" s="87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T821" s="19" t="s">
        <v>130</v>
      </c>
      <c r="AU821" s="19" t="s">
        <v>82</v>
      </c>
    </row>
    <row r="822" spans="1:65" s="2" customFormat="1" ht="16.5" customHeight="1">
      <c r="A822" s="40"/>
      <c r="B822" s="41"/>
      <c r="C822" s="275" t="s">
        <v>789</v>
      </c>
      <c r="D822" s="275" t="s">
        <v>440</v>
      </c>
      <c r="E822" s="276" t="s">
        <v>1298</v>
      </c>
      <c r="F822" s="277" t="s">
        <v>1299</v>
      </c>
      <c r="G822" s="278" t="s">
        <v>479</v>
      </c>
      <c r="H822" s="279">
        <v>0</v>
      </c>
      <c r="I822" s="280"/>
      <c r="J822" s="281">
        <f>ROUND(I822*H822,2)</f>
        <v>0</v>
      </c>
      <c r="K822" s="282"/>
      <c r="L822" s="283"/>
      <c r="M822" s="284" t="s">
        <v>19</v>
      </c>
      <c r="N822" s="285" t="s">
        <v>43</v>
      </c>
      <c r="O822" s="86"/>
      <c r="P822" s="217">
        <f>O822*H822</f>
        <v>0</v>
      </c>
      <c r="Q822" s="217">
        <v>0.001</v>
      </c>
      <c r="R822" s="217">
        <f>Q822*H822</f>
        <v>0</v>
      </c>
      <c r="S822" s="217">
        <v>0</v>
      </c>
      <c r="T822" s="218">
        <f>S822*H822</f>
        <v>0</v>
      </c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R822" s="219" t="s">
        <v>364</v>
      </c>
      <c r="AT822" s="219" t="s">
        <v>440</v>
      </c>
      <c r="AU822" s="219" t="s">
        <v>82</v>
      </c>
      <c r="AY822" s="19" t="s">
        <v>122</v>
      </c>
      <c r="BE822" s="220">
        <f>IF(N822="základní",J822,0)</f>
        <v>0</v>
      </c>
      <c r="BF822" s="220">
        <f>IF(N822="snížená",J822,0)</f>
        <v>0</v>
      </c>
      <c r="BG822" s="220">
        <f>IF(N822="zákl. přenesená",J822,0)</f>
        <v>0</v>
      </c>
      <c r="BH822" s="220">
        <f>IF(N822="sníž. přenesená",J822,0)</f>
        <v>0</v>
      </c>
      <c r="BI822" s="220">
        <f>IF(N822="nulová",J822,0)</f>
        <v>0</v>
      </c>
      <c r="BJ822" s="19" t="s">
        <v>80</v>
      </c>
      <c r="BK822" s="220">
        <f>ROUND(I822*H822,2)</f>
        <v>0</v>
      </c>
      <c r="BL822" s="19" t="s">
        <v>303</v>
      </c>
      <c r="BM822" s="219" t="s">
        <v>1300</v>
      </c>
    </row>
    <row r="823" spans="1:65" s="2" customFormat="1" ht="21.75" customHeight="1">
      <c r="A823" s="40"/>
      <c r="B823" s="41"/>
      <c r="C823" s="275" t="s">
        <v>1301</v>
      </c>
      <c r="D823" s="275" t="s">
        <v>440</v>
      </c>
      <c r="E823" s="276" t="s">
        <v>1302</v>
      </c>
      <c r="F823" s="277" t="s">
        <v>1303</v>
      </c>
      <c r="G823" s="278" t="s">
        <v>407</v>
      </c>
      <c r="H823" s="279">
        <v>0</v>
      </c>
      <c r="I823" s="280"/>
      <c r="J823" s="281">
        <f>ROUND(I823*H823,2)</f>
        <v>0</v>
      </c>
      <c r="K823" s="282"/>
      <c r="L823" s="283"/>
      <c r="M823" s="284" t="s">
        <v>19</v>
      </c>
      <c r="N823" s="285" t="s">
        <v>43</v>
      </c>
      <c r="O823" s="86"/>
      <c r="P823" s="217">
        <f>O823*H823</f>
        <v>0</v>
      </c>
      <c r="Q823" s="217">
        <v>6E-05</v>
      </c>
      <c r="R823" s="217">
        <f>Q823*H823</f>
        <v>0</v>
      </c>
      <c r="S823" s="217">
        <v>0</v>
      </c>
      <c r="T823" s="218">
        <f>S823*H823</f>
        <v>0</v>
      </c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R823" s="219" t="s">
        <v>364</v>
      </c>
      <c r="AT823" s="219" t="s">
        <v>440</v>
      </c>
      <c r="AU823" s="219" t="s">
        <v>82</v>
      </c>
      <c r="AY823" s="19" t="s">
        <v>122</v>
      </c>
      <c r="BE823" s="220">
        <f>IF(N823="základní",J823,0)</f>
        <v>0</v>
      </c>
      <c r="BF823" s="220">
        <f>IF(N823="snížená",J823,0)</f>
        <v>0</v>
      </c>
      <c r="BG823" s="220">
        <f>IF(N823="zákl. přenesená",J823,0)</f>
        <v>0</v>
      </c>
      <c r="BH823" s="220">
        <f>IF(N823="sníž. přenesená",J823,0)</f>
        <v>0</v>
      </c>
      <c r="BI823" s="220">
        <f>IF(N823="nulová",J823,0)</f>
        <v>0</v>
      </c>
      <c r="BJ823" s="19" t="s">
        <v>80</v>
      </c>
      <c r="BK823" s="220">
        <f>ROUND(I823*H823,2)</f>
        <v>0</v>
      </c>
      <c r="BL823" s="19" t="s">
        <v>303</v>
      </c>
      <c r="BM823" s="219" t="s">
        <v>1304</v>
      </c>
    </row>
    <row r="824" spans="1:65" s="2" customFormat="1" ht="55.5" customHeight="1">
      <c r="A824" s="40"/>
      <c r="B824" s="41"/>
      <c r="C824" s="207" t="s">
        <v>795</v>
      </c>
      <c r="D824" s="207" t="s">
        <v>124</v>
      </c>
      <c r="E824" s="208" t="s">
        <v>1305</v>
      </c>
      <c r="F824" s="209" t="s">
        <v>1306</v>
      </c>
      <c r="G824" s="210" t="s">
        <v>407</v>
      </c>
      <c r="H824" s="211">
        <v>1</v>
      </c>
      <c r="I824" s="212"/>
      <c r="J824" s="213">
        <f>ROUND(I824*H824,2)</f>
        <v>0</v>
      </c>
      <c r="K824" s="214"/>
      <c r="L824" s="46"/>
      <c r="M824" s="215" t="s">
        <v>19</v>
      </c>
      <c r="N824" s="216" t="s">
        <v>43</v>
      </c>
      <c r="O824" s="86"/>
      <c r="P824" s="217">
        <f>O824*H824</f>
        <v>0</v>
      </c>
      <c r="Q824" s="217">
        <v>0</v>
      </c>
      <c r="R824" s="217">
        <f>Q824*H824</f>
        <v>0</v>
      </c>
      <c r="S824" s="217">
        <v>0</v>
      </c>
      <c r="T824" s="218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19" t="s">
        <v>303</v>
      </c>
      <c r="AT824" s="219" t="s">
        <v>124</v>
      </c>
      <c r="AU824" s="219" t="s">
        <v>82</v>
      </c>
      <c r="AY824" s="19" t="s">
        <v>122</v>
      </c>
      <c r="BE824" s="220">
        <f>IF(N824="základní",J824,0)</f>
        <v>0</v>
      </c>
      <c r="BF824" s="220">
        <f>IF(N824="snížená",J824,0)</f>
        <v>0</v>
      </c>
      <c r="BG824" s="220">
        <f>IF(N824="zákl. přenesená",J824,0)</f>
        <v>0</v>
      </c>
      <c r="BH824" s="220">
        <f>IF(N824="sníž. přenesená",J824,0)</f>
        <v>0</v>
      </c>
      <c r="BI824" s="220">
        <f>IF(N824="nulová",J824,0)</f>
        <v>0</v>
      </c>
      <c r="BJ824" s="19" t="s">
        <v>80</v>
      </c>
      <c r="BK824" s="220">
        <f>ROUND(I824*H824,2)</f>
        <v>0</v>
      </c>
      <c r="BL824" s="19" t="s">
        <v>303</v>
      </c>
      <c r="BM824" s="219" t="s">
        <v>1307</v>
      </c>
    </row>
    <row r="825" spans="1:51" s="14" customFormat="1" ht="12">
      <c r="A825" s="14"/>
      <c r="B825" s="237"/>
      <c r="C825" s="238"/>
      <c r="D825" s="228" t="s">
        <v>132</v>
      </c>
      <c r="E825" s="239" t="s">
        <v>19</v>
      </c>
      <c r="F825" s="240" t="s">
        <v>1308</v>
      </c>
      <c r="G825" s="238"/>
      <c r="H825" s="241">
        <v>1</v>
      </c>
      <c r="I825" s="242"/>
      <c r="J825" s="238"/>
      <c r="K825" s="238"/>
      <c r="L825" s="243"/>
      <c r="M825" s="244"/>
      <c r="N825" s="245"/>
      <c r="O825" s="245"/>
      <c r="P825" s="245"/>
      <c r="Q825" s="245"/>
      <c r="R825" s="245"/>
      <c r="S825" s="245"/>
      <c r="T825" s="246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47" t="s">
        <v>132</v>
      </c>
      <c r="AU825" s="247" t="s">
        <v>82</v>
      </c>
      <c r="AV825" s="14" t="s">
        <v>82</v>
      </c>
      <c r="AW825" s="14" t="s">
        <v>33</v>
      </c>
      <c r="AX825" s="14" t="s">
        <v>72</v>
      </c>
      <c r="AY825" s="247" t="s">
        <v>122</v>
      </c>
    </row>
    <row r="826" spans="1:51" s="15" customFormat="1" ht="12">
      <c r="A826" s="15"/>
      <c r="B826" s="248"/>
      <c r="C826" s="249"/>
      <c r="D826" s="228" t="s">
        <v>132</v>
      </c>
      <c r="E826" s="250" t="s">
        <v>19</v>
      </c>
      <c r="F826" s="251" t="s">
        <v>136</v>
      </c>
      <c r="G826" s="249"/>
      <c r="H826" s="252">
        <v>1</v>
      </c>
      <c r="I826" s="253"/>
      <c r="J826" s="249"/>
      <c r="K826" s="249"/>
      <c r="L826" s="254"/>
      <c r="M826" s="255"/>
      <c r="N826" s="256"/>
      <c r="O826" s="256"/>
      <c r="P826" s="256"/>
      <c r="Q826" s="256"/>
      <c r="R826" s="256"/>
      <c r="S826" s="256"/>
      <c r="T826" s="257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T826" s="258" t="s">
        <v>132</v>
      </c>
      <c r="AU826" s="258" t="s">
        <v>82</v>
      </c>
      <c r="AV826" s="15" t="s">
        <v>128</v>
      </c>
      <c r="AW826" s="15" t="s">
        <v>33</v>
      </c>
      <c r="AX826" s="15" t="s">
        <v>80</v>
      </c>
      <c r="AY826" s="258" t="s">
        <v>122</v>
      </c>
    </row>
    <row r="827" spans="1:65" s="2" customFormat="1" ht="55.5" customHeight="1">
      <c r="A827" s="40"/>
      <c r="B827" s="41"/>
      <c r="C827" s="207" t="s">
        <v>1309</v>
      </c>
      <c r="D827" s="207" t="s">
        <v>124</v>
      </c>
      <c r="E827" s="208" t="s">
        <v>1310</v>
      </c>
      <c r="F827" s="209" t="s">
        <v>1311</v>
      </c>
      <c r="G827" s="210" t="s">
        <v>407</v>
      </c>
      <c r="H827" s="211">
        <v>1</v>
      </c>
      <c r="I827" s="212"/>
      <c r="J827" s="213">
        <f>ROUND(I827*H827,2)</f>
        <v>0</v>
      </c>
      <c r="K827" s="214"/>
      <c r="L827" s="46"/>
      <c r="M827" s="215" t="s">
        <v>19</v>
      </c>
      <c r="N827" s="216" t="s">
        <v>43</v>
      </c>
      <c r="O827" s="86"/>
      <c r="P827" s="217">
        <f>O827*H827</f>
        <v>0</v>
      </c>
      <c r="Q827" s="217">
        <v>0</v>
      </c>
      <c r="R827" s="217">
        <f>Q827*H827</f>
        <v>0</v>
      </c>
      <c r="S827" s="217">
        <v>0</v>
      </c>
      <c r="T827" s="218">
        <f>S827*H827</f>
        <v>0</v>
      </c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R827" s="219" t="s">
        <v>303</v>
      </c>
      <c r="AT827" s="219" t="s">
        <v>124</v>
      </c>
      <c r="AU827" s="219" t="s">
        <v>82</v>
      </c>
      <c r="AY827" s="19" t="s">
        <v>122</v>
      </c>
      <c r="BE827" s="220">
        <f>IF(N827="základní",J827,0)</f>
        <v>0</v>
      </c>
      <c r="BF827" s="220">
        <f>IF(N827="snížená",J827,0)</f>
        <v>0</v>
      </c>
      <c r="BG827" s="220">
        <f>IF(N827="zákl. přenesená",J827,0)</f>
        <v>0</v>
      </c>
      <c r="BH827" s="220">
        <f>IF(N827="sníž. přenesená",J827,0)</f>
        <v>0</v>
      </c>
      <c r="BI827" s="220">
        <f>IF(N827="nulová",J827,0)</f>
        <v>0</v>
      </c>
      <c r="BJ827" s="19" t="s">
        <v>80</v>
      </c>
      <c r="BK827" s="220">
        <f>ROUND(I827*H827,2)</f>
        <v>0</v>
      </c>
      <c r="BL827" s="19" t="s">
        <v>303</v>
      </c>
      <c r="BM827" s="219" t="s">
        <v>1312</v>
      </c>
    </row>
    <row r="828" spans="1:51" s="14" customFormat="1" ht="12">
      <c r="A828" s="14"/>
      <c r="B828" s="237"/>
      <c r="C828" s="238"/>
      <c r="D828" s="228" t="s">
        <v>132</v>
      </c>
      <c r="E828" s="239" t="s">
        <v>19</v>
      </c>
      <c r="F828" s="240" t="s">
        <v>1313</v>
      </c>
      <c r="G828" s="238"/>
      <c r="H828" s="241">
        <v>1</v>
      </c>
      <c r="I828" s="242"/>
      <c r="J828" s="238"/>
      <c r="K828" s="238"/>
      <c r="L828" s="243"/>
      <c r="M828" s="244"/>
      <c r="N828" s="245"/>
      <c r="O828" s="245"/>
      <c r="P828" s="245"/>
      <c r="Q828" s="245"/>
      <c r="R828" s="245"/>
      <c r="S828" s="245"/>
      <c r="T828" s="246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47" t="s">
        <v>132</v>
      </c>
      <c r="AU828" s="247" t="s">
        <v>82</v>
      </c>
      <c r="AV828" s="14" t="s">
        <v>82</v>
      </c>
      <c r="AW828" s="14" t="s">
        <v>33</v>
      </c>
      <c r="AX828" s="14" t="s">
        <v>72</v>
      </c>
      <c r="AY828" s="247" t="s">
        <v>122</v>
      </c>
    </row>
    <row r="829" spans="1:51" s="15" customFormat="1" ht="12">
      <c r="A829" s="15"/>
      <c r="B829" s="248"/>
      <c r="C829" s="249"/>
      <c r="D829" s="228" t="s">
        <v>132</v>
      </c>
      <c r="E829" s="250" t="s">
        <v>19</v>
      </c>
      <c r="F829" s="251" t="s">
        <v>136</v>
      </c>
      <c r="G829" s="249"/>
      <c r="H829" s="252">
        <v>1</v>
      </c>
      <c r="I829" s="253"/>
      <c r="J829" s="249"/>
      <c r="K829" s="249"/>
      <c r="L829" s="254"/>
      <c r="M829" s="255"/>
      <c r="N829" s="256"/>
      <c r="O829" s="256"/>
      <c r="P829" s="256"/>
      <c r="Q829" s="256"/>
      <c r="R829" s="256"/>
      <c r="S829" s="256"/>
      <c r="T829" s="257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T829" s="258" t="s">
        <v>132</v>
      </c>
      <c r="AU829" s="258" t="s">
        <v>82</v>
      </c>
      <c r="AV829" s="15" t="s">
        <v>128</v>
      </c>
      <c r="AW829" s="15" t="s">
        <v>33</v>
      </c>
      <c r="AX829" s="15" t="s">
        <v>80</v>
      </c>
      <c r="AY829" s="258" t="s">
        <v>122</v>
      </c>
    </row>
    <row r="830" spans="1:65" s="2" customFormat="1" ht="49.05" customHeight="1">
      <c r="A830" s="40"/>
      <c r="B830" s="41"/>
      <c r="C830" s="207" t="s">
        <v>800</v>
      </c>
      <c r="D830" s="207" t="s">
        <v>124</v>
      </c>
      <c r="E830" s="208" t="s">
        <v>1314</v>
      </c>
      <c r="F830" s="209" t="s">
        <v>1315</v>
      </c>
      <c r="G830" s="210" t="s">
        <v>407</v>
      </c>
      <c r="H830" s="211">
        <v>1</v>
      </c>
      <c r="I830" s="212"/>
      <c r="J830" s="213">
        <f>ROUND(I830*H830,2)</f>
        <v>0</v>
      </c>
      <c r="K830" s="214"/>
      <c r="L830" s="46"/>
      <c r="M830" s="215" t="s">
        <v>19</v>
      </c>
      <c r="N830" s="216" t="s">
        <v>43</v>
      </c>
      <c r="O830" s="86"/>
      <c r="P830" s="217">
        <f>O830*H830</f>
        <v>0</v>
      </c>
      <c r="Q830" s="217">
        <v>0</v>
      </c>
      <c r="R830" s="217">
        <f>Q830*H830</f>
        <v>0</v>
      </c>
      <c r="S830" s="217">
        <v>0</v>
      </c>
      <c r="T830" s="218">
        <f>S830*H830</f>
        <v>0</v>
      </c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R830" s="219" t="s">
        <v>303</v>
      </c>
      <c r="AT830" s="219" t="s">
        <v>124</v>
      </c>
      <c r="AU830" s="219" t="s">
        <v>82</v>
      </c>
      <c r="AY830" s="19" t="s">
        <v>122</v>
      </c>
      <c r="BE830" s="220">
        <f>IF(N830="základní",J830,0)</f>
        <v>0</v>
      </c>
      <c r="BF830" s="220">
        <f>IF(N830="snížená",J830,0)</f>
        <v>0</v>
      </c>
      <c r="BG830" s="220">
        <f>IF(N830="zákl. přenesená",J830,0)</f>
        <v>0</v>
      </c>
      <c r="BH830" s="220">
        <f>IF(N830="sníž. přenesená",J830,0)</f>
        <v>0</v>
      </c>
      <c r="BI830" s="220">
        <f>IF(N830="nulová",J830,0)</f>
        <v>0</v>
      </c>
      <c r="BJ830" s="19" t="s">
        <v>80</v>
      </c>
      <c r="BK830" s="220">
        <f>ROUND(I830*H830,2)</f>
        <v>0</v>
      </c>
      <c r="BL830" s="19" t="s">
        <v>303</v>
      </c>
      <c r="BM830" s="219" t="s">
        <v>1316</v>
      </c>
    </row>
    <row r="831" spans="1:51" s="14" customFormat="1" ht="12">
      <c r="A831" s="14"/>
      <c r="B831" s="237"/>
      <c r="C831" s="238"/>
      <c r="D831" s="228" t="s">
        <v>132</v>
      </c>
      <c r="E831" s="239" t="s">
        <v>19</v>
      </c>
      <c r="F831" s="240" t="s">
        <v>1317</v>
      </c>
      <c r="G831" s="238"/>
      <c r="H831" s="241">
        <v>1</v>
      </c>
      <c r="I831" s="242"/>
      <c r="J831" s="238"/>
      <c r="K831" s="238"/>
      <c r="L831" s="243"/>
      <c r="M831" s="244"/>
      <c r="N831" s="245"/>
      <c r="O831" s="245"/>
      <c r="P831" s="245"/>
      <c r="Q831" s="245"/>
      <c r="R831" s="245"/>
      <c r="S831" s="245"/>
      <c r="T831" s="246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47" t="s">
        <v>132</v>
      </c>
      <c r="AU831" s="247" t="s">
        <v>82</v>
      </c>
      <c r="AV831" s="14" t="s">
        <v>82</v>
      </c>
      <c r="AW831" s="14" t="s">
        <v>33</v>
      </c>
      <c r="AX831" s="14" t="s">
        <v>72</v>
      </c>
      <c r="AY831" s="247" t="s">
        <v>122</v>
      </c>
    </row>
    <row r="832" spans="1:51" s="15" customFormat="1" ht="12">
      <c r="A832" s="15"/>
      <c r="B832" s="248"/>
      <c r="C832" s="249"/>
      <c r="D832" s="228" t="s">
        <v>132</v>
      </c>
      <c r="E832" s="250" t="s">
        <v>19</v>
      </c>
      <c r="F832" s="251" t="s">
        <v>136</v>
      </c>
      <c r="G832" s="249"/>
      <c r="H832" s="252">
        <v>1</v>
      </c>
      <c r="I832" s="253"/>
      <c r="J832" s="249"/>
      <c r="K832" s="249"/>
      <c r="L832" s="254"/>
      <c r="M832" s="255"/>
      <c r="N832" s="256"/>
      <c r="O832" s="256"/>
      <c r="P832" s="256"/>
      <c r="Q832" s="256"/>
      <c r="R832" s="256"/>
      <c r="S832" s="256"/>
      <c r="T832" s="257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T832" s="258" t="s">
        <v>132</v>
      </c>
      <c r="AU832" s="258" t="s">
        <v>82</v>
      </c>
      <c r="AV832" s="15" t="s">
        <v>128</v>
      </c>
      <c r="AW832" s="15" t="s">
        <v>33</v>
      </c>
      <c r="AX832" s="15" t="s">
        <v>80</v>
      </c>
      <c r="AY832" s="258" t="s">
        <v>122</v>
      </c>
    </row>
    <row r="833" spans="1:65" s="2" customFormat="1" ht="49.05" customHeight="1">
      <c r="A833" s="40"/>
      <c r="B833" s="41"/>
      <c r="C833" s="207" t="s">
        <v>1318</v>
      </c>
      <c r="D833" s="207" t="s">
        <v>124</v>
      </c>
      <c r="E833" s="208" t="s">
        <v>1319</v>
      </c>
      <c r="F833" s="209" t="s">
        <v>1320</v>
      </c>
      <c r="G833" s="210" t="s">
        <v>407</v>
      </c>
      <c r="H833" s="211">
        <v>1</v>
      </c>
      <c r="I833" s="212"/>
      <c r="J833" s="213">
        <f>ROUND(I833*H833,2)</f>
        <v>0</v>
      </c>
      <c r="K833" s="214"/>
      <c r="L833" s="46"/>
      <c r="M833" s="215" t="s">
        <v>19</v>
      </c>
      <c r="N833" s="216" t="s">
        <v>43</v>
      </c>
      <c r="O833" s="86"/>
      <c r="P833" s="217">
        <f>O833*H833</f>
        <v>0</v>
      </c>
      <c r="Q833" s="217">
        <v>0</v>
      </c>
      <c r="R833" s="217">
        <f>Q833*H833</f>
        <v>0</v>
      </c>
      <c r="S833" s="217">
        <v>0</v>
      </c>
      <c r="T833" s="218">
        <f>S833*H833</f>
        <v>0</v>
      </c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R833" s="219" t="s">
        <v>303</v>
      </c>
      <c r="AT833" s="219" t="s">
        <v>124</v>
      </c>
      <c r="AU833" s="219" t="s">
        <v>82</v>
      </c>
      <c r="AY833" s="19" t="s">
        <v>122</v>
      </c>
      <c r="BE833" s="220">
        <f>IF(N833="základní",J833,0)</f>
        <v>0</v>
      </c>
      <c r="BF833" s="220">
        <f>IF(N833="snížená",J833,0)</f>
        <v>0</v>
      </c>
      <c r="BG833" s="220">
        <f>IF(N833="zákl. přenesená",J833,0)</f>
        <v>0</v>
      </c>
      <c r="BH833" s="220">
        <f>IF(N833="sníž. přenesená",J833,0)</f>
        <v>0</v>
      </c>
      <c r="BI833" s="220">
        <f>IF(N833="nulová",J833,0)</f>
        <v>0</v>
      </c>
      <c r="BJ833" s="19" t="s">
        <v>80</v>
      </c>
      <c r="BK833" s="220">
        <f>ROUND(I833*H833,2)</f>
        <v>0</v>
      </c>
      <c r="BL833" s="19" t="s">
        <v>303</v>
      </c>
      <c r="BM833" s="219" t="s">
        <v>1321</v>
      </c>
    </row>
    <row r="834" spans="1:51" s="14" customFormat="1" ht="12">
      <c r="A834" s="14"/>
      <c r="B834" s="237"/>
      <c r="C834" s="238"/>
      <c r="D834" s="228" t="s">
        <v>132</v>
      </c>
      <c r="E834" s="239" t="s">
        <v>19</v>
      </c>
      <c r="F834" s="240" t="s">
        <v>1322</v>
      </c>
      <c r="G834" s="238"/>
      <c r="H834" s="241">
        <v>1</v>
      </c>
      <c r="I834" s="242"/>
      <c r="J834" s="238"/>
      <c r="K834" s="238"/>
      <c r="L834" s="243"/>
      <c r="M834" s="244"/>
      <c r="N834" s="245"/>
      <c r="O834" s="245"/>
      <c r="P834" s="245"/>
      <c r="Q834" s="245"/>
      <c r="R834" s="245"/>
      <c r="S834" s="245"/>
      <c r="T834" s="246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47" t="s">
        <v>132</v>
      </c>
      <c r="AU834" s="247" t="s">
        <v>82</v>
      </c>
      <c r="AV834" s="14" t="s">
        <v>82</v>
      </c>
      <c r="AW834" s="14" t="s">
        <v>33</v>
      </c>
      <c r="AX834" s="14" t="s">
        <v>72</v>
      </c>
      <c r="AY834" s="247" t="s">
        <v>122</v>
      </c>
    </row>
    <row r="835" spans="1:51" s="15" customFormat="1" ht="12">
      <c r="A835" s="15"/>
      <c r="B835" s="248"/>
      <c r="C835" s="249"/>
      <c r="D835" s="228" t="s">
        <v>132</v>
      </c>
      <c r="E835" s="250" t="s">
        <v>19</v>
      </c>
      <c r="F835" s="251" t="s">
        <v>136</v>
      </c>
      <c r="G835" s="249"/>
      <c r="H835" s="252">
        <v>1</v>
      </c>
      <c r="I835" s="253"/>
      <c r="J835" s="249"/>
      <c r="K835" s="249"/>
      <c r="L835" s="254"/>
      <c r="M835" s="255"/>
      <c r="N835" s="256"/>
      <c r="O835" s="256"/>
      <c r="P835" s="256"/>
      <c r="Q835" s="256"/>
      <c r="R835" s="256"/>
      <c r="S835" s="256"/>
      <c r="T835" s="257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T835" s="258" t="s">
        <v>132</v>
      </c>
      <c r="AU835" s="258" t="s">
        <v>82</v>
      </c>
      <c r="AV835" s="15" t="s">
        <v>128</v>
      </c>
      <c r="AW835" s="15" t="s">
        <v>33</v>
      </c>
      <c r="AX835" s="15" t="s">
        <v>80</v>
      </c>
      <c r="AY835" s="258" t="s">
        <v>122</v>
      </c>
    </row>
    <row r="836" spans="1:65" s="2" customFormat="1" ht="66.75" customHeight="1">
      <c r="A836" s="40"/>
      <c r="B836" s="41"/>
      <c r="C836" s="207" t="s">
        <v>805</v>
      </c>
      <c r="D836" s="207" t="s">
        <v>124</v>
      </c>
      <c r="E836" s="208" t="s">
        <v>1323</v>
      </c>
      <c r="F836" s="209" t="s">
        <v>1324</v>
      </c>
      <c r="G836" s="210" t="s">
        <v>238</v>
      </c>
      <c r="H836" s="211">
        <v>0</v>
      </c>
      <c r="I836" s="212"/>
      <c r="J836" s="213">
        <f>ROUND(I836*H836,2)</f>
        <v>0</v>
      </c>
      <c r="K836" s="214"/>
      <c r="L836" s="46"/>
      <c r="M836" s="215" t="s">
        <v>19</v>
      </c>
      <c r="N836" s="216" t="s">
        <v>43</v>
      </c>
      <c r="O836" s="86"/>
      <c r="P836" s="217">
        <f>O836*H836</f>
        <v>0</v>
      </c>
      <c r="Q836" s="217">
        <v>0</v>
      </c>
      <c r="R836" s="217">
        <f>Q836*H836</f>
        <v>0</v>
      </c>
      <c r="S836" s="217">
        <v>0</v>
      </c>
      <c r="T836" s="218">
        <f>S836*H836</f>
        <v>0</v>
      </c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R836" s="219" t="s">
        <v>303</v>
      </c>
      <c r="AT836" s="219" t="s">
        <v>124</v>
      </c>
      <c r="AU836" s="219" t="s">
        <v>82</v>
      </c>
      <c r="AY836" s="19" t="s">
        <v>122</v>
      </c>
      <c r="BE836" s="220">
        <f>IF(N836="základní",J836,0)</f>
        <v>0</v>
      </c>
      <c r="BF836" s="220">
        <f>IF(N836="snížená",J836,0)</f>
        <v>0</v>
      </c>
      <c r="BG836" s="220">
        <f>IF(N836="zákl. přenesená",J836,0)</f>
        <v>0</v>
      </c>
      <c r="BH836" s="220">
        <f>IF(N836="sníž. přenesená",J836,0)</f>
        <v>0</v>
      </c>
      <c r="BI836" s="220">
        <f>IF(N836="nulová",J836,0)</f>
        <v>0</v>
      </c>
      <c r="BJ836" s="19" t="s">
        <v>80</v>
      </c>
      <c r="BK836" s="220">
        <f>ROUND(I836*H836,2)</f>
        <v>0</v>
      </c>
      <c r="BL836" s="19" t="s">
        <v>303</v>
      </c>
      <c r="BM836" s="219" t="s">
        <v>1325</v>
      </c>
    </row>
    <row r="837" spans="1:65" s="2" customFormat="1" ht="44.25" customHeight="1">
      <c r="A837" s="40"/>
      <c r="B837" s="41"/>
      <c r="C837" s="207" t="s">
        <v>1326</v>
      </c>
      <c r="D837" s="207" t="s">
        <v>124</v>
      </c>
      <c r="E837" s="208" t="s">
        <v>1327</v>
      </c>
      <c r="F837" s="209" t="s">
        <v>1328</v>
      </c>
      <c r="G837" s="210" t="s">
        <v>932</v>
      </c>
      <c r="H837" s="286"/>
      <c r="I837" s="212"/>
      <c r="J837" s="213">
        <f>ROUND(I837*H837,2)</f>
        <v>0</v>
      </c>
      <c r="K837" s="214"/>
      <c r="L837" s="46"/>
      <c r="M837" s="215" t="s">
        <v>19</v>
      </c>
      <c r="N837" s="216" t="s">
        <v>43</v>
      </c>
      <c r="O837" s="86"/>
      <c r="P837" s="217">
        <f>O837*H837</f>
        <v>0</v>
      </c>
      <c r="Q837" s="217">
        <v>0</v>
      </c>
      <c r="R837" s="217">
        <f>Q837*H837</f>
        <v>0</v>
      </c>
      <c r="S837" s="217">
        <v>0</v>
      </c>
      <c r="T837" s="218">
        <f>S837*H837</f>
        <v>0</v>
      </c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R837" s="219" t="s">
        <v>303</v>
      </c>
      <c r="AT837" s="219" t="s">
        <v>124</v>
      </c>
      <c r="AU837" s="219" t="s">
        <v>82</v>
      </c>
      <c r="AY837" s="19" t="s">
        <v>122</v>
      </c>
      <c r="BE837" s="220">
        <f>IF(N837="základní",J837,0)</f>
        <v>0</v>
      </c>
      <c r="BF837" s="220">
        <f>IF(N837="snížená",J837,0)</f>
        <v>0</v>
      </c>
      <c r="BG837" s="220">
        <f>IF(N837="zákl. přenesená",J837,0)</f>
        <v>0</v>
      </c>
      <c r="BH837" s="220">
        <f>IF(N837="sníž. přenesená",J837,0)</f>
        <v>0</v>
      </c>
      <c r="BI837" s="220">
        <f>IF(N837="nulová",J837,0)</f>
        <v>0</v>
      </c>
      <c r="BJ837" s="19" t="s">
        <v>80</v>
      </c>
      <c r="BK837" s="220">
        <f>ROUND(I837*H837,2)</f>
        <v>0</v>
      </c>
      <c r="BL837" s="19" t="s">
        <v>303</v>
      </c>
      <c r="BM837" s="219" t="s">
        <v>1329</v>
      </c>
    </row>
    <row r="838" spans="1:47" s="2" customFormat="1" ht="12">
      <c r="A838" s="40"/>
      <c r="B838" s="41"/>
      <c r="C838" s="42"/>
      <c r="D838" s="221" t="s">
        <v>130</v>
      </c>
      <c r="E838" s="42"/>
      <c r="F838" s="222" t="s">
        <v>1330</v>
      </c>
      <c r="G838" s="42"/>
      <c r="H838" s="42"/>
      <c r="I838" s="223"/>
      <c r="J838" s="42"/>
      <c r="K838" s="42"/>
      <c r="L838" s="46"/>
      <c r="M838" s="224"/>
      <c r="N838" s="225"/>
      <c r="O838" s="86"/>
      <c r="P838" s="86"/>
      <c r="Q838" s="86"/>
      <c r="R838" s="86"/>
      <c r="S838" s="86"/>
      <c r="T838" s="87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T838" s="19" t="s">
        <v>130</v>
      </c>
      <c r="AU838" s="19" t="s">
        <v>82</v>
      </c>
    </row>
    <row r="839" spans="1:63" s="12" customFormat="1" ht="22.8" customHeight="1">
      <c r="A839" s="12"/>
      <c r="B839" s="191"/>
      <c r="C839" s="192"/>
      <c r="D839" s="193" t="s">
        <v>71</v>
      </c>
      <c r="E839" s="205" t="s">
        <v>1331</v>
      </c>
      <c r="F839" s="205" t="s">
        <v>1332</v>
      </c>
      <c r="G839" s="192"/>
      <c r="H839" s="192"/>
      <c r="I839" s="195"/>
      <c r="J839" s="206">
        <f>BK839</f>
        <v>0</v>
      </c>
      <c r="K839" s="192"/>
      <c r="L839" s="197"/>
      <c r="M839" s="198"/>
      <c r="N839" s="199"/>
      <c r="O839" s="199"/>
      <c r="P839" s="200">
        <f>SUM(P840:P869)</f>
        <v>0</v>
      </c>
      <c r="Q839" s="199"/>
      <c r="R839" s="200">
        <f>SUM(R840:R869)</f>
        <v>0.9833176491125</v>
      </c>
      <c r="S839" s="199"/>
      <c r="T839" s="201">
        <f>SUM(T840:T869)</f>
        <v>0</v>
      </c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R839" s="202" t="s">
        <v>82</v>
      </c>
      <c r="AT839" s="203" t="s">
        <v>71</v>
      </c>
      <c r="AU839" s="203" t="s">
        <v>80</v>
      </c>
      <c r="AY839" s="202" t="s">
        <v>122</v>
      </c>
      <c r="BK839" s="204">
        <f>SUM(BK840:BK869)</f>
        <v>0</v>
      </c>
    </row>
    <row r="840" spans="1:65" s="2" customFormat="1" ht="44.25" customHeight="1">
      <c r="A840" s="40"/>
      <c r="B840" s="41"/>
      <c r="C840" s="207" t="s">
        <v>809</v>
      </c>
      <c r="D840" s="207" t="s">
        <v>124</v>
      </c>
      <c r="E840" s="208" t="s">
        <v>1333</v>
      </c>
      <c r="F840" s="209" t="s">
        <v>1334</v>
      </c>
      <c r="G840" s="210" t="s">
        <v>407</v>
      </c>
      <c r="H840" s="211">
        <v>1</v>
      </c>
      <c r="I840" s="212"/>
      <c r="J840" s="213">
        <f>ROUND(I840*H840,2)</f>
        <v>0</v>
      </c>
      <c r="K840" s="214"/>
      <c r="L840" s="46"/>
      <c r="M840" s="215" t="s">
        <v>19</v>
      </c>
      <c r="N840" s="216" t="s">
        <v>43</v>
      </c>
      <c r="O840" s="86"/>
      <c r="P840" s="217">
        <f>O840*H840</f>
        <v>0</v>
      </c>
      <c r="Q840" s="217">
        <v>4E-05</v>
      </c>
      <c r="R840" s="217">
        <f>Q840*H840</f>
        <v>4E-05</v>
      </c>
      <c r="S840" s="217">
        <v>0</v>
      </c>
      <c r="T840" s="218">
        <f>S840*H840</f>
        <v>0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19" t="s">
        <v>303</v>
      </c>
      <c r="AT840" s="219" t="s">
        <v>124</v>
      </c>
      <c r="AU840" s="219" t="s">
        <v>82</v>
      </c>
      <c r="AY840" s="19" t="s">
        <v>122</v>
      </c>
      <c r="BE840" s="220">
        <f>IF(N840="základní",J840,0)</f>
        <v>0</v>
      </c>
      <c r="BF840" s="220">
        <f>IF(N840="snížená",J840,0)</f>
        <v>0</v>
      </c>
      <c r="BG840" s="220">
        <f>IF(N840="zákl. přenesená",J840,0)</f>
        <v>0</v>
      </c>
      <c r="BH840" s="220">
        <f>IF(N840="sníž. přenesená",J840,0)</f>
        <v>0</v>
      </c>
      <c r="BI840" s="220">
        <f>IF(N840="nulová",J840,0)</f>
        <v>0</v>
      </c>
      <c r="BJ840" s="19" t="s">
        <v>80</v>
      </c>
      <c r="BK840" s="220">
        <f>ROUND(I840*H840,2)</f>
        <v>0</v>
      </c>
      <c r="BL840" s="19" t="s">
        <v>303</v>
      </c>
      <c r="BM840" s="219" t="s">
        <v>1335</v>
      </c>
    </row>
    <row r="841" spans="1:65" s="2" customFormat="1" ht="37.8" customHeight="1">
      <c r="A841" s="40"/>
      <c r="B841" s="41"/>
      <c r="C841" s="275" t="s">
        <v>1336</v>
      </c>
      <c r="D841" s="275" t="s">
        <v>440</v>
      </c>
      <c r="E841" s="276" t="s">
        <v>1337</v>
      </c>
      <c r="F841" s="277" t="s">
        <v>1338</v>
      </c>
      <c r="G841" s="278" t="s">
        <v>407</v>
      </c>
      <c r="H841" s="279">
        <v>1</v>
      </c>
      <c r="I841" s="280"/>
      <c r="J841" s="281">
        <f>ROUND(I841*H841,2)</f>
        <v>0</v>
      </c>
      <c r="K841" s="282"/>
      <c r="L841" s="283"/>
      <c r="M841" s="284" t="s">
        <v>19</v>
      </c>
      <c r="N841" s="285" t="s">
        <v>43</v>
      </c>
      <c r="O841" s="86"/>
      <c r="P841" s="217">
        <f>O841*H841</f>
        <v>0</v>
      </c>
      <c r="Q841" s="217">
        <v>0.015</v>
      </c>
      <c r="R841" s="217">
        <f>Q841*H841</f>
        <v>0.015</v>
      </c>
      <c r="S841" s="217">
        <v>0</v>
      </c>
      <c r="T841" s="218">
        <f>S841*H841</f>
        <v>0</v>
      </c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R841" s="219" t="s">
        <v>364</v>
      </c>
      <c r="AT841" s="219" t="s">
        <v>440</v>
      </c>
      <c r="AU841" s="219" t="s">
        <v>82</v>
      </c>
      <c r="AY841" s="19" t="s">
        <v>122</v>
      </c>
      <c r="BE841" s="220">
        <f>IF(N841="základní",J841,0)</f>
        <v>0</v>
      </c>
      <c r="BF841" s="220">
        <f>IF(N841="snížená",J841,0)</f>
        <v>0</v>
      </c>
      <c r="BG841" s="220">
        <f>IF(N841="zákl. přenesená",J841,0)</f>
        <v>0</v>
      </c>
      <c r="BH841" s="220">
        <f>IF(N841="sníž. přenesená",J841,0)</f>
        <v>0</v>
      </c>
      <c r="BI841" s="220">
        <f>IF(N841="nulová",J841,0)</f>
        <v>0</v>
      </c>
      <c r="BJ841" s="19" t="s">
        <v>80</v>
      </c>
      <c r="BK841" s="220">
        <f>ROUND(I841*H841,2)</f>
        <v>0</v>
      </c>
      <c r="BL841" s="19" t="s">
        <v>303</v>
      </c>
      <c r="BM841" s="219" t="s">
        <v>1339</v>
      </c>
    </row>
    <row r="842" spans="1:65" s="2" customFormat="1" ht="24.15" customHeight="1">
      <c r="A842" s="40"/>
      <c r="B842" s="41"/>
      <c r="C842" s="207" t="s">
        <v>814</v>
      </c>
      <c r="D842" s="207" t="s">
        <v>124</v>
      </c>
      <c r="E842" s="208" t="s">
        <v>1340</v>
      </c>
      <c r="F842" s="209" t="s">
        <v>1341</v>
      </c>
      <c r="G842" s="210" t="s">
        <v>846</v>
      </c>
      <c r="H842" s="211">
        <v>856.907</v>
      </c>
      <c r="I842" s="212"/>
      <c r="J842" s="213">
        <f>ROUND(I842*H842,2)</f>
        <v>0</v>
      </c>
      <c r="K842" s="214"/>
      <c r="L842" s="46"/>
      <c r="M842" s="215" t="s">
        <v>19</v>
      </c>
      <c r="N842" s="216" t="s">
        <v>43</v>
      </c>
      <c r="O842" s="86"/>
      <c r="P842" s="217">
        <f>O842*H842</f>
        <v>0</v>
      </c>
      <c r="Q842" s="217">
        <v>4.93375E-05</v>
      </c>
      <c r="R842" s="217">
        <f>Q842*H842</f>
        <v>0.0422776491125</v>
      </c>
      <c r="S842" s="217">
        <v>0</v>
      </c>
      <c r="T842" s="218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19" t="s">
        <v>303</v>
      </c>
      <c r="AT842" s="219" t="s">
        <v>124</v>
      </c>
      <c r="AU842" s="219" t="s">
        <v>82</v>
      </c>
      <c r="AY842" s="19" t="s">
        <v>122</v>
      </c>
      <c r="BE842" s="220">
        <f>IF(N842="základní",J842,0)</f>
        <v>0</v>
      </c>
      <c r="BF842" s="220">
        <f>IF(N842="snížená",J842,0)</f>
        <v>0</v>
      </c>
      <c r="BG842" s="220">
        <f>IF(N842="zákl. přenesená",J842,0)</f>
        <v>0</v>
      </c>
      <c r="BH842" s="220">
        <f>IF(N842="sníž. přenesená",J842,0)</f>
        <v>0</v>
      </c>
      <c r="BI842" s="220">
        <f>IF(N842="nulová",J842,0)</f>
        <v>0</v>
      </c>
      <c r="BJ842" s="19" t="s">
        <v>80</v>
      </c>
      <c r="BK842" s="220">
        <f>ROUND(I842*H842,2)</f>
        <v>0</v>
      </c>
      <c r="BL842" s="19" t="s">
        <v>303</v>
      </c>
      <c r="BM842" s="219" t="s">
        <v>1342</v>
      </c>
    </row>
    <row r="843" spans="1:47" s="2" customFormat="1" ht="12">
      <c r="A843" s="40"/>
      <c r="B843" s="41"/>
      <c r="C843" s="42"/>
      <c r="D843" s="221" t="s">
        <v>130</v>
      </c>
      <c r="E843" s="42"/>
      <c r="F843" s="222" t="s">
        <v>1343</v>
      </c>
      <c r="G843" s="42"/>
      <c r="H843" s="42"/>
      <c r="I843" s="223"/>
      <c r="J843" s="42"/>
      <c r="K843" s="42"/>
      <c r="L843" s="46"/>
      <c r="M843" s="224"/>
      <c r="N843" s="225"/>
      <c r="O843" s="86"/>
      <c r="P843" s="86"/>
      <c r="Q843" s="86"/>
      <c r="R843" s="86"/>
      <c r="S843" s="86"/>
      <c r="T843" s="87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T843" s="19" t="s">
        <v>130</v>
      </c>
      <c r="AU843" s="19" t="s">
        <v>82</v>
      </c>
    </row>
    <row r="844" spans="1:51" s="13" customFormat="1" ht="12">
      <c r="A844" s="13"/>
      <c r="B844" s="226"/>
      <c r="C844" s="227"/>
      <c r="D844" s="228" t="s">
        <v>132</v>
      </c>
      <c r="E844" s="229" t="s">
        <v>19</v>
      </c>
      <c r="F844" s="230" t="s">
        <v>1344</v>
      </c>
      <c r="G844" s="227"/>
      <c r="H844" s="229" t="s">
        <v>19</v>
      </c>
      <c r="I844" s="231"/>
      <c r="J844" s="227"/>
      <c r="K844" s="227"/>
      <c r="L844" s="232"/>
      <c r="M844" s="233"/>
      <c r="N844" s="234"/>
      <c r="O844" s="234"/>
      <c r="P844" s="234"/>
      <c r="Q844" s="234"/>
      <c r="R844" s="234"/>
      <c r="S844" s="234"/>
      <c r="T844" s="235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36" t="s">
        <v>132</v>
      </c>
      <c r="AU844" s="236" t="s">
        <v>82</v>
      </c>
      <c r="AV844" s="13" t="s">
        <v>80</v>
      </c>
      <c r="AW844" s="13" t="s">
        <v>33</v>
      </c>
      <c r="AX844" s="13" t="s">
        <v>72</v>
      </c>
      <c r="AY844" s="236" t="s">
        <v>122</v>
      </c>
    </row>
    <row r="845" spans="1:51" s="14" customFormat="1" ht="12">
      <c r="A845" s="14"/>
      <c r="B845" s="237"/>
      <c r="C845" s="238"/>
      <c r="D845" s="228" t="s">
        <v>132</v>
      </c>
      <c r="E845" s="239" t="s">
        <v>19</v>
      </c>
      <c r="F845" s="240" t="s">
        <v>1345</v>
      </c>
      <c r="G845" s="238"/>
      <c r="H845" s="241">
        <v>123.679</v>
      </c>
      <c r="I845" s="242"/>
      <c r="J845" s="238"/>
      <c r="K845" s="238"/>
      <c r="L845" s="243"/>
      <c r="M845" s="244"/>
      <c r="N845" s="245"/>
      <c r="O845" s="245"/>
      <c r="P845" s="245"/>
      <c r="Q845" s="245"/>
      <c r="R845" s="245"/>
      <c r="S845" s="245"/>
      <c r="T845" s="246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7" t="s">
        <v>132</v>
      </c>
      <c r="AU845" s="247" t="s">
        <v>82</v>
      </c>
      <c r="AV845" s="14" t="s">
        <v>82</v>
      </c>
      <c r="AW845" s="14" t="s">
        <v>33</v>
      </c>
      <c r="AX845" s="14" t="s">
        <v>72</v>
      </c>
      <c r="AY845" s="247" t="s">
        <v>122</v>
      </c>
    </row>
    <row r="846" spans="1:51" s="14" customFormat="1" ht="12">
      <c r="A846" s="14"/>
      <c r="B846" s="237"/>
      <c r="C846" s="238"/>
      <c r="D846" s="228" t="s">
        <v>132</v>
      </c>
      <c r="E846" s="239" t="s">
        <v>19</v>
      </c>
      <c r="F846" s="240" t="s">
        <v>1346</v>
      </c>
      <c r="G846" s="238"/>
      <c r="H846" s="241">
        <v>536.25</v>
      </c>
      <c r="I846" s="242"/>
      <c r="J846" s="238"/>
      <c r="K846" s="238"/>
      <c r="L846" s="243"/>
      <c r="M846" s="244"/>
      <c r="N846" s="245"/>
      <c r="O846" s="245"/>
      <c r="P846" s="245"/>
      <c r="Q846" s="245"/>
      <c r="R846" s="245"/>
      <c r="S846" s="245"/>
      <c r="T846" s="246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47" t="s">
        <v>132</v>
      </c>
      <c r="AU846" s="247" t="s">
        <v>82</v>
      </c>
      <c r="AV846" s="14" t="s">
        <v>82</v>
      </c>
      <c r="AW846" s="14" t="s">
        <v>33</v>
      </c>
      <c r="AX846" s="14" t="s">
        <v>72</v>
      </c>
      <c r="AY846" s="247" t="s">
        <v>122</v>
      </c>
    </row>
    <row r="847" spans="1:51" s="14" customFormat="1" ht="12">
      <c r="A847" s="14"/>
      <c r="B847" s="237"/>
      <c r="C847" s="238"/>
      <c r="D847" s="228" t="s">
        <v>132</v>
      </c>
      <c r="E847" s="239" t="s">
        <v>19</v>
      </c>
      <c r="F847" s="240" t="s">
        <v>1347</v>
      </c>
      <c r="G847" s="238"/>
      <c r="H847" s="241">
        <v>114.918</v>
      </c>
      <c r="I847" s="242"/>
      <c r="J847" s="238"/>
      <c r="K847" s="238"/>
      <c r="L847" s="243"/>
      <c r="M847" s="244"/>
      <c r="N847" s="245"/>
      <c r="O847" s="245"/>
      <c r="P847" s="245"/>
      <c r="Q847" s="245"/>
      <c r="R847" s="245"/>
      <c r="S847" s="245"/>
      <c r="T847" s="246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47" t="s">
        <v>132</v>
      </c>
      <c r="AU847" s="247" t="s">
        <v>82</v>
      </c>
      <c r="AV847" s="14" t="s">
        <v>82</v>
      </c>
      <c r="AW847" s="14" t="s">
        <v>33</v>
      </c>
      <c r="AX847" s="14" t="s">
        <v>72</v>
      </c>
      <c r="AY847" s="247" t="s">
        <v>122</v>
      </c>
    </row>
    <row r="848" spans="1:51" s="14" customFormat="1" ht="12">
      <c r="A848" s="14"/>
      <c r="B848" s="237"/>
      <c r="C848" s="238"/>
      <c r="D848" s="228" t="s">
        <v>132</v>
      </c>
      <c r="E848" s="239" t="s">
        <v>19</v>
      </c>
      <c r="F848" s="240" t="s">
        <v>1348</v>
      </c>
      <c r="G848" s="238"/>
      <c r="H848" s="241">
        <v>75.2</v>
      </c>
      <c r="I848" s="242"/>
      <c r="J848" s="238"/>
      <c r="K848" s="238"/>
      <c r="L848" s="243"/>
      <c r="M848" s="244"/>
      <c r="N848" s="245"/>
      <c r="O848" s="245"/>
      <c r="P848" s="245"/>
      <c r="Q848" s="245"/>
      <c r="R848" s="245"/>
      <c r="S848" s="245"/>
      <c r="T848" s="246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47" t="s">
        <v>132</v>
      </c>
      <c r="AU848" s="247" t="s">
        <v>82</v>
      </c>
      <c r="AV848" s="14" t="s">
        <v>82</v>
      </c>
      <c r="AW848" s="14" t="s">
        <v>33</v>
      </c>
      <c r="AX848" s="14" t="s">
        <v>72</v>
      </c>
      <c r="AY848" s="247" t="s">
        <v>122</v>
      </c>
    </row>
    <row r="849" spans="1:51" s="14" customFormat="1" ht="12">
      <c r="A849" s="14"/>
      <c r="B849" s="237"/>
      <c r="C849" s="238"/>
      <c r="D849" s="228" t="s">
        <v>132</v>
      </c>
      <c r="E849" s="239" t="s">
        <v>19</v>
      </c>
      <c r="F849" s="240" t="s">
        <v>1349</v>
      </c>
      <c r="G849" s="238"/>
      <c r="H849" s="241">
        <v>6.86</v>
      </c>
      <c r="I849" s="242"/>
      <c r="J849" s="238"/>
      <c r="K849" s="238"/>
      <c r="L849" s="243"/>
      <c r="M849" s="244"/>
      <c r="N849" s="245"/>
      <c r="O849" s="245"/>
      <c r="P849" s="245"/>
      <c r="Q849" s="245"/>
      <c r="R849" s="245"/>
      <c r="S849" s="245"/>
      <c r="T849" s="246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7" t="s">
        <v>132</v>
      </c>
      <c r="AU849" s="247" t="s">
        <v>82</v>
      </c>
      <c r="AV849" s="14" t="s">
        <v>82</v>
      </c>
      <c r="AW849" s="14" t="s">
        <v>33</v>
      </c>
      <c r="AX849" s="14" t="s">
        <v>72</v>
      </c>
      <c r="AY849" s="247" t="s">
        <v>122</v>
      </c>
    </row>
    <row r="850" spans="1:51" s="15" customFormat="1" ht="12">
      <c r="A850" s="15"/>
      <c r="B850" s="248"/>
      <c r="C850" s="249"/>
      <c r="D850" s="228" t="s">
        <v>132</v>
      </c>
      <c r="E850" s="250" t="s">
        <v>19</v>
      </c>
      <c r="F850" s="251" t="s">
        <v>136</v>
      </c>
      <c r="G850" s="249"/>
      <c r="H850" s="252">
        <v>856.907</v>
      </c>
      <c r="I850" s="253"/>
      <c r="J850" s="249"/>
      <c r="K850" s="249"/>
      <c r="L850" s="254"/>
      <c r="M850" s="255"/>
      <c r="N850" s="256"/>
      <c r="O850" s="256"/>
      <c r="P850" s="256"/>
      <c r="Q850" s="256"/>
      <c r="R850" s="256"/>
      <c r="S850" s="256"/>
      <c r="T850" s="257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T850" s="258" t="s">
        <v>132</v>
      </c>
      <c r="AU850" s="258" t="s">
        <v>82</v>
      </c>
      <c r="AV850" s="15" t="s">
        <v>128</v>
      </c>
      <c r="AW850" s="15" t="s">
        <v>33</v>
      </c>
      <c r="AX850" s="15" t="s">
        <v>80</v>
      </c>
      <c r="AY850" s="258" t="s">
        <v>122</v>
      </c>
    </row>
    <row r="851" spans="1:65" s="2" customFormat="1" ht="16.5" customHeight="1">
      <c r="A851" s="40"/>
      <c r="B851" s="41"/>
      <c r="C851" s="275" t="s">
        <v>1350</v>
      </c>
      <c r="D851" s="275" t="s">
        <v>440</v>
      </c>
      <c r="E851" s="276" t="s">
        <v>1351</v>
      </c>
      <c r="F851" s="277" t="s">
        <v>1352</v>
      </c>
      <c r="G851" s="278" t="s">
        <v>166</v>
      </c>
      <c r="H851" s="279">
        <v>0.134</v>
      </c>
      <c r="I851" s="280"/>
      <c r="J851" s="281">
        <f>ROUND(I851*H851,2)</f>
        <v>0</v>
      </c>
      <c r="K851" s="282"/>
      <c r="L851" s="283"/>
      <c r="M851" s="284" t="s">
        <v>19</v>
      </c>
      <c r="N851" s="285" t="s">
        <v>43</v>
      </c>
      <c r="O851" s="86"/>
      <c r="P851" s="217">
        <f>O851*H851</f>
        <v>0</v>
      </c>
      <c r="Q851" s="217">
        <v>1</v>
      </c>
      <c r="R851" s="217">
        <f>Q851*H851</f>
        <v>0.134</v>
      </c>
      <c r="S851" s="217">
        <v>0</v>
      </c>
      <c r="T851" s="218">
        <f>S851*H851</f>
        <v>0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19" t="s">
        <v>364</v>
      </c>
      <c r="AT851" s="219" t="s">
        <v>440</v>
      </c>
      <c r="AU851" s="219" t="s">
        <v>82</v>
      </c>
      <c r="AY851" s="19" t="s">
        <v>122</v>
      </c>
      <c r="BE851" s="220">
        <f>IF(N851="základní",J851,0)</f>
        <v>0</v>
      </c>
      <c r="BF851" s="220">
        <f>IF(N851="snížená",J851,0)</f>
        <v>0</v>
      </c>
      <c r="BG851" s="220">
        <f>IF(N851="zákl. přenesená",J851,0)</f>
        <v>0</v>
      </c>
      <c r="BH851" s="220">
        <f>IF(N851="sníž. přenesená",J851,0)</f>
        <v>0</v>
      </c>
      <c r="BI851" s="220">
        <f>IF(N851="nulová",J851,0)</f>
        <v>0</v>
      </c>
      <c r="BJ851" s="19" t="s">
        <v>80</v>
      </c>
      <c r="BK851" s="220">
        <f>ROUND(I851*H851,2)</f>
        <v>0</v>
      </c>
      <c r="BL851" s="19" t="s">
        <v>303</v>
      </c>
      <c r="BM851" s="219" t="s">
        <v>1353</v>
      </c>
    </row>
    <row r="852" spans="1:51" s="14" customFormat="1" ht="12">
      <c r="A852" s="14"/>
      <c r="B852" s="237"/>
      <c r="C852" s="238"/>
      <c r="D852" s="228" t="s">
        <v>132</v>
      </c>
      <c r="E852" s="239" t="s">
        <v>19</v>
      </c>
      <c r="F852" s="240" t="s">
        <v>1354</v>
      </c>
      <c r="G852" s="238"/>
      <c r="H852" s="241">
        <v>0.134</v>
      </c>
      <c r="I852" s="242"/>
      <c r="J852" s="238"/>
      <c r="K852" s="238"/>
      <c r="L852" s="243"/>
      <c r="M852" s="244"/>
      <c r="N852" s="245"/>
      <c r="O852" s="245"/>
      <c r="P852" s="245"/>
      <c r="Q852" s="245"/>
      <c r="R852" s="245"/>
      <c r="S852" s="245"/>
      <c r="T852" s="246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47" t="s">
        <v>132</v>
      </c>
      <c r="AU852" s="247" t="s">
        <v>82</v>
      </c>
      <c r="AV852" s="14" t="s">
        <v>82</v>
      </c>
      <c r="AW852" s="14" t="s">
        <v>33</v>
      </c>
      <c r="AX852" s="14" t="s">
        <v>80</v>
      </c>
      <c r="AY852" s="247" t="s">
        <v>122</v>
      </c>
    </row>
    <row r="853" spans="1:65" s="2" customFormat="1" ht="16.5" customHeight="1">
      <c r="A853" s="40"/>
      <c r="B853" s="41"/>
      <c r="C853" s="275" t="s">
        <v>823</v>
      </c>
      <c r="D853" s="275" t="s">
        <v>440</v>
      </c>
      <c r="E853" s="276" t="s">
        <v>1355</v>
      </c>
      <c r="F853" s="277" t="s">
        <v>1356</v>
      </c>
      <c r="G853" s="278" t="s">
        <v>166</v>
      </c>
      <c r="H853" s="279">
        <v>0.579</v>
      </c>
      <c r="I853" s="280"/>
      <c r="J853" s="281">
        <f>ROUND(I853*H853,2)</f>
        <v>0</v>
      </c>
      <c r="K853" s="282"/>
      <c r="L853" s="283"/>
      <c r="M853" s="284" t="s">
        <v>19</v>
      </c>
      <c r="N853" s="285" t="s">
        <v>43</v>
      </c>
      <c r="O853" s="86"/>
      <c r="P853" s="217">
        <f>O853*H853</f>
        <v>0</v>
      </c>
      <c r="Q853" s="217">
        <v>1</v>
      </c>
      <c r="R853" s="217">
        <f>Q853*H853</f>
        <v>0.579</v>
      </c>
      <c r="S853" s="217">
        <v>0</v>
      </c>
      <c r="T853" s="218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19" t="s">
        <v>364</v>
      </c>
      <c r="AT853" s="219" t="s">
        <v>440</v>
      </c>
      <c r="AU853" s="219" t="s">
        <v>82</v>
      </c>
      <c r="AY853" s="19" t="s">
        <v>122</v>
      </c>
      <c r="BE853" s="220">
        <f>IF(N853="základní",J853,0)</f>
        <v>0</v>
      </c>
      <c r="BF853" s="220">
        <f>IF(N853="snížená",J853,0)</f>
        <v>0</v>
      </c>
      <c r="BG853" s="220">
        <f>IF(N853="zákl. přenesená",J853,0)</f>
        <v>0</v>
      </c>
      <c r="BH853" s="220">
        <f>IF(N853="sníž. přenesená",J853,0)</f>
        <v>0</v>
      </c>
      <c r="BI853" s="220">
        <f>IF(N853="nulová",J853,0)</f>
        <v>0</v>
      </c>
      <c r="BJ853" s="19" t="s">
        <v>80</v>
      </c>
      <c r="BK853" s="220">
        <f>ROUND(I853*H853,2)</f>
        <v>0</v>
      </c>
      <c r="BL853" s="19" t="s">
        <v>303</v>
      </c>
      <c r="BM853" s="219" t="s">
        <v>1357</v>
      </c>
    </row>
    <row r="854" spans="1:51" s="14" customFormat="1" ht="12">
      <c r="A854" s="14"/>
      <c r="B854" s="237"/>
      <c r="C854" s="238"/>
      <c r="D854" s="228" t="s">
        <v>132</v>
      </c>
      <c r="E854" s="239" t="s">
        <v>19</v>
      </c>
      <c r="F854" s="240" t="s">
        <v>1358</v>
      </c>
      <c r="G854" s="238"/>
      <c r="H854" s="241">
        <v>0.579</v>
      </c>
      <c r="I854" s="242"/>
      <c r="J854" s="238"/>
      <c r="K854" s="238"/>
      <c r="L854" s="243"/>
      <c r="M854" s="244"/>
      <c r="N854" s="245"/>
      <c r="O854" s="245"/>
      <c r="P854" s="245"/>
      <c r="Q854" s="245"/>
      <c r="R854" s="245"/>
      <c r="S854" s="245"/>
      <c r="T854" s="246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47" t="s">
        <v>132</v>
      </c>
      <c r="AU854" s="247" t="s">
        <v>82</v>
      </c>
      <c r="AV854" s="14" t="s">
        <v>82</v>
      </c>
      <c r="AW854" s="14" t="s">
        <v>33</v>
      </c>
      <c r="AX854" s="14" t="s">
        <v>80</v>
      </c>
      <c r="AY854" s="247" t="s">
        <v>122</v>
      </c>
    </row>
    <row r="855" spans="1:65" s="2" customFormat="1" ht="16.5" customHeight="1">
      <c r="A855" s="40"/>
      <c r="B855" s="41"/>
      <c r="C855" s="275" t="s">
        <v>1359</v>
      </c>
      <c r="D855" s="275" t="s">
        <v>440</v>
      </c>
      <c r="E855" s="276" t="s">
        <v>1360</v>
      </c>
      <c r="F855" s="277" t="s">
        <v>1361</v>
      </c>
      <c r="G855" s="278" t="s">
        <v>166</v>
      </c>
      <c r="H855" s="279">
        <v>0.124</v>
      </c>
      <c r="I855" s="280"/>
      <c r="J855" s="281">
        <f>ROUND(I855*H855,2)</f>
        <v>0</v>
      </c>
      <c r="K855" s="282"/>
      <c r="L855" s="283"/>
      <c r="M855" s="284" t="s">
        <v>19</v>
      </c>
      <c r="N855" s="285" t="s">
        <v>43</v>
      </c>
      <c r="O855" s="86"/>
      <c r="P855" s="217">
        <f>O855*H855</f>
        <v>0</v>
      </c>
      <c r="Q855" s="217">
        <v>1</v>
      </c>
      <c r="R855" s="217">
        <f>Q855*H855</f>
        <v>0.124</v>
      </c>
      <c r="S855" s="217">
        <v>0</v>
      </c>
      <c r="T855" s="218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19" t="s">
        <v>364</v>
      </c>
      <c r="AT855" s="219" t="s">
        <v>440</v>
      </c>
      <c r="AU855" s="219" t="s">
        <v>82</v>
      </c>
      <c r="AY855" s="19" t="s">
        <v>122</v>
      </c>
      <c r="BE855" s="220">
        <f>IF(N855="základní",J855,0)</f>
        <v>0</v>
      </c>
      <c r="BF855" s="220">
        <f>IF(N855="snížená",J855,0)</f>
        <v>0</v>
      </c>
      <c r="BG855" s="220">
        <f>IF(N855="zákl. přenesená",J855,0)</f>
        <v>0</v>
      </c>
      <c r="BH855" s="220">
        <f>IF(N855="sníž. přenesená",J855,0)</f>
        <v>0</v>
      </c>
      <c r="BI855" s="220">
        <f>IF(N855="nulová",J855,0)</f>
        <v>0</v>
      </c>
      <c r="BJ855" s="19" t="s">
        <v>80</v>
      </c>
      <c r="BK855" s="220">
        <f>ROUND(I855*H855,2)</f>
        <v>0</v>
      </c>
      <c r="BL855" s="19" t="s">
        <v>303</v>
      </c>
      <c r="BM855" s="219" t="s">
        <v>1362</v>
      </c>
    </row>
    <row r="856" spans="1:51" s="14" customFormat="1" ht="12">
      <c r="A856" s="14"/>
      <c r="B856" s="237"/>
      <c r="C856" s="238"/>
      <c r="D856" s="228" t="s">
        <v>132</v>
      </c>
      <c r="E856" s="239" t="s">
        <v>19</v>
      </c>
      <c r="F856" s="240" t="s">
        <v>1363</v>
      </c>
      <c r="G856" s="238"/>
      <c r="H856" s="241">
        <v>0.124</v>
      </c>
      <c r="I856" s="242"/>
      <c r="J856" s="238"/>
      <c r="K856" s="238"/>
      <c r="L856" s="243"/>
      <c r="M856" s="244"/>
      <c r="N856" s="245"/>
      <c r="O856" s="245"/>
      <c r="P856" s="245"/>
      <c r="Q856" s="245"/>
      <c r="R856" s="245"/>
      <c r="S856" s="245"/>
      <c r="T856" s="246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47" t="s">
        <v>132</v>
      </c>
      <c r="AU856" s="247" t="s">
        <v>82</v>
      </c>
      <c r="AV856" s="14" t="s">
        <v>82</v>
      </c>
      <c r="AW856" s="14" t="s">
        <v>33</v>
      </c>
      <c r="AX856" s="14" t="s">
        <v>80</v>
      </c>
      <c r="AY856" s="247" t="s">
        <v>122</v>
      </c>
    </row>
    <row r="857" spans="1:65" s="2" customFormat="1" ht="16.5" customHeight="1">
      <c r="A857" s="40"/>
      <c r="B857" s="41"/>
      <c r="C857" s="275" t="s">
        <v>830</v>
      </c>
      <c r="D857" s="275" t="s">
        <v>440</v>
      </c>
      <c r="E857" s="276" t="s">
        <v>1364</v>
      </c>
      <c r="F857" s="277" t="s">
        <v>1365</v>
      </c>
      <c r="G857" s="278" t="s">
        <v>166</v>
      </c>
      <c r="H857" s="279">
        <v>0.081</v>
      </c>
      <c r="I857" s="280"/>
      <c r="J857" s="281">
        <f>ROUND(I857*H857,2)</f>
        <v>0</v>
      </c>
      <c r="K857" s="282"/>
      <c r="L857" s="283"/>
      <c r="M857" s="284" t="s">
        <v>19</v>
      </c>
      <c r="N857" s="285" t="s">
        <v>43</v>
      </c>
      <c r="O857" s="86"/>
      <c r="P857" s="217">
        <f>O857*H857</f>
        <v>0</v>
      </c>
      <c r="Q857" s="217">
        <v>1</v>
      </c>
      <c r="R857" s="217">
        <f>Q857*H857</f>
        <v>0.081</v>
      </c>
      <c r="S857" s="217">
        <v>0</v>
      </c>
      <c r="T857" s="218">
        <f>S857*H857</f>
        <v>0</v>
      </c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R857" s="219" t="s">
        <v>364</v>
      </c>
      <c r="AT857" s="219" t="s">
        <v>440</v>
      </c>
      <c r="AU857" s="219" t="s">
        <v>82</v>
      </c>
      <c r="AY857" s="19" t="s">
        <v>122</v>
      </c>
      <c r="BE857" s="220">
        <f>IF(N857="základní",J857,0)</f>
        <v>0</v>
      </c>
      <c r="BF857" s="220">
        <f>IF(N857="snížená",J857,0)</f>
        <v>0</v>
      </c>
      <c r="BG857" s="220">
        <f>IF(N857="zákl. přenesená",J857,0)</f>
        <v>0</v>
      </c>
      <c r="BH857" s="220">
        <f>IF(N857="sníž. přenesená",J857,0)</f>
        <v>0</v>
      </c>
      <c r="BI857" s="220">
        <f>IF(N857="nulová",J857,0)</f>
        <v>0</v>
      </c>
      <c r="BJ857" s="19" t="s">
        <v>80</v>
      </c>
      <c r="BK857" s="220">
        <f>ROUND(I857*H857,2)</f>
        <v>0</v>
      </c>
      <c r="BL857" s="19" t="s">
        <v>303</v>
      </c>
      <c r="BM857" s="219" t="s">
        <v>1366</v>
      </c>
    </row>
    <row r="858" spans="1:51" s="14" customFormat="1" ht="12">
      <c r="A858" s="14"/>
      <c r="B858" s="237"/>
      <c r="C858" s="238"/>
      <c r="D858" s="228" t="s">
        <v>132</v>
      </c>
      <c r="E858" s="239" t="s">
        <v>19</v>
      </c>
      <c r="F858" s="240" t="s">
        <v>1367</v>
      </c>
      <c r="G858" s="238"/>
      <c r="H858" s="241">
        <v>0.081</v>
      </c>
      <c r="I858" s="242"/>
      <c r="J858" s="238"/>
      <c r="K858" s="238"/>
      <c r="L858" s="243"/>
      <c r="M858" s="244"/>
      <c r="N858" s="245"/>
      <c r="O858" s="245"/>
      <c r="P858" s="245"/>
      <c r="Q858" s="245"/>
      <c r="R858" s="245"/>
      <c r="S858" s="245"/>
      <c r="T858" s="246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47" t="s">
        <v>132</v>
      </c>
      <c r="AU858" s="247" t="s">
        <v>82</v>
      </c>
      <c r="AV858" s="14" t="s">
        <v>82</v>
      </c>
      <c r="AW858" s="14" t="s">
        <v>33</v>
      </c>
      <c r="AX858" s="14" t="s">
        <v>80</v>
      </c>
      <c r="AY858" s="247" t="s">
        <v>122</v>
      </c>
    </row>
    <row r="859" spans="1:65" s="2" customFormat="1" ht="16.5" customHeight="1">
      <c r="A859" s="40"/>
      <c r="B859" s="41"/>
      <c r="C859" s="275" t="s">
        <v>1368</v>
      </c>
      <c r="D859" s="275" t="s">
        <v>440</v>
      </c>
      <c r="E859" s="276" t="s">
        <v>1369</v>
      </c>
      <c r="F859" s="277" t="s">
        <v>1370</v>
      </c>
      <c r="G859" s="278" t="s">
        <v>166</v>
      </c>
      <c r="H859" s="279">
        <v>0.008</v>
      </c>
      <c r="I859" s="280"/>
      <c r="J859" s="281">
        <f>ROUND(I859*H859,2)</f>
        <v>0</v>
      </c>
      <c r="K859" s="282"/>
      <c r="L859" s="283"/>
      <c r="M859" s="284" t="s">
        <v>19</v>
      </c>
      <c r="N859" s="285" t="s">
        <v>43</v>
      </c>
      <c r="O859" s="86"/>
      <c r="P859" s="217">
        <f>O859*H859</f>
        <v>0</v>
      </c>
      <c r="Q859" s="217">
        <v>1</v>
      </c>
      <c r="R859" s="217">
        <f>Q859*H859</f>
        <v>0.008</v>
      </c>
      <c r="S859" s="217">
        <v>0</v>
      </c>
      <c r="T859" s="218">
        <f>S859*H859</f>
        <v>0</v>
      </c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R859" s="219" t="s">
        <v>364</v>
      </c>
      <c r="AT859" s="219" t="s">
        <v>440</v>
      </c>
      <c r="AU859" s="219" t="s">
        <v>82</v>
      </c>
      <c r="AY859" s="19" t="s">
        <v>122</v>
      </c>
      <c r="BE859" s="220">
        <f>IF(N859="základní",J859,0)</f>
        <v>0</v>
      </c>
      <c r="BF859" s="220">
        <f>IF(N859="snížená",J859,0)</f>
        <v>0</v>
      </c>
      <c r="BG859" s="220">
        <f>IF(N859="zákl. přenesená",J859,0)</f>
        <v>0</v>
      </c>
      <c r="BH859" s="220">
        <f>IF(N859="sníž. přenesená",J859,0)</f>
        <v>0</v>
      </c>
      <c r="BI859" s="220">
        <f>IF(N859="nulová",J859,0)</f>
        <v>0</v>
      </c>
      <c r="BJ859" s="19" t="s">
        <v>80</v>
      </c>
      <c r="BK859" s="220">
        <f>ROUND(I859*H859,2)</f>
        <v>0</v>
      </c>
      <c r="BL859" s="19" t="s">
        <v>303</v>
      </c>
      <c r="BM859" s="219" t="s">
        <v>1371</v>
      </c>
    </row>
    <row r="860" spans="1:51" s="14" customFormat="1" ht="12">
      <c r="A860" s="14"/>
      <c r="B860" s="237"/>
      <c r="C860" s="238"/>
      <c r="D860" s="228" t="s">
        <v>132</v>
      </c>
      <c r="E860" s="239" t="s">
        <v>19</v>
      </c>
      <c r="F860" s="240" t="s">
        <v>1372</v>
      </c>
      <c r="G860" s="238"/>
      <c r="H860" s="241">
        <v>0.007</v>
      </c>
      <c r="I860" s="242"/>
      <c r="J860" s="238"/>
      <c r="K860" s="238"/>
      <c r="L860" s="243"/>
      <c r="M860" s="244"/>
      <c r="N860" s="245"/>
      <c r="O860" s="245"/>
      <c r="P860" s="245"/>
      <c r="Q860" s="245"/>
      <c r="R860" s="245"/>
      <c r="S860" s="245"/>
      <c r="T860" s="246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47" t="s">
        <v>132</v>
      </c>
      <c r="AU860" s="247" t="s">
        <v>82</v>
      </c>
      <c r="AV860" s="14" t="s">
        <v>82</v>
      </c>
      <c r="AW860" s="14" t="s">
        <v>33</v>
      </c>
      <c r="AX860" s="14" t="s">
        <v>80</v>
      </c>
      <c r="AY860" s="247" t="s">
        <v>122</v>
      </c>
    </row>
    <row r="861" spans="1:51" s="14" customFormat="1" ht="12">
      <c r="A861" s="14"/>
      <c r="B861" s="237"/>
      <c r="C861" s="238"/>
      <c r="D861" s="228" t="s">
        <v>132</v>
      </c>
      <c r="E861" s="238"/>
      <c r="F861" s="240" t="s">
        <v>1373</v>
      </c>
      <c r="G861" s="238"/>
      <c r="H861" s="241">
        <v>0.008</v>
      </c>
      <c r="I861" s="242"/>
      <c r="J861" s="238"/>
      <c r="K861" s="238"/>
      <c r="L861" s="243"/>
      <c r="M861" s="244"/>
      <c r="N861" s="245"/>
      <c r="O861" s="245"/>
      <c r="P861" s="245"/>
      <c r="Q861" s="245"/>
      <c r="R861" s="245"/>
      <c r="S861" s="245"/>
      <c r="T861" s="246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47" t="s">
        <v>132</v>
      </c>
      <c r="AU861" s="247" t="s">
        <v>82</v>
      </c>
      <c r="AV861" s="14" t="s">
        <v>82</v>
      </c>
      <c r="AW861" s="14" t="s">
        <v>4</v>
      </c>
      <c r="AX861" s="14" t="s">
        <v>80</v>
      </c>
      <c r="AY861" s="247" t="s">
        <v>122</v>
      </c>
    </row>
    <row r="862" spans="1:65" s="2" customFormat="1" ht="62.7" customHeight="1">
      <c r="A862" s="40"/>
      <c r="B862" s="41"/>
      <c r="C862" s="207" t="s">
        <v>835</v>
      </c>
      <c r="D862" s="207" t="s">
        <v>124</v>
      </c>
      <c r="E862" s="208" t="s">
        <v>1374</v>
      </c>
      <c r="F862" s="209" t="s">
        <v>1375</v>
      </c>
      <c r="G862" s="210" t="s">
        <v>407</v>
      </c>
      <c r="H862" s="211">
        <v>1</v>
      </c>
      <c r="I862" s="212"/>
      <c r="J862" s="213">
        <f>ROUND(I862*H862,2)</f>
        <v>0</v>
      </c>
      <c r="K862" s="214"/>
      <c r="L862" s="46"/>
      <c r="M862" s="215" t="s">
        <v>19</v>
      </c>
      <c r="N862" s="216" t="s">
        <v>43</v>
      </c>
      <c r="O862" s="86"/>
      <c r="P862" s="217">
        <f>O862*H862</f>
        <v>0</v>
      </c>
      <c r="Q862" s="217">
        <v>0</v>
      </c>
      <c r="R862" s="217">
        <f>Q862*H862</f>
        <v>0</v>
      </c>
      <c r="S862" s="217">
        <v>0</v>
      </c>
      <c r="T862" s="218">
        <f>S862*H862</f>
        <v>0</v>
      </c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R862" s="219" t="s">
        <v>303</v>
      </c>
      <c r="AT862" s="219" t="s">
        <v>124</v>
      </c>
      <c r="AU862" s="219" t="s">
        <v>82</v>
      </c>
      <c r="AY862" s="19" t="s">
        <v>122</v>
      </c>
      <c r="BE862" s="220">
        <f>IF(N862="základní",J862,0)</f>
        <v>0</v>
      </c>
      <c r="BF862" s="220">
        <f>IF(N862="snížená",J862,0)</f>
        <v>0</v>
      </c>
      <c r="BG862" s="220">
        <f>IF(N862="zákl. přenesená",J862,0)</f>
        <v>0</v>
      </c>
      <c r="BH862" s="220">
        <f>IF(N862="sníž. přenesená",J862,0)</f>
        <v>0</v>
      </c>
      <c r="BI862" s="220">
        <f>IF(N862="nulová",J862,0)</f>
        <v>0</v>
      </c>
      <c r="BJ862" s="19" t="s">
        <v>80</v>
      </c>
      <c r="BK862" s="220">
        <f>ROUND(I862*H862,2)</f>
        <v>0</v>
      </c>
      <c r="BL862" s="19" t="s">
        <v>303</v>
      </c>
      <c r="BM862" s="219" t="s">
        <v>1376</v>
      </c>
    </row>
    <row r="863" spans="1:51" s="14" customFormat="1" ht="12">
      <c r="A863" s="14"/>
      <c r="B863" s="237"/>
      <c r="C863" s="238"/>
      <c r="D863" s="228" t="s">
        <v>132</v>
      </c>
      <c r="E863" s="239" t="s">
        <v>19</v>
      </c>
      <c r="F863" s="240" t="s">
        <v>1377</v>
      </c>
      <c r="G863" s="238"/>
      <c r="H863" s="241">
        <v>1</v>
      </c>
      <c r="I863" s="242"/>
      <c r="J863" s="238"/>
      <c r="K863" s="238"/>
      <c r="L863" s="243"/>
      <c r="M863" s="244"/>
      <c r="N863" s="245"/>
      <c r="O863" s="245"/>
      <c r="P863" s="245"/>
      <c r="Q863" s="245"/>
      <c r="R863" s="245"/>
      <c r="S863" s="245"/>
      <c r="T863" s="246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47" t="s">
        <v>132</v>
      </c>
      <c r="AU863" s="247" t="s">
        <v>82</v>
      </c>
      <c r="AV863" s="14" t="s">
        <v>82</v>
      </c>
      <c r="AW863" s="14" t="s">
        <v>33</v>
      </c>
      <c r="AX863" s="14" t="s">
        <v>72</v>
      </c>
      <c r="AY863" s="247" t="s">
        <v>122</v>
      </c>
    </row>
    <row r="864" spans="1:51" s="15" customFormat="1" ht="12">
      <c r="A864" s="15"/>
      <c r="B864" s="248"/>
      <c r="C864" s="249"/>
      <c r="D864" s="228" t="s">
        <v>132</v>
      </c>
      <c r="E864" s="250" t="s">
        <v>19</v>
      </c>
      <c r="F864" s="251" t="s">
        <v>136</v>
      </c>
      <c r="G864" s="249"/>
      <c r="H864" s="252">
        <v>1</v>
      </c>
      <c r="I864" s="253"/>
      <c r="J864" s="249"/>
      <c r="K864" s="249"/>
      <c r="L864" s="254"/>
      <c r="M864" s="255"/>
      <c r="N864" s="256"/>
      <c r="O864" s="256"/>
      <c r="P864" s="256"/>
      <c r="Q864" s="256"/>
      <c r="R864" s="256"/>
      <c r="S864" s="256"/>
      <c r="T864" s="257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T864" s="258" t="s">
        <v>132</v>
      </c>
      <c r="AU864" s="258" t="s">
        <v>82</v>
      </c>
      <c r="AV864" s="15" t="s">
        <v>128</v>
      </c>
      <c r="AW864" s="15" t="s">
        <v>33</v>
      </c>
      <c r="AX864" s="15" t="s">
        <v>80</v>
      </c>
      <c r="AY864" s="258" t="s">
        <v>122</v>
      </c>
    </row>
    <row r="865" spans="1:65" s="2" customFormat="1" ht="62.7" customHeight="1">
      <c r="A865" s="40"/>
      <c r="B865" s="41"/>
      <c r="C865" s="207" t="s">
        <v>1378</v>
      </c>
      <c r="D865" s="207" t="s">
        <v>124</v>
      </c>
      <c r="E865" s="208" t="s">
        <v>1379</v>
      </c>
      <c r="F865" s="209" t="s">
        <v>1380</v>
      </c>
      <c r="G865" s="210" t="s">
        <v>407</v>
      </c>
      <c r="H865" s="211">
        <v>1</v>
      </c>
      <c r="I865" s="212"/>
      <c r="J865" s="213">
        <f>ROUND(I865*H865,2)</f>
        <v>0</v>
      </c>
      <c r="K865" s="214"/>
      <c r="L865" s="46"/>
      <c r="M865" s="215" t="s">
        <v>19</v>
      </c>
      <c r="N865" s="216" t="s">
        <v>43</v>
      </c>
      <c r="O865" s="86"/>
      <c r="P865" s="217">
        <f>O865*H865</f>
        <v>0</v>
      </c>
      <c r="Q865" s="217">
        <v>0</v>
      </c>
      <c r="R865" s="217">
        <f>Q865*H865</f>
        <v>0</v>
      </c>
      <c r="S865" s="217">
        <v>0</v>
      </c>
      <c r="T865" s="218">
        <f>S865*H865</f>
        <v>0</v>
      </c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R865" s="219" t="s">
        <v>303</v>
      </c>
      <c r="AT865" s="219" t="s">
        <v>124</v>
      </c>
      <c r="AU865" s="219" t="s">
        <v>82</v>
      </c>
      <c r="AY865" s="19" t="s">
        <v>122</v>
      </c>
      <c r="BE865" s="220">
        <f>IF(N865="základní",J865,0)</f>
        <v>0</v>
      </c>
      <c r="BF865" s="220">
        <f>IF(N865="snížená",J865,0)</f>
        <v>0</v>
      </c>
      <c r="BG865" s="220">
        <f>IF(N865="zákl. přenesená",J865,0)</f>
        <v>0</v>
      </c>
      <c r="BH865" s="220">
        <f>IF(N865="sníž. přenesená",J865,0)</f>
        <v>0</v>
      </c>
      <c r="BI865" s="220">
        <f>IF(N865="nulová",J865,0)</f>
        <v>0</v>
      </c>
      <c r="BJ865" s="19" t="s">
        <v>80</v>
      </c>
      <c r="BK865" s="220">
        <f>ROUND(I865*H865,2)</f>
        <v>0</v>
      </c>
      <c r="BL865" s="19" t="s">
        <v>303</v>
      </c>
      <c r="BM865" s="219" t="s">
        <v>1381</v>
      </c>
    </row>
    <row r="866" spans="1:51" s="14" customFormat="1" ht="12">
      <c r="A866" s="14"/>
      <c r="B866" s="237"/>
      <c r="C866" s="238"/>
      <c r="D866" s="228" t="s">
        <v>132</v>
      </c>
      <c r="E866" s="239" t="s">
        <v>19</v>
      </c>
      <c r="F866" s="240" t="s">
        <v>1382</v>
      </c>
      <c r="G866" s="238"/>
      <c r="H866" s="241">
        <v>1</v>
      </c>
      <c r="I866" s="242"/>
      <c r="J866" s="238"/>
      <c r="K866" s="238"/>
      <c r="L866" s="243"/>
      <c r="M866" s="244"/>
      <c r="N866" s="245"/>
      <c r="O866" s="245"/>
      <c r="P866" s="245"/>
      <c r="Q866" s="245"/>
      <c r="R866" s="245"/>
      <c r="S866" s="245"/>
      <c r="T866" s="246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47" t="s">
        <v>132</v>
      </c>
      <c r="AU866" s="247" t="s">
        <v>82</v>
      </c>
      <c r="AV866" s="14" t="s">
        <v>82</v>
      </c>
      <c r="AW866" s="14" t="s">
        <v>33</v>
      </c>
      <c r="AX866" s="14" t="s">
        <v>72</v>
      </c>
      <c r="AY866" s="247" t="s">
        <v>122</v>
      </c>
    </row>
    <row r="867" spans="1:51" s="15" customFormat="1" ht="12">
      <c r="A867" s="15"/>
      <c r="B867" s="248"/>
      <c r="C867" s="249"/>
      <c r="D867" s="228" t="s">
        <v>132</v>
      </c>
      <c r="E867" s="250" t="s">
        <v>19</v>
      </c>
      <c r="F867" s="251" t="s">
        <v>136</v>
      </c>
      <c r="G867" s="249"/>
      <c r="H867" s="252">
        <v>1</v>
      </c>
      <c r="I867" s="253"/>
      <c r="J867" s="249"/>
      <c r="K867" s="249"/>
      <c r="L867" s="254"/>
      <c r="M867" s="255"/>
      <c r="N867" s="256"/>
      <c r="O867" s="256"/>
      <c r="P867" s="256"/>
      <c r="Q867" s="256"/>
      <c r="R867" s="256"/>
      <c r="S867" s="256"/>
      <c r="T867" s="257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T867" s="258" t="s">
        <v>132</v>
      </c>
      <c r="AU867" s="258" t="s">
        <v>82</v>
      </c>
      <c r="AV867" s="15" t="s">
        <v>128</v>
      </c>
      <c r="AW867" s="15" t="s">
        <v>33</v>
      </c>
      <c r="AX867" s="15" t="s">
        <v>80</v>
      </c>
      <c r="AY867" s="258" t="s">
        <v>122</v>
      </c>
    </row>
    <row r="868" spans="1:65" s="2" customFormat="1" ht="44.25" customHeight="1">
      <c r="A868" s="40"/>
      <c r="B868" s="41"/>
      <c r="C868" s="207" t="s">
        <v>841</v>
      </c>
      <c r="D868" s="207" t="s">
        <v>124</v>
      </c>
      <c r="E868" s="208" t="s">
        <v>1383</v>
      </c>
      <c r="F868" s="209" t="s">
        <v>1384</v>
      </c>
      <c r="G868" s="210" t="s">
        <v>932</v>
      </c>
      <c r="H868" s="286"/>
      <c r="I868" s="212"/>
      <c r="J868" s="213">
        <f>ROUND(I868*H868,2)</f>
        <v>0</v>
      </c>
      <c r="K868" s="214"/>
      <c r="L868" s="46"/>
      <c r="M868" s="215" t="s">
        <v>19</v>
      </c>
      <c r="N868" s="216" t="s">
        <v>43</v>
      </c>
      <c r="O868" s="86"/>
      <c r="P868" s="217">
        <f>O868*H868</f>
        <v>0</v>
      </c>
      <c r="Q868" s="217">
        <v>0</v>
      </c>
      <c r="R868" s="217">
        <f>Q868*H868</f>
        <v>0</v>
      </c>
      <c r="S868" s="217">
        <v>0</v>
      </c>
      <c r="T868" s="218">
        <f>S868*H868</f>
        <v>0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19" t="s">
        <v>303</v>
      </c>
      <c r="AT868" s="219" t="s">
        <v>124</v>
      </c>
      <c r="AU868" s="219" t="s">
        <v>82</v>
      </c>
      <c r="AY868" s="19" t="s">
        <v>122</v>
      </c>
      <c r="BE868" s="220">
        <f>IF(N868="základní",J868,0)</f>
        <v>0</v>
      </c>
      <c r="BF868" s="220">
        <f>IF(N868="snížená",J868,0)</f>
        <v>0</v>
      </c>
      <c r="BG868" s="220">
        <f>IF(N868="zákl. přenesená",J868,0)</f>
        <v>0</v>
      </c>
      <c r="BH868" s="220">
        <f>IF(N868="sníž. přenesená",J868,0)</f>
        <v>0</v>
      </c>
      <c r="BI868" s="220">
        <f>IF(N868="nulová",J868,0)</f>
        <v>0</v>
      </c>
      <c r="BJ868" s="19" t="s">
        <v>80</v>
      </c>
      <c r="BK868" s="220">
        <f>ROUND(I868*H868,2)</f>
        <v>0</v>
      </c>
      <c r="BL868" s="19" t="s">
        <v>303</v>
      </c>
      <c r="BM868" s="219" t="s">
        <v>1385</v>
      </c>
    </row>
    <row r="869" spans="1:47" s="2" customFormat="1" ht="12">
      <c r="A869" s="40"/>
      <c r="B869" s="41"/>
      <c r="C869" s="42"/>
      <c r="D869" s="221" t="s">
        <v>130</v>
      </c>
      <c r="E869" s="42"/>
      <c r="F869" s="222" t="s">
        <v>1386</v>
      </c>
      <c r="G869" s="42"/>
      <c r="H869" s="42"/>
      <c r="I869" s="223"/>
      <c r="J869" s="42"/>
      <c r="K869" s="42"/>
      <c r="L869" s="46"/>
      <c r="M869" s="224"/>
      <c r="N869" s="225"/>
      <c r="O869" s="86"/>
      <c r="P869" s="86"/>
      <c r="Q869" s="86"/>
      <c r="R869" s="86"/>
      <c r="S869" s="86"/>
      <c r="T869" s="87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T869" s="19" t="s">
        <v>130</v>
      </c>
      <c r="AU869" s="19" t="s">
        <v>82</v>
      </c>
    </row>
    <row r="870" spans="1:63" s="12" customFormat="1" ht="22.8" customHeight="1">
      <c r="A870" s="12"/>
      <c r="B870" s="191"/>
      <c r="C870" s="192"/>
      <c r="D870" s="193" t="s">
        <v>71</v>
      </c>
      <c r="E870" s="205" t="s">
        <v>1387</v>
      </c>
      <c r="F870" s="205" t="s">
        <v>1388</v>
      </c>
      <c r="G870" s="192"/>
      <c r="H870" s="192"/>
      <c r="I870" s="195"/>
      <c r="J870" s="206">
        <f>BK870</f>
        <v>0</v>
      </c>
      <c r="K870" s="192"/>
      <c r="L870" s="197"/>
      <c r="M870" s="198"/>
      <c r="N870" s="199"/>
      <c r="O870" s="199"/>
      <c r="P870" s="200">
        <f>SUM(P871:P908)</f>
        <v>0</v>
      </c>
      <c r="Q870" s="199"/>
      <c r="R870" s="200">
        <f>SUM(R871:R908)</f>
        <v>0</v>
      </c>
      <c r="S870" s="199"/>
      <c r="T870" s="201">
        <f>SUM(T871:T908)</f>
        <v>0</v>
      </c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R870" s="202" t="s">
        <v>82</v>
      </c>
      <c r="AT870" s="203" t="s">
        <v>71</v>
      </c>
      <c r="AU870" s="203" t="s">
        <v>80</v>
      </c>
      <c r="AY870" s="202" t="s">
        <v>122</v>
      </c>
      <c r="BK870" s="204">
        <f>SUM(BK871:BK908)</f>
        <v>0</v>
      </c>
    </row>
    <row r="871" spans="1:65" s="2" customFormat="1" ht="24.15" customHeight="1">
      <c r="A871" s="40"/>
      <c r="B871" s="41"/>
      <c r="C871" s="207" t="s">
        <v>1389</v>
      </c>
      <c r="D871" s="207" t="s">
        <v>124</v>
      </c>
      <c r="E871" s="208" t="s">
        <v>1390</v>
      </c>
      <c r="F871" s="209" t="s">
        <v>1391</v>
      </c>
      <c r="G871" s="210" t="s">
        <v>238</v>
      </c>
      <c r="H871" s="211">
        <v>0</v>
      </c>
      <c r="I871" s="212"/>
      <c r="J871" s="213">
        <f>ROUND(I871*H871,2)</f>
        <v>0</v>
      </c>
      <c r="K871" s="214"/>
      <c r="L871" s="46"/>
      <c r="M871" s="215" t="s">
        <v>19</v>
      </c>
      <c r="N871" s="216" t="s">
        <v>43</v>
      </c>
      <c r="O871" s="86"/>
      <c r="P871" s="217">
        <f>O871*H871</f>
        <v>0</v>
      </c>
      <c r="Q871" s="217">
        <v>0</v>
      </c>
      <c r="R871" s="217">
        <f>Q871*H871</f>
        <v>0</v>
      </c>
      <c r="S871" s="217">
        <v>0</v>
      </c>
      <c r="T871" s="218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19" t="s">
        <v>303</v>
      </c>
      <c r="AT871" s="219" t="s">
        <v>124</v>
      </c>
      <c r="AU871" s="219" t="s">
        <v>82</v>
      </c>
      <c r="AY871" s="19" t="s">
        <v>122</v>
      </c>
      <c r="BE871" s="220">
        <f>IF(N871="základní",J871,0)</f>
        <v>0</v>
      </c>
      <c r="BF871" s="220">
        <f>IF(N871="snížená",J871,0)</f>
        <v>0</v>
      </c>
      <c r="BG871" s="220">
        <f>IF(N871="zákl. přenesená",J871,0)</f>
        <v>0</v>
      </c>
      <c r="BH871" s="220">
        <f>IF(N871="sníž. přenesená",J871,0)</f>
        <v>0</v>
      </c>
      <c r="BI871" s="220">
        <f>IF(N871="nulová",J871,0)</f>
        <v>0</v>
      </c>
      <c r="BJ871" s="19" t="s">
        <v>80</v>
      </c>
      <c r="BK871" s="220">
        <f>ROUND(I871*H871,2)</f>
        <v>0</v>
      </c>
      <c r="BL871" s="19" t="s">
        <v>303</v>
      </c>
      <c r="BM871" s="219" t="s">
        <v>1392</v>
      </c>
    </row>
    <row r="872" spans="1:47" s="2" customFormat="1" ht="12">
      <c r="A872" s="40"/>
      <c r="B872" s="41"/>
      <c r="C872" s="42"/>
      <c r="D872" s="221" t="s">
        <v>130</v>
      </c>
      <c r="E872" s="42"/>
      <c r="F872" s="222" t="s">
        <v>1393</v>
      </c>
      <c r="G872" s="42"/>
      <c r="H872" s="42"/>
      <c r="I872" s="223"/>
      <c r="J872" s="42"/>
      <c r="K872" s="42"/>
      <c r="L872" s="46"/>
      <c r="M872" s="224"/>
      <c r="N872" s="225"/>
      <c r="O872" s="86"/>
      <c r="P872" s="86"/>
      <c r="Q872" s="86"/>
      <c r="R872" s="86"/>
      <c r="S872" s="86"/>
      <c r="T872" s="87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T872" s="19" t="s">
        <v>130</v>
      </c>
      <c r="AU872" s="19" t="s">
        <v>82</v>
      </c>
    </row>
    <row r="873" spans="1:65" s="2" customFormat="1" ht="24.15" customHeight="1">
      <c r="A873" s="40"/>
      <c r="B873" s="41"/>
      <c r="C873" s="207" t="s">
        <v>847</v>
      </c>
      <c r="D873" s="207" t="s">
        <v>124</v>
      </c>
      <c r="E873" s="208" t="s">
        <v>1394</v>
      </c>
      <c r="F873" s="209" t="s">
        <v>1395</v>
      </c>
      <c r="G873" s="210" t="s">
        <v>238</v>
      </c>
      <c r="H873" s="211">
        <v>0</v>
      </c>
      <c r="I873" s="212"/>
      <c r="J873" s="213">
        <f>ROUND(I873*H873,2)</f>
        <v>0</v>
      </c>
      <c r="K873" s="214"/>
      <c r="L873" s="46"/>
      <c r="M873" s="215" t="s">
        <v>19</v>
      </c>
      <c r="N873" s="216" t="s">
        <v>43</v>
      </c>
      <c r="O873" s="86"/>
      <c r="P873" s="217">
        <f>O873*H873</f>
        <v>0</v>
      </c>
      <c r="Q873" s="217">
        <v>0.0003</v>
      </c>
      <c r="R873" s="217">
        <f>Q873*H873</f>
        <v>0</v>
      </c>
      <c r="S873" s="217">
        <v>0</v>
      </c>
      <c r="T873" s="218">
        <f>S873*H873</f>
        <v>0</v>
      </c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R873" s="219" t="s">
        <v>303</v>
      </c>
      <c r="AT873" s="219" t="s">
        <v>124</v>
      </c>
      <c r="AU873" s="219" t="s">
        <v>82</v>
      </c>
      <c r="AY873" s="19" t="s">
        <v>122</v>
      </c>
      <c r="BE873" s="220">
        <f>IF(N873="základní",J873,0)</f>
        <v>0</v>
      </c>
      <c r="BF873" s="220">
        <f>IF(N873="snížená",J873,0)</f>
        <v>0</v>
      </c>
      <c r="BG873" s="220">
        <f>IF(N873="zákl. přenesená",J873,0)</f>
        <v>0</v>
      </c>
      <c r="BH873" s="220">
        <f>IF(N873="sníž. přenesená",J873,0)</f>
        <v>0</v>
      </c>
      <c r="BI873" s="220">
        <f>IF(N873="nulová",J873,0)</f>
        <v>0</v>
      </c>
      <c r="BJ873" s="19" t="s">
        <v>80</v>
      </c>
      <c r="BK873" s="220">
        <f>ROUND(I873*H873,2)</f>
        <v>0</v>
      </c>
      <c r="BL873" s="19" t="s">
        <v>303</v>
      </c>
      <c r="BM873" s="219" t="s">
        <v>1396</v>
      </c>
    </row>
    <row r="874" spans="1:47" s="2" customFormat="1" ht="12">
      <c r="A874" s="40"/>
      <c r="B874" s="41"/>
      <c r="C874" s="42"/>
      <c r="D874" s="221" t="s">
        <v>130</v>
      </c>
      <c r="E874" s="42"/>
      <c r="F874" s="222" t="s">
        <v>1397</v>
      </c>
      <c r="G874" s="42"/>
      <c r="H874" s="42"/>
      <c r="I874" s="223"/>
      <c r="J874" s="42"/>
      <c r="K874" s="42"/>
      <c r="L874" s="46"/>
      <c r="M874" s="224"/>
      <c r="N874" s="225"/>
      <c r="O874" s="86"/>
      <c r="P874" s="86"/>
      <c r="Q874" s="86"/>
      <c r="R874" s="86"/>
      <c r="S874" s="86"/>
      <c r="T874" s="87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T874" s="19" t="s">
        <v>130</v>
      </c>
      <c r="AU874" s="19" t="s">
        <v>82</v>
      </c>
    </row>
    <row r="875" spans="1:65" s="2" customFormat="1" ht="37.8" customHeight="1">
      <c r="A875" s="40"/>
      <c r="B875" s="41"/>
      <c r="C875" s="207" t="s">
        <v>1398</v>
      </c>
      <c r="D875" s="207" t="s">
        <v>124</v>
      </c>
      <c r="E875" s="208" t="s">
        <v>1399</v>
      </c>
      <c r="F875" s="209" t="s">
        <v>1400</v>
      </c>
      <c r="G875" s="210" t="s">
        <v>238</v>
      </c>
      <c r="H875" s="211">
        <v>0</v>
      </c>
      <c r="I875" s="212"/>
      <c r="J875" s="213">
        <f>ROUND(I875*H875,2)</f>
        <v>0</v>
      </c>
      <c r="K875" s="214"/>
      <c r="L875" s="46"/>
      <c r="M875" s="215" t="s">
        <v>19</v>
      </c>
      <c r="N875" s="216" t="s">
        <v>43</v>
      </c>
      <c r="O875" s="86"/>
      <c r="P875" s="217">
        <f>O875*H875</f>
        <v>0</v>
      </c>
      <c r="Q875" s="217">
        <v>0.0075</v>
      </c>
      <c r="R875" s="217">
        <f>Q875*H875</f>
        <v>0</v>
      </c>
      <c r="S875" s="217">
        <v>0</v>
      </c>
      <c r="T875" s="218">
        <f>S875*H875</f>
        <v>0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19" t="s">
        <v>303</v>
      </c>
      <c r="AT875" s="219" t="s">
        <v>124</v>
      </c>
      <c r="AU875" s="219" t="s">
        <v>82</v>
      </c>
      <c r="AY875" s="19" t="s">
        <v>122</v>
      </c>
      <c r="BE875" s="220">
        <f>IF(N875="základní",J875,0)</f>
        <v>0</v>
      </c>
      <c r="BF875" s="220">
        <f>IF(N875="snížená",J875,0)</f>
        <v>0</v>
      </c>
      <c r="BG875" s="220">
        <f>IF(N875="zákl. přenesená",J875,0)</f>
        <v>0</v>
      </c>
      <c r="BH875" s="220">
        <f>IF(N875="sníž. přenesená",J875,0)</f>
        <v>0</v>
      </c>
      <c r="BI875" s="220">
        <f>IF(N875="nulová",J875,0)</f>
        <v>0</v>
      </c>
      <c r="BJ875" s="19" t="s">
        <v>80</v>
      </c>
      <c r="BK875" s="220">
        <f>ROUND(I875*H875,2)</f>
        <v>0</v>
      </c>
      <c r="BL875" s="19" t="s">
        <v>303</v>
      </c>
      <c r="BM875" s="219" t="s">
        <v>1401</v>
      </c>
    </row>
    <row r="876" spans="1:47" s="2" customFormat="1" ht="12">
      <c r="A876" s="40"/>
      <c r="B876" s="41"/>
      <c r="C876" s="42"/>
      <c r="D876" s="221" t="s">
        <v>130</v>
      </c>
      <c r="E876" s="42"/>
      <c r="F876" s="222" t="s">
        <v>1402</v>
      </c>
      <c r="G876" s="42"/>
      <c r="H876" s="42"/>
      <c r="I876" s="223"/>
      <c r="J876" s="42"/>
      <c r="K876" s="42"/>
      <c r="L876" s="46"/>
      <c r="M876" s="224"/>
      <c r="N876" s="225"/>
      <c r="O876" s="86"/>
      <c r="P876" s="86"/>
      <c r="Q876" s="86"/>
      <c r="R876" s="86"/>
      <c r="S876" s="86"/>
      <c r="T876" s="87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T876" s="19" t="s">
        <v>130</v>
      </c>
      <c r="AU876" s="19" t="s">
        <v>82</v>
      </c>
    </row>
    <row r="877" spans="1:65" s="2" customFormat="1" ht="24.15" customHeight="1">
      <c r="A877" s="40"/>
      <c r="B877" s="41"/>
      <c r="C877" s="207" t="s">
        <v>852</v>
      </c>
      <c r="D877" s="207" t="s">
        <v>124</v>
      </c>
      <c r="E877" s="208" t="s">
        <v>1403</v>
      </c>
      <c r="F877" s="209" t="s">
        <v>1404</v>
      </c>
      <c r="G877" s="210" t="s">
        <v>479</v>
      </c>
      <c r="H877" s="211">
        <v>0</v>
      </c>
      <c r="I877" s="212"/>
      <c r="J877" s="213">
        <f>ROUND(I877*H877,2)</f>
        <v>0</v>
      </c>
      <c r="K877" s="214"/>
      <c r="L877" s="46"/>
      <c r="M877" s="215" t="s">
        <v>19</v>
      </c>
      <c r="N877" s="216" t="s">
        <v>43</v>
      </c>
      <c r="O877" s="86"/>
      <c r="P877" s="217">
        <f>O877*H877</f>
        <v>0</v>
      </c>
      <c r="Q877" s="217">
        <v>0</v>
      </c>
      <c r="R877" s="217">
        <f>Q877*H877</f>
        <v>0</v>
      </c>
      <c r="S877" s="217">
        <v>0</v>
      </c>
      <c r="T877" s="218">
        <f>S877*H877</f>
        <v>0</v>
      </c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R877" s="219" t="s">
        <v>303</v>
      </c>
      <c r="AT877" s="219" t="s">
        <v>124</v>
      </c>
      <c r="AU877" s="219" t="s">
        <v>82</v>
      </c>
      <c r="AY877" s="19" t="s">
        <v>122</v>
      </c>
      <c r="BE877" s="220">
        <f>IF(N877="základní",J877,0)</f>
        <v>0</v>
      </c>
      <c r="BF877" s="220">
        <f>IF(N877="snížená",J877,0)</f>
        <v>0</v>
      </c>
      <c r="BG877" s="220">
        <f>IF(N877="zákl. přenesená",J877,0)</f>
        <v>0</v>
      </c>
      <c r="BH877" s="220">
        <f>IF(N877="sníž. přenesená",J877,0)</f>
        <v>0</v>
      </c>
      <c r="BI877" s="220">
        <f>IF(N877="nulová",J877,0)</f>
        <v>0</v>
      </c>
      <c r="BJ877" s="19" t="s">
        <v>80</v>
      </c>
      <c r="BK877" s="220">
        <f>ROUND(I877*H877,2)</f>
        <v>0</v>
      </c>
      <c r="BL877" s="19" t="s">
        <v>303</v>
      </c>
      <c r="BM877" s="219" t="s">
        <v>1405</v>
      </c>
    </row>
    <row r="878" spans="1:47" s="2" customFormat="1" ht="12">
      <c r="A878" s="40"/>
      <c r="B878" s="41"/>
      <c r="C878" s="42"/>
      <c r="D878" s="221" t="s">
        <v>130</v>
      </c>
      <c r="E878" s="42"/>
      <c r="F878" s="222" t="s">
        <v>1406</v>
      </c>
      <c r="G878" s="42"/>
      <c r="H878" s="42"/>
      <c r="I878" s="223"/>
      <c r="J878" s="42"/>
      <c r="K878" s="42"/>
      <c r="L878" s="46"/>
      <c r="M878" s="224"/>
      <c r="N878" s="225"/>
      <c r="O878" s="86"/>
      <c r="P878" s="86"/>
      <c r="Q878" s="86"/>
      <c r="R878" s="86"/>
      <c r="S878" s="86"/>
      <c r="T878" s="87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T878" s="19" t="s">
        <v>130</v>
      </c>
      <c r="AU878" s="19" t="s">
        <v>82</v>
      </c>
    </row>
    <row r="879" spans="1:65" s="2" customFormat="1" ht="16.5" customHeight="1">
      <c r="A879" s="40"/>
      <c r="B879" s="41"/>
      <c r="C879" s="275" t="s">
        <v>1407</v>
      </c>
      <c r="D879" s="275" t="s">
        <v>440</v>
      </c>
      <c r="E879" s="276" t="s">
        <v>1408</v>
      </c>
      <c r="F879" s="277" t="s">
        <v>1409</v>
      </c>
      <c r="G879" s="278" t="s">
        <v>479</v>
      </c>
      <c r="H879" s="279">
        <v>0</v>
      </c>
      <c r="I879" s="280"/>
      <c r="J879" s="281">
        <f>ROUND(I879*H879,2)</f>
        <v>0</v>
      </c>
      <c r="K879" s="282"/>
      <c r="L879" s="283"/>
      <c r="M879" s="284" t="s">
        <v>19</v>
      </c>
      <c r="N879" s="285" t="s">
        <v>43</v>
      </c>
      <c r="O879" s="86"/>
      <c r="P879" s="217">
        <f>O879*H879</f>
        <v>0</v>
      </c>
      <c r="Q879" s="217">
        <v>0</v>
      </c>
      <c r="R879" s="217">
        <f>Q879*H879</f>
        <v>0</v>
      </c>
      <c r="S879" s="217">
        <v>0</v>
      </c>
      <c r="T879" s="218">
        <f>S879*H879</f>
        <v>0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19" t="s">
        <v>364</v>
      </c>
      <c r="AT879" s="219" t="s">
        <v>440</v>
      </c>
      <c r="AU879" s="219" t="s">
        <v>82</v>
      </c>
      <c r="AY879" s="19" t="s">
        <v>122</v>
      </c>
      <c r="BE879" s="220">
        <f>IF(N879="základní",J879,0)</f>
        <v>0</v>
      </c>
      <c r="BF879" s="220">
        <f>IF(N879="snížená",J879,0)</f>
        <v>0</v>
      </c>
      <c r="BG879" s="220">
        <f>IF(N879="zákl. přenesená",J879,0)</f>
        <v>0</v>
      </c>
      <c r="BH879" s="220">
        <f>IF(N879="sníž. přenesená",J879,0)</f>
        <v>0</v>
      </c>
      <c r="BI879" s="220">
        <f>IF(N879="nulová",J879,0)</f>
        <v>0</v>
      </c>
      <c r="BJ879" s="19" t="s">
        <v>80</v>
      </c>
      <c r="BK879" s="220">
        <f>ROUND(I879*H879,2)</f>
        <v>0</v>
      </c>
      <c r="BL879" s="19" t="s">
        <v>303</v>
      </c>
      <c r="BM879" s="219" t="s">
        <v>1410</v>
      </c>
    </row>
    <row r="880" spans="1:65" s="2" customFormat="1" ht="37.8" customHeight="1">
      <c r="A880" s="40"/>
      <c r="B880" s="41"/>
      <c r="C880" s="207" t="s">
        <v>856</v>
      </c>
      <c r="D880" s="207" t="s">
        <v>124</v>
      </c>
      <c r="E880" s="208" t="s">
        <v>1411</v>
      </c>
      <c r="F880" s="209" t="s">
        <v>1412</v>
      </c>
      <c r="G880" s="210" t="s">
        <v>479</v>
      </c>
      <c r="H880" s="211">
        <v>0</v>
      </c>
      <c r="I880" s="212"/>
      <c r="J880" s="213">
        <f>ROUND(I880*H880,2)</f>
        <v>0</v>
      </c>
      <c r="K880" s="214"/>
      <c r="L880" s="46"/>
      <c r="M880" s="215" t="s">
        <v>19</v>
      </c>
      <c r="N880" s="216" t="s">
        <v>43</v>
      </c>
      <c r="O880" s="86"/>
      <c r="P880" s="217">
        <f>O880*H880</f>
        <v>0</v>
      </c>
      <c r="Q880" s="217">
        <v>0</v>
      </c>
      <c r="R880" s="217">
        <f>Q880*H880</f>
        <v>0</v>
      </c>
      <c r="S880" s="217">
        <v>0</v>
      </c>
      <c r="T880" s="218">
        <f>S880*H880</f>
        <v>0</v>
      </c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R880" s="219" t="s">
        <v>303</v>
      </c>
      <c r="AT880" s="219" t="s">
        <v>124</v>
      </c>
      <c r="AU880" s="219" t="s">
        <v>82</v>
      </c>
      <c r="AY880" s="19" t="s">
        <v>122</v>
      </c>
      <c r="BE880" s="220">
        <f>IF(N880="základní",J880,0)</f>
        <v>0</v>
      </c>
      <c r="BF880" s="220">
        <f>IF(N880="snížená",J880,0)</f>
        <v>0</v>
      </c>
      <c r="BG880" s="220">
        <f>IF(N880="zákl. přenesená",J880,0)</f>
        <v>0</v>
      </c>
      <c r="BH880" s="220">
        <f>IF(N880="sníž. přenesená",J880,0)</f>
        <v>0</v>
      </c>
      <c r="BI880" s="220">
        <f>IF(N880="nulová",J880,0)</f>
        <v>0</v>
      </c>
      <c r="BJ880" s="19" t="s">
        <v>80</v>
      </c>
      <c r="BK880" s="220">
        <f>ROUND(I880*H880,2)</f>
        <v>0</v>
      </c>
      <c r="BL880" s="19" t="s">
        <v>303</v>
      </c>
      <c r="BM880" s="219" t="s">
        <v>1413</v>
      </c>
    </row>
    <row r="881" spans="1:65" s="2" customFormat="1" ht="16.5" customHeight="1">
      <c r="A881" s="40"/>
      <c r="B881" s="41"/>
      <c r="C881" s="275" t="s">
        <v>1414</v>
      </c>
      <c r="D881" s="275" t="s">
        <v>440</v>
      </c>
      <c r="E881" s="276" t="s">
        <v>1415</v>
      </c>
      <c r="F881" s="277" t="s">
        <v>1416</v>
      </c>
      <c r="G881" s="278" t="s">
        <v>407</v>
      </c>
      <c r="H881" s="279">
        <v>0</v>
      </c>
      <c r="I881" s="280"/>
      <c r="J881" s="281">
        <f>ROUND(I881*H881,2)</f>
        <v>0</v>
      </c>
      <c r="K881" s="282"/>
      <c r="L881" s="283"/>
      <c r="M881" s="284" t="s">
        <v>19</v>
      </c>
      <c r="N881" s="285" t="s">
        <v>43</v>
      </c>
      <c r="O881" s="86"/>
      <c r="P881" s="217">
        <f>O881*H881</f>
        <v>0</v>
      </c>
      <c r="Q881" s="217">
        <v>0</v>
      </c>
      <c r="R881" s="217">
        <f>Q881*H881</f>
        <v>0</v>
      </c>
      <c r="S881" s="217">
        <v>0</v>
      </c>
      <c r="T881" s="218">
        <f>S881*H881</f>
        <v>0</v>
      </c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R881" s="219" t="s">
        <v>364</v>
      </c>
      <c r="AT881" s="219" t="s">
        <v>440</v>
      </c>
      <c r="AU881" s="219" t="s">
        <v>82</v>
      </c>
      <c r="AY881" s="19" t="s">
        <v>122</v>
      </c>
      <c r="BE881" s="220">
        <f>IF(N881="základní",J881,0)</f>
        <v>0</v>
      </c>
      <c r="BF881" s="220">
        <f>IF(N881="snížená",J881,0)</f>
        <v>0</v>
      </c>
      <c r="BG881" s="220">
        <f>IF(N881="zákl. přenesená",J881,0)</f>
        <v>0</v>
      </c>
      <c r="BH881" s="220">
        <f>IF(N881="sníž. přenesená",J881,0)</f>
        <v>0</v>
      </c>
      <c r="BI881" s="220">
        <f>IF(N881="nulová",J881,0)</f>
        <v>0</v>
      </c>
      <c r="BJ881" s="19" t="s">
        <v>80</v>
      </c>
      <c r="BK881" s="220">
        <f>ROUND(I881*H881,2)</f>
        <v>0</v>
      </c>
      <c r="BL881" s="19" t="s">
        <v>303</v>
      </c>
      <c r="BM881" s="219" t="s">
        <v>1417</v>
      </c>
    </row>
    <row r="882" spans="1:65" s="2" customFormat="1" ht="37.8" customHeight="1">
      <c r="A882" s="40"/>
      <c r="B882" s="41"/>
      <c r="C882" s="207" t="s">
        <v>865</v>
      </c>
      <c r="D882" s="207" t="s">
        <v>124</v>
      </c>
      <c r="E882" s="208" t="s">
        <v>1418</v>
      </c>
      <c r="F882" s="209" t="s">
        <v>1419</v>
      </c>
      <c r="G882" s="210" t="s">
        <v>479</v>
      </c>
      <c r="H882" s="211">
        <v>0</v>
      </c>
      <c r="I882" s="212"/>
      <c r="J882" s="213">
        <f>ROUND(I882*H882,2)</f>
        <v>0</v>
      </c>
      <c r="K882" s="214"/>
      <c r="L882" s="46"/>
      <c r="M882" s="215" t="s">
        <v>19</v>
      </c>
      <c r="N882" s="216" t="s">
        <v>43</v>
      </c>
      <c r="O882" s="86"/>
      <c r="P882" s="217">
        <f>O882*H882</f>
        <v>0</v>
      </c>
      <c r="Q882" s="217">
        <v>0</v>
      </c>
      <c r="R882" s="217">
        <f>Q882*H882</f>
        <v>0</v>
      </c>
      <c r="S882" s="217">
        <v>0</v>
      </c>
      <c r="T882" s="218">
        <f>S882*H882</f>
        <v>0</v>
      </c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R882" s="219" t="s">
        <v>303</v>
      </c>
      <c r="AT882" s="219" t="s">
        <v>124</v>
      </c>
      <c r="AU882" s="219" t="s">
        <v>82</v>
      </c>
      <c r="AY882" s="19" t="s">
        <v>122</v>
      </c>
      <c r="BE882" s="220">
        <f>IF(N882="základní",J882,0)</f>
        <v>0</v>
      </c>
      <c r="BF882" s="220">
        <f>IF(N882="snížená",J882,0)</f>
        <v>0</v>
      </c>
      <c r="BG882" s="220">
        <f>IF(N882="zákl. přenesená",J882,0)</f>
        <v>0</v>
      </c>
      <c r="BH882" s="220">
        <f>IF(N882="sníž. přenesená",J882,0)</f>
        <v>0</v>
      </c>
      <c r="BI882" s="220">
        <f>IF(N882="nulová",J882,0)</f>
        <v>0</v>
      </c>
      <c r="BJ882" s="19" t="s">
        <v>80</v>
      </c>
      <c r="BK882" s="220">
        <f>ROUND(I882*H882,2)</f>
        <v>0</v>
      </c>
      <c r="BL882" s="19" t="s">
        <v>303</v>
      </c>
      <c r="BM882" s="219" t="s">
        <v>1420</v>
      </c>
    </row>
    <row r="883" spans="1:65" s="2" customFormat="1" ht="16.5" customHeight="1">
      <c r="A883" s="40"/>
      <c r="B883" s="41"/>
      <c r="C883" s="275" t="s">
        <v>1421</v>
      </c>
      <c r="D883" s="275" t="s">
        <v>440</v>
      </c>
      <c r="E883" s="276" t="s">
        <v>1422</v>
      </c>
      <c r="F883" s="277" t="s">
        <v>1423</v>
      </c>
      <c r="G883" s="278" t="s">
        <v>238</v>
      </c>
      <c r="H883" s="279">
        <v>0</v>
      </c>
      <c r="I883" s="280"/>
      <c r="J883" s="281">
        <f>ROUND(I883*H883,2)</f>
        <v>0</v>
      </c>
      <c r="K883" s="282"/>
      <c r="L883" s="283"/>
      <c r="M883" s="284" t="s">
        <v>19</v>
      </c>
      <c r="N883" s="285" t="s">
        <v>43</v>
      </c>
      <c r="O883" s="86"/>
      <c r="P883" s="217">
        <f>O883*H883</f>
        <v>0</v>
      </c>
      <c r="Q883" s="217">
        <v>0.059</v>
      </c>
      <c r="R883" s="217">
        <f>Q883*H883</f>
        <v>0</v>
      </c>
      <c r="S883" s="217">
        <v>0</v>
      </c>
      <c r="T883" s="218">
        <f>S883*H883</f>
        <v>0</v>
      </c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R883" s="219" t="s">
        <v>364</v>
      </c>
      <c r="AT883" s="219" t="s">
        <v>440</v>
      </c>
      <c r="AU883" s="219" t="s">
        <v>82</v>
      </c>
      <c r="AY883" s="19" t="s">
        <v>122</v>
      </c>
      <c r="BE883" s="220">
        <f>IF(N883="základní",J883,0)</f>
        <v>0</v>
      </c>
      <c r="BF883" s="220">
        <f>IF(N883="snížená",J883,0)</f>
        <v>0</v>
      </c>
      <c r="BG883" s="220">
        <f>IF(N883="zákl. přenesená",J883,0)</f>
        <v>0</v>
      </c>
      <c r="BH883" s="220">
        <f>IF(N883="sníž. přenesená",J883,0)</f>
        <v>0</v>
      </c>
      <c r="BI883" s="220">
        <f>IF(N883="nulová",J883,0)</f>
        <v>0</v>
      </c>
      <c r="BJ883" s="19" t="s">
        <v>80</v>
      </c>
      <c r="BK883" s="220">
        <f>ROUND(I883*H883,2)</f>
        <v>0</v>
      </c>
      <c r="BL883" s="19" t="s">
        <v>303</v>
      </c>
      <c r="BM883" s="219" t="s">
        <v>1424</v>
      </c>
    </row>
    <row r="884" spans="1:65" s="2" customFormat="1" ht="33" customHeight="1">
      <c r="A884" s="40"/>
      <c r="B884" s="41"/>
      <c r="C884" s="207" t="s">
        <v>876</v>
      </c>
      <c r="D884" s="207" t="s">
        <v>124</v>
      </c>
      <c r="E884" s="208" t="s">
        <v>1425</v>
      </c>
      <c r="F884" s="209" t="s">
        <v>1426</v>
      </c>
      <c r="G884" s="210" t="s">
        <v>479</v>
      </c>
      <c r="H884" s="211">
        <v>0</v>
      </c>
      <c r="I884" s="212"/>
      <c r="J884" s="213">
        <f>ROUND(I884*H884,2)</f>
        <v>0</v>
      </c>
      <c r="K884" s="214"/>
      <c r="L884" s="46"/>
      <c r="M884" s="215" t="s">
        <v>19</v>
      </c>
      <c r="N884" s="216" t="s">
        <v>43</v>
      </c>
      <c r="O884" s="86"/>
      <c r="P884" s="217">
        <f>O884*H884</f>
        <v>0</v>
      </c>
      <c r="Q884" s="217">
        <v>0</v>
      </c>
      <c r="R884" s="217">
        <f>Q884*H884</f>
        <v>0</v>
      </c>
      <c r="S884" s="217">
        <v>0</v>
      </c>
      <c r="T884" s="218">
        <f>S884*H884</f>
        <v>0</v>
      </c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R884" s="219" t="s">
        <v>303</v>
      </c>
      <c r="AT884" s="219" t="s">
        <v>124</v>
      </c>
      <c r="AU884" s="219" t="s">
        <v>82</v>
      </c>
      <c r="AY884" s="19" t="s">
        <v>122</v>
      </c>
      <c r="BE884" s="220">
        <f>IF(N884="základní",J884,0)</f>
        <v>0</v>
      </c>
      <c r="BF884" s="220">
        <f>IF(N884="snížená",J884,0)</f>
        <v>0</v>
      </c>
      <c r="BG884" s="220">
        <f>IF(N884="zákl. přenesená",J884,0)</f>
        <v>0</v>
      </c>
      <c r="BH884" s="220">
        <f>IF(N884="sníž. přenesená",J884,0)</f>
        <v>0</v>
      </c>
      <c r="BI884" s="220">
        <f>IF(N884="nulová",J884,0)</f>
        <v>0</v>
      </c>
      <c r="BJ884" s="19" t="s">
        <v>80</v>
      </c>
      <c r="BK884" s="220">
        <f>ROUND(I884*H884,2)</f>
        <v>0</v>
      </c>
      <c r="BL884" s="19" t="s">
        <v>303</v>
      </c>
      <c r="BM884" s="219" t="s">
        <v>1427</v>
      </c>
    </row>
    <row r="885" spans="1:65" s="2" customFormat="1" ht="16.5" customHeight="1">
      <c r="A885" s="40"/>
      <c r="B885" s="41"/>
      <c r="C885" s="275" t="s">
        <v>1428</v>
      </c>
      <c r="D885" s="275" t="s">
        <v>440</v>
      </c>
      <c r="E885" s="276" t="s">
        <v>1429</v>
      </c>
      <c r="F885" s="277" t="s">
        <v>1430</v>
      </c>
      <c r="G885" s="278" t="s">
        <v>479</v>
      </c>
      <c r="H885" s="279">
        <v>0</v>
      </c>
      <c r="I885" s="280"/>
      <c r="J885" s="281">
        <f>ROUND(I885*H885,2)</f>
        <v>0</v>
      </c>
      <c r="K885" s="282"/>
      <c r="L885" s="283"/>
      <c r="M885" s="284" t="s">
        <v>19</v>
      </c>
      <c r="N885" s="285" t="s">
        <v>43</v>
      </c>
      <c r="O885" s="86"/>
      <c r="P885" s="217">
        <f>O885*H885</f>
        <v>0</v>
      </c>
      <c r="Q885" s="217">
        <v>0.0012</v>
      </c>
      <c r="R885" s="217">
        <f>Q885*H885</f>
        <v>0</v>
      </c>
      <c r="S885" s="217">
        <v>0</v>
      </c>
      <c r="T885" s="218">
        <f>S885*H885</f>
        <v>0</v>
      </c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R885" s="219" t="s">
        <v>364</v>
      </c>
      <c r="AT885" s="219" t="s">
        <v>440</v>
      </c>
      <c r="AU885" s="219" t="s">
        <v>82</v>
      </c>
      <c r="AY885" s="19" t="s">
        <v>122</v>
      </c>
      <c r="BE885" s="220">
        <f>IF(N885="základní",J885,0)</f>
        <v>0</v>
      </c>
      <c r="BF885" s="220">
        <f>IF(N885="snížená",J885,0)</f>
        <v>0</v>
      </c>
      <c r="BG885" s="220">
        <f>IF(N885="zákl. přenesená",J885,0)</f>
        <v>0</v>
      </c>
      <c r="BH885" s="220">
        <f>IF(N885="sníž. přenesená",J885,0)</f>
        <v>0</v>
      </c>
      <c r="BI885" s="220">
        <f>IF(N885="nulová",J885,0)</f>
        <v>0</v>
      </c>
      <c r="BJ885" s="19" t="s">
        <v>80</v>
      </c>
      <c r="BK885" s="220">
        <f>ROUND(I885*H885,2)</f>
        <v>0</v>
      </c>
      <c r="BL885" s="19" t="s">
        <v>303</v>
      </c>
      <c r="BM885" s="219" t="s">
        <v>1431</v>
      </c>
    </row>
    <row r="886" spans="1:65" s="2" customFormat="1" ht="33" customHeight="1">
      <c r="A886" s="40"/>
      <c r="B886" s="41"/>
      <c r="C886" s="207" t="s">
        <v>885</v>
      </c>
      <c r="D886" s="207" t="s">
        <v>124</v>
      </c>
      <c r="E886" s="208" t="s">
        <v>1432</v>
      </c>
      <c r="F886" s="209" t="s">
        <v>1433</v>
      </c>
      <c r="G886" s="210" t="s">
        <v>479</v>
      </c>
      <c r="H886" s="211">
        <v>0</v>
      </c>
      <c r="I886" s="212"/>
      <c r="J886" s="213">
        <f>ROUND(I886*H886,2)</f>
        <v>0</v>
      </c>
      <c r="K886" s="214"/>
      <c r="L886" s="46"/>
      <c r="M886" s="215" t="s">
        <v>19</v>
      </c>
      <c r="N886" s="216" t="s">
        <v>43</v>
      </c>
      <c r="O886" s="86"/>
      <c r="P886" s="217">
        <f>O886*H886</f>
        <v>0</v>
      </c>
      <c r="Q886" s="217">
        <v>0.000584</v>
      </c>
      <c r="R886" s="217">
        <f>Q886*H886</f>
        <v>0</v>
      </c>
      <c r="S886" s="217">
        <v>0</v>
      </c>
      <c r="T886" s="218">
        <f>S886*H886</f>
        <v>0</v>
      </c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R886" s="219" t="s">
        <v>303</v>
      </c>
      <c r="AT886" s="219" t="s">
        <v>124</v>
      </c>
      <c r="AU886" s="219" t="s">
        <v>82</v>
      </c>
      <c r="AY886" s="19" t="s">
        <v>122</v>
      </c>
      <c r="BE886" s="220">
        <f>IF(N886="základní",J886,0)</f>
        <v>0</v>
      </c>
      <c r="BF886" s="220">
        <f>IF(N886="snížená",J886,0)</f>
        <v>0</v>
      </c>
      <c r="BG886" s="220">
        <f>IF(N886="zákl. přenesená",J886,0)</f>
        <v>0</v>
      </c>
      <c r="BH886" s="220">
        <f>IF(N886="sníž. přenesená",J886,0)</f>
        <v>0</v>
      </c>
      <c r="BI886" s="220">
        <f>IF(N886="nulová",J886,0)</f>
        <v>0</v>
      </c>
      <c r="BJ886" s="19" t="s">
        <v>80</v>
      </c>
      <c r="BK886" s="220">
        <f>ROUND(I886*H886,2)</f>
        <v>0</v>
      </c>
      <c r="BL886" s="19" t="s">
        <v>303</v>
      </c>
      <c r="BM886" s="219" t="s">
        <v>1434</v>
      </c>
    </row>
    <row r="887" spans="1:47" s="2" customFormat="1" ht="12">
      <c r="A887" s="40"/>
      <c r="B887" s="41"/>
      <c r="C887" s="42"/>
      <c r="D887" s="221" t="s">
        <v>130</v>
      </c>
      <c r="E887" s="42"/>
      <c r="F887" s="222" t="s">
        <v>1435</v>
      </c>
      <c r="G887" s="42"/>
      <c r="H887" s="42"/>
      <c r="I887" s="223"/>
      <c r="J887" s="42"/>
      <c r="K887" s="42"/>
      <c r="L887" s="46"/>
      <c r="M887" s="224"/>
      <c r="N887" s="225"/>
      <c r="O887" s="86"/>
      <c r="P887" s="86"/>
      <c r="Q887" s="86"/>
      <c r="R887" s="86"/>
      <c r="S887" s="86"/>
      <c r="T887" s="87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T887" s="19" t="s">
        <v>130</v>
      </c>
      <c r="AU887" s="19" t="s">
        <v>82</v>
      </c>
    </row>
    <row r="888" spans="1:65" s="2" customFormat="1" ht="24.15" customHeight="1">
      <c r="A888" s="40"/>
      <c r="B888" s="41"/>
      <c r="C888" s="275" t="s">
        <v>1436</v>
      </c>
      <c r="D888" s="275" t="s">
        <v>440</v>
      </c>
      <c r="E888" s="276" t="s">
        <v>1437</v>
      </c>
      <c r="F888" s="277" t="s">
        <v>1438</v>
      </c>
      <c r="G888" s="278" t="s">
        <v>479</v>
      </c>
      <c r="H888" s="279">
        <v>0</v>
      </c>
      <c r="I888" s="280"/>
      <c r="J888" s="281">
        <f>ROUND(I888*H888,2)</f>
        <v>0</v>
      </c>
      <c r="K888" s="282"/>
      <c r="L888" s="283"/>
      <c r="M888" s="284" t="s">
        <v>19</v>
      </c>
      <c r="N888" s="285" t="s">
        <v>43</v>
      </c>
      <c r="O888" s="86"/>
      <c r="P888" s="217">
        <f>O888*H888</f>
        <v>0</v>
      </c>
      <c r="Q888" s="217">
        <v>0</v>
      </c>
      <c r="R888" s="217">
        <f>Q888*H888</f>
        <v>0</v>
      </c>
      <c r="S888" s="217">
        <v>0</v>
      </c>
      <c r="T888" s="218">
        <f>S888*H888</f>
        <v>0</v>
      </c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R888" s="219" t="s">
        <v>364</v>
      </c>
      <c r="AT888" s="219" t="s">
        <v>440</v>
      </c>
      <c r="AU888" s="219" t="s">
        <v>82</v>
      </c>
      <c r="AY888" s="19" t="s">
        <v>122</v>
      </c>
      <c r="BE888" s="220">
        <f>IF(N888="základní",J888,0)</f>
        <v>0</v>
      </c>
      <c r="BF888" s="220">
        <f>IF(N888="snížená",J888,0)</f>
        <v>0</v>
      </c>
      <c r="BG888" s="220">
        <f>IF(N888="zákl. přenesená",J888,0)</f>
        <v>0</v>
      </c>
      <c r="BH888" s="220">
        <f>IF(N888="sníž. přenesená",J888,0)</f>
        <v>0</v>
      </c>
      <c r="BI888" s="220">
        <f>IF(N888="nulová",J888,0)</f>
        <v>0</v>
      </c>
      <c r="BJ888" s="19" t="s">
        <v>80</v>
      </c>
      <c r="BK888" s="220">
        <f>ROUND(I888*H888,2)</f>
        <v>0</v>
      </c>
      <c r="BL888" s="19" t="s">
        <v>303</v>
      </c>
      <c r="BM888" s="219" t="s">
        <v>1439</v>
      </c>
    </row>
    <row r="889" spans="1:65" s="2" customFormat="1" ht="24.15" customHeight="1">
      <c r="A889" s="40"/>
      <c r="B889" s="41"/>
      <c r="C889" s="207" t="s">
        <v>1440</v>
      </c>
      <c r="D889" s="207" t="s">
        <v>124</v>
      </c>
      <c r="E889" s="208" t="s">
        <v>1441</v>
      </c>
      <c r="F889" s="209" t="s">
        <v>1442</v>
      </c>
      <c r="G889" s="210" t="s">
        <v>238</v>
      </c>
      <c r="H889" s="211">
        <v>0</v>
      </c>
      <c r="I889" s="212"/>
      <c r="J889" s="213">
        <f>ROUND(I889*H889,2)</f>
        <v>0</v>
      </c>
      <c r="K889" s="214"/>
      <c r="L889" s="46"/>
      <c r="M889" s="215" t="s">
        <v>19</v>
      </c>
      <c r="N889" s="216" t="s">
        <v>43</v>
      </c>
      <c r="O889" s="86"/>
      <c r="P889" s="217">
        <f>O889*H889</f>
        <v>0</v>
      </c>
      <c r="Q889" s="217">
        <v>0.0054</v>
      </c>
      <c r="R889" s="217">
        <f>Q889*H889</f>
        <v>0</v>
      </c>
      <c r="S889" s="217">
        <v>0</v>
      </c>
      <c r="T889" s="218">
        <f>S889*H889</f>
        <v>0</v>
      </c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R889" s="219" t="s">
        <v>303</v>
      </c>
      <c r="AT889" s="219" t="s">
        <v>124</v>
      </c>
      <c r="AU889" s="219" t="s">
        <v>82</v>
      </c>
      <c r="AY889" s="19" t="s">
        <v>122</v>
      </c>
      <c r="BE889" s="220">
        <f>IF(N889="základní",J889,0)</f>
        <v>0</v>
      </c>
      <c r="BF889" s="220">
        <f>IF(N889="snížená",J889,0)</f>
        <v>0</v>
      </c>
      <c r="BG889" s="220">
        <f>IF(N889="zákl. přenesená",J889,0)</f>
        <v>0</v>
      </c>
      <c r="BH889" s="220">
        <f>IF(N889="sníž. přenesená",J889,0)</f>
        <v>0</v>
      </c>
      <c r="BI889" s="220">
        <f>IF(N889="nulová",J889,0)</f>
        <v>0</v>
      </c>
      <c r="BJ889" s="19" t="s">
        <v>80</v>
      </c>
      <c r="BK889" s="220">
        <f>ROUND(I889*H889,2)</f>
        <v>0</v>
      </c>
      <c r="BL889" s="19" t="s">
        <v>303</v>
      </c>
      <c r="BM889" s="219" t="s">
        <v>1443</v>
      </c>
    </row>
    <row r="890" spans="1:47" s="2" customFormat="1" ht="12">
      <c r="A890" s="40"/>
      <c r="B890" s="41"/>
      <c r="C890" s="42"/>
      <c r="D890" s="221" t="s">
        <v>130</v>
      </c>
      <c r="E890" s="42"/>
      <c r="F890" s="222" t="s">
        <v>1444</v>
      </c>
      <c r="G890" s="42"/>
      <c r="H890" s="42"/>
      <c r="I890" s="223"/>
      <c r="J890" s="42"/>
      <c r="K890" s="42"/>
      <c r="L890" s="46"/>
      <c r="M890" s="224"/>
      <c r="N890" s="225"/>
      <c r="O890" s="86"/>
      <c r="P890" s="86"/>
      <c r="Q890" s="86"/>
      <c r="R890" s="86"/>
      <c r="S890" s="86"/>
      <c r="T890" s="87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T890" s="19" t="s">
        <v>130</v>
      </c>
      <c r="AU890" s="19" t="s">
        <v>82</v>
      </c>
    </row>
    <row r="891" spans="1:65" s="2" customFormat="1" ht="16.5" customHeight="1">
      <c r="A891" s="40"/>
      <c r="B891" s="41"/>
      <c r="C891" s="275" t="s">
        <v>1445</v>
      </c>
      <c r="D891" s="275" t="s">
        <v>440</v>
      </c>
      <c r="E891" s="276" t="s">
        <v>1422</v>
      </c>
      <c r="F891" s="277" t="s">
        <v>1423</v>
      </c>
      <c r="G891" s="278" t="s">
        <v>238</v>
      </c>
      <c r="H891" s="279">
        <v>0</v>
      </c>
      <c r="I891" s="280"/>
      <c r="J891" s="281">
        <f>ROUND(I891*H891,2)</f>
        <v>0</v>
      </c>
      <c r="K891" s="282"/>
      <c r="L891" s="283"/>
      <c r="M891" s="284" t="s">
        <v>19</v>
      </c>
      <c r="N891" s="285" t="s">
        <v>43</v>
      </c>
      <c r="O891" s="86"/>
      <c r="P891" s="217">
        <f>O891*H891</f>
        <v>0</v>
      </c>
      <c r="Q891" s="217">
        <v>0.059</v>
      </c>
      <c r="R891" s="217">
        <f>Q891*H891</f>
        <v>0</v>
      </c>
      <c r="S891" s="217">
        <v>0</v>
      </c>
      <c r="T891" s="218">
        <f>S891*H891</f>
        <v>0</v>
      </c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R891" s="219" t="s">
        <v>364</v>
      </c>
      <c r="AT891" s="219" t="s">
        <v>440</v>
      </c>
      <c r="AU891" s="219" t="s">
        <v>82</v>
      </c>
      <c r="AY891" s="19" t="s">
        <v>122</v>
      </c>
      <c r="BE891" s="220">
        <f>IF(N891="základní",J891,0)</f>
        <v>0</v>
      </c>
      <c r="BF891" s="220">
        <f>IF(N891="snížená",J891,0)</f>
        <v>0</v>
      </c>
      <c r="BG891" s="220">
        <f>IF(N891="zákl. přenesená",J891,0)</f>
        <v>0</v>
      </c>
      <c r="BH891" s="220">
        <f>IF(N891="sníž. přenesená",J891,0)</f>
        <v>0</v>
      </c>
      <c r="BI891" s="220">
        <f>IF(N891="nulová",J891,0)</f>
        <v>0</v>
      </c>
      <c r="BJ891" s="19" t="s">
        <v>80</v>
      </c>
      <c r="BK891" s="220">
        <f>ROUND(I891*H891,2)</f>
        <v>0</v>
      </c>
      <c r="BL891" s="19" t="s">
        <v>303</v>
      </c>
      <c r="BM891" s="219" t="s">
        <v>1446</v>
      </c>
    </row>
    <row r="892" spans="1:65" s="2" customFormat="1" ht="49.05" customHeight="1">
      <c r="A892" s="40"/>
      <c r="B892" s="41"/>
      <c r="C892" s="207" t="s">
        <v>891</v>
      </c>
      <c r="D892" s="207" t="s">
        <v>124</v>
      </c>
      <c r="E892" s="208" t="s">
        <v>1447</v>
      </c>
      <c r="F892" s="209" t="s">
        <v>1448</v>
      </c>
      <c r="G892" s="210" t="s">
        <v>238</v>
      </c>
      <c r="H892" s="211">
        <v>0</v>
      </c>
      <c r="I892" s="212"/>
      <c r="J892" s="213">
        <f>ROUND(I892*H892,2)</f>
        <v>0</v>
      </c>
      <c r="K892" s="214"/>
      <c r="L892" s="46"/>
      <c r="M892" s="215" t="s">
        <v>19</v>
      </c>
      <c r="N892" s="216" t="s">
        <v>43</v>
      </c>
      <c r="O892" s="86"/>
      <c r="P892" s="217">
        <f>O892*H892</f>
        <v>0</v>
      </c>
      <c r="Q892" s="217">
        <v>0.00588</v>
      </c>
      <c r="R892" s="217">
        <f>Q892*H892</f>
        <v>0</v>
      </c>
      <c r="S892" s="217">
        <v>0</v>
      </c>
      <c r="T892" s="218">
        <f>S892*H892</f>
        <v>0</v>
      </c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R892" s="219" t="s">
        <v>303</v>
      </c>
      <c r="AT892" s="219" t="s">
        <v>124</v>
      </c>
      <c r="AU892" s="219" t="s">
        <v>82</v>
      </c>
      <c r="AY892" s="19" t="s">
        <v>122</v>
      </c>
      <c r="BE892" s="220">
        <f>IF(N892="základní",J892,0)</f>
        <v>0</v>
      </c>
      <c r="BF892" s="220">
        <f>IF(N892="snížená",J892,0)</f>
        <v>0</v>
      </c>
      <c r="BG892" s="220">
        <f>IF(N892="zákl. přenesená",J892,0)</f>
        <v>0</v>
      </c>
      <c r="BH892" s="220">
        <f>IF(N892="sníž. přenesená",J892,0)</f>
        <v>0</v>
      </c>
      <c r="BI892" s="220">
        <f>IF(N892="nulová",J892,0)</f>
        <v>0</v>
      </c>
      <c r="BJ892" s="19" t="s">
        <v>80</v>
      </c>
      <c r="BK892" s="220">
        <f>ROUND(I892*H892,2)</f>
        <v>0</v>
      </c>
      <c r="BL892" s="19" t="s">
        <v>303</v>
      </c>
      <c r="BM892" s="219" t="s">
        <v>1449</v>
      </c>
    </row>
    <row r="893" spans="1:47" s="2" customFormat="1" ht="12">
      <c r="A893" s="40"/>
      <c r="B893" s="41"/>
      <c r="C893" s="42"/>
      <c r="D893" s="221" t="s">
        <v>130</v>
      </c>
      <c r="E893" s="42"/>
      <c r="F893" s="222" t="s">
        <v>1450</v>
      </c>
      <c r="G893" s="42"/>
      <c r="H893" s="42"/>
      <c r="I893" s="223"/>
      <c r="J893" s="42"/>
      <c r="K893" s="42"/>
      <c r="L893" s="46"/>
      <c r="M893" s="224"/>
      <c r="N893" s="225"/>
      <c r="O893" s="86"/>
      <c r="P893" s="86"/>
      <c r="Q893" s="86"/>
      <c r="R893" s="86"/>
      <c r="S893" s="86"/>
      <c r="T893" s="87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T893" s="19" t="s">
        <v>130</v>
      </c>
      <c r="AU893" s="19" t="s">
        <v>82</v>
      </c>
    </row>
    <row r="894" spans="1:65" s="2" customFormat="1" ht="37.8" customHeight="1">
      <c r="A894" s="40"/>
      <c r="B894" s="41"/>
      <c r="C894" s="275" t="s">
        <v>1451</v>
      </c>
      <c r="D894" s="275" t="s">
        <v>440</v>
      </c>
      <c r="E894" s="276" t="s">
        <v>1452</v>
      </c>
      <c r="F894" s="277" t="s">
        <v>1453</v>
      </c>
      <c r="G894" s="278" t="s">
        <v>238</v>
      </c>
      <c r="H894" s="279">
        <v>0</v>
      </c>
      <c r="I894" s="280"/>
      <c r="J894" s="281">
        <f>ROUND(I894*H894,2)</f>
        <v>0</v>
      </c>
      <c r="K894" s="282"/>
      <c r="L894" s="283"/>
      <c r="M894" s="284" t="s">
        <v>19</v>
      </c>
      <c r="N894" s="285" t="s">
        <v>43</v>
      </c>
      <c r="O894" s="86"/>
      <c r="P894" s="217">
        <f>O894*H894</f>
        <v>0</v>
      </c>
      <c r="Q894" s="217">
        <v>0.0192</v>
      </c>
      <c r="R894" s="217">
        <f>Q894*H894</f>
        <v>0</v>
      </c>
      <c r="S894" s="217">
        <v>0</v>
      </c>
      <c r="T894" s="218">
        <f>S894*H894</f>
        <v>0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19" t="s">
        <v>364</v>
      </c>
      <c r="AT894" s="219" t="s">
        <v>440</v>
      </c>
      <c r="AU894" s="219" t="s">
        <v>82</v>
      </c>
      <c r="AY894" s="19" t="s">
        <v>122</v>
      </c>
      <c r="BE894" s="220">
        <f>IF(N894="základní",J894,0)</f>
        <v>0</v>
      </c>
      <c r="BF894" s="220">
        <f>IF(N894="snížená",J894,0)</f>
        <v>0</v>
      </c>
      <c r="BG894" s="220">
        <f>IF(N894="zákl. přenesená",J894,0)</f>
        <v>0</v>
      </c>
      <c r="BH894" s="220">
        <f>IF(N894="sníž. přenesená",J894,0)</f>
        <v>0</v>
      </c>
      <c r="BI894" s="220">
        <f>IF(N894="nulová",J894,0)</f>
        <v>0</v>
      </c>
      <c r="BJ894" s="19" t="s">
        <v>80</v>
      </c>
      <c r="BK894" s="220">
        <f>ROUND(I894*H894,2)</f>
        <v>0</v>
      </c>
      <c r="BL894" s="19" t="s">
        <v>303</v>
      </c>
      <c r="BM894" s="219" t="s">
        <v>1454</v>
      </c>
    </row>
    <row r="895" spans="1:65" s="2" customFormat="1" ht="37.8" customHeight="1">
      <c r="A895" s="40"/>
      <c r="B895" s="41"/>
      <c r="C895" s="207" t="s">
        <v>898</v>
      </c>
      <c r="D895" s="207" t="s">
        <v>124</v>
      </c>
      <c r="E895" s="208" t="s">
        <v>1455</v>
      </c>
      <c r="F895" s="209" t="s">
        <v>1456</v>
      </c>
      <c r="G895" s="210" t="s">
        <v>238</v>
      </c>
      <c r="H895" s="211">
        <v>0</v>
      </c>
      <c r="I895" s="212"/>
      <c r="J895" s="213">
        <f>ROUND(I895*H895,2)</f>
        <v>0</v>
      </c>
      <c r="K895" s="214"/>
      <c r="L895" s="46"/>
      <c r="M895" s="215" t="s">
        <v>19</v>
      </c>
      <c r="N895" s="216" t="s">
        <v>43</v>
      </c>
      <c r="O895" s="86"/>
      <c r="P895" s="217">
        <f>O895*H895</f>
        <v>0</v>
      </c>
      <c r="Q895" s="217">
        <v>0</v>
      </c>
      <c r="R895" s="217">
        <f>Q895*H895</f>
        <v>0</v>
      </c>
      <c r="S895" s="217">
        <v>0</v>
      </c>
      <c r="T895" s="218">
        <f>S895*H895</f>
        <v>0</v>
      </c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R895" s="219" t="s">
        <v>303</v>
      </c>
      <c r="AT895" s="219" t="s">
        <v>124</v>
      </c>
      <c r="AU895" s="219" t="s">
        <v>82</v>
      </c>
      <c r="AY895" s="19" t="s">
        <v>122</v>
      </c>
      <c r="BE895" s="220">
        <f>IF(N895="základní",J895,0)</f>
        <v>0</v>
      </c>
      <c r="BF895" s="220">
        <f>IF(N895="snížená",J895,0)</f>
        <v>0</v>
      </c>
      <c r="BG895" s="220">
        <f>IF(N895="zákl. přenesená",J895,0)</f>
        <v>0</v>
      </c>
      <c r="BH895" s="220">
        <f>IF(N895="sníž. přenesená",J895,0)</f>
        <v>0</v>
      </c>
      <c r="BI895" s="220">
        <f>IF(N895="nulová",J895,0)</f>
        <v>0</v>
      </c>
      <c r="BJ895" s="19" t="s">
        <v>80</v>
      </c>
      <c r="BK895" s="220">
        <f>ROUND(I895*H895,2)</f>
        <v>0</v>
      </c>
      <c r="BL895" s="19" t="s">
        <v>303</v>
      </c>
      <c r="BM895" s="219" t="s">
        <v>1457</v>
      </c>
    </row>
    <row r="896" spans="1:47" s="2" customFormat="1" ht="12">
      <c r="A896" s="40"/>
      <c r="B896" s="41"/>
      <c r="C896" s="42"/>
      <c r="D896" s="221" t="s">
        <v>130</v>
      </c>
      <c r="E896" s="42"/>
      <c r="F896" s="222" t="s">
        <v>1458</v>
      </c>
      <c r="G896" s="42"/>
      <c r="H896" s="42"/>
      <c r="I896" s="223"/>
      <c r="J896" s="42"/>
      <c r="K896" s="42"/>
      <c r="L896" s="46"/>
      <c r="M896" s="224"/>
      <c r="N896" s="225"/>
      <c r="O896" s="86"/>
      <c r="P896" s="86"/>
      <c r="Q896" s="86"/>
      <c r="R896" s="86"/>
      <c r="S896" s="86"/>
      <c r="T896" s="87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T896" s="19" t="s">
        <v>130</v>
      </c>
      <c r="AU896" s="19" t="s">
        <v>82</v>
      </c>
    </row>
    <row r="897" spans="1:65" s="2" customFormat="1" ht="24.15" customHeight="1">
      <c r="A897" s="40"/>
      <c r="B897" s="41"/>
      <c r="C897" s="207" t="s">
        <v>1459</v>
      </c>
      <c r="D897" s="207" t="s">
        <v>124</v>
      </c>
      <c r="E897" s="208" t="s">
        <v>1460</v>
      </c>
      <c r="F897" s="209" t="s">
        <v>1461</v>
      </c>
      <c r="G897" s="210" t="s">
        <v>238</v>
      </c>
      <c r="H897" s="211">
        <v>0</v>
      </c>
      <c r="I897" s="212"/>
      <c r="J897" s="213">
        <f>ROUND(I897*H897,2)</f>
        <v>0</v>
      </c>
      <c r="K897" s="214"/>
      <c r="L897" s="46"/>
      <c r="M897" s="215" t="s">
        <v>19</v>
      </c>
      <c r="N897" s="216" t="s">
        <v>43</v>
      </c>
      <c r="O897" s="86"/>
      <c r="P897" s="217">
        <f>O897*H897</f>
        <v>0</v>
      </c>
      <c r="Q897" s="217">
        <v>0.0015</v>
      </c>
      <c r="R897" s="217">
        <f>Q897*H897</f>
        <v>0</v>
      </c>
      <c r="S897" s="217">
        <v>0</v>
      </c>
      <c r="T897" s="218">
        <f>S897*H897</f>
        <v>0</v>
      </c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R897" s="219" t="s">
        <v>303</v>
      </c>
      <c r="AT897" s="219" t="s">
        <v>124</v>
      </c>
      <c r="AU897" s="219" t="s">
        <v>82</v>
      </c>
      <c r="AY897" s="19" t="s">
        <v>122</v>
      </c>
      <c r="BE897" s="220">
        <f>IF(N897="základní",J897,0)</f>
        <v>0</v>
      </c>
      <c r="BF897" s="220">
        <f>IF(N897="snížená",J897,0)</f>
        <v>0</v>
      </c>
      <c r="BG897" s="220">
        <f>IF(N897="zákl. přenesená",J897,0)</f>
        <v>0</v>
      </c>
      <c r="BH897" s="220">
        <f>IF(N897="sníž. přenesená",J897,0)</f>
        <v>0</v>
      </c>
      <c r="BI897" s="220">
        <f>IF(N897="nulová",J897,0)</f>
        <v>0</v>
      </c>
      <c r="BJ897" s="19" t="s">
        <v>80</v>
      </c>
      <c r="BK897" s="220">
        <f>ROUND(I897*H897,2)</f>
        <v>0</v>
      </c>
      <c r="BL897" s="19" t="s">
        <v>303</v>
      </c>
      <c r="BM897" s="219" t="s">
        <v>1462</v>
      </c>
    </row>
    <row r="898" spans="1:47" s="2" customFormat="1" ht="12">
      <c r="A898" s="40"/>
      <c r="B898" s="41"/>
      <c r="C898" s="42"/>
      <c r="D898" s="221" t="s">
        <v>130</v>
      </c>
      <c r="E898" s="42"/>
      <c r="F898" s="222" t="s">
        <v>1463</v>
      </c>
      <c r="G898" s="42"/>
      <c r="H898" s="42"/>
      <c r="I898" s="223"/>
      <c r="J898" s="42"/>
      <c r="K898" s="42"/>
      <c r="L898" s="46"/>
      <c r="M898" s="224"/>
      <c r="N898" s="225"/>
      <c r="O898" s="86"/>
      <c r="P898" s="86"/>
      <c r="Q898" s="86"/>
      <c r="R898" s="86"/>
      <c r="S898" s="86"/>
      <c r="T898" s="87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T898" s="19" t="s">
        <v>130</v>
      </c>
      <c r="AU898" s="19" t="s">
        <v>82</v>
      </c>
    </row>
    <row r="899" spans="1:65" s="2" customFormat="1" ht="24.15" customHeight="1">
      <c r="A899" s="40"/>
      <c r="B899" s="41"/>
      <c r="C899" s="207" t="s">
        <v>904</v>
      </c>
      <c r="D899" s="207" t="s">
        <v>124</v>
      </c>
      <c r="E899" s="208" t="s">
        <v>1464</v>
      </c>
      <c r="F899" s="209" t="s">
        <v>1465</v>
      </c>
      <c r="G899" s="210" t="s">
        <v>407</v>
      </c>
      <c r="H899" s="211">
        <v>0</v>
      </c>
      <c r="I899" s="212"/>
      <c r="J899" s="213">
        <f>ROUND(I899*H899,2)</f>
        <v>0</v>
      </c>
      <c r="K899" s="214"/>
      <c r="L899" s="46"/>
      <c r="M899" s="215" t="s">
        <v>19</v>
      </c>
      <c r="N899" s="216" t="s">
        <v>43</v>
      </c>
      <c r="O899" s="86"/>
      <c r="P899" s="217">
        <f>O899*H899</f>
        <v>0</v>
      </c>
      <c r="Q899" s="217">
        <v>0.00021</v>
      </c>
      <c r="R899" s="217">
        <f>Q899*H899</f>
        <v>0</v>
      </c>
      <c r="S899" s="217">
        <v>0</v>
      </c>
      <c r="T899" s="218">
        <f>S899*H899</f>
        <v>0</v>
      </c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R899" s="219" t="s">
        <v>303</v>
      </c>
      <c r="AT899" s="219" t="s">
        <v>124</v>
      </c>
      <c r="AU899" s="219" t="s">
        <v>82</v>
      </c>
      <c r="AY899" s="19" t="s">
        <v>122</v>
      </c>
      <c r="BE899" s="220">
        <f>IF(N899="základní",J899,0)</f>
        <v>0</v>
      </c>
      <c r="BF899" s="220">
        <f>IF(N899="snížená",J899,0)</f>
        <v>0</v>
      </c>
      <c r="BG899" s="220">
        <f>IF(N899="zákl. přenesená",J899,0)</f>
        <v>0</v>
      </c>
      <c r="BH899" s="220">
        <f>IF(N899="sníž. přenesená",J899,0)</f>
        <v>0</v>
      </c>
      <c r="BI899" s="220">
        <f>IF(N899="nulová",J899,0)</f>
        <v>0</v>
      </c>
      <c r="BJ899" s="19" t="s">
        <v>80</v>
      </c>
      <c r="BK899" s="220">
        <f>ROUND(I899*H899,2)</f>
        <v>0</v>
      </c>
      <c r="BL899" s="19" t="s">
        <v>303</v>
      </c>
      <c r="BM899" s="219" t="s">
        <v>1466</v>
      </c>
    </row>
    <row r="900" spans="1:47" s="2" customFormat="1" ht="12">
      <c r="A900" s="40"/>
      <c r="B900" s="41"/>
      <c r="C900" s="42"/>
      <c r="D900" s="221" t="s">
        <v>130</v>
      </c>
      <c r="E900" s="42"/>
      <c r="F900" s="222" t="s">
        <v>1467</v>
      </c>
      <c r="G900" s="42"/>
      <c r="H900" s="42"/>
      <c r="I900" s="223"/>
      <c r="J900" s="42"/>
      <c r="K900" s="42"/>
      <c r="L900" s="46"/>
      <c r="M900" s="224"/>
      <c r="N900" s="225"/>
      <c r="O900" s="86"/>
      <c r="P900" s="86"/>
      <c r="Q900" s="86"/>
      <c r="R900" s="86"/>
      <c r="S900" s="86"/>
      <c r="T900" s="87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T900" s="19" t="s">
        <v>130</v>
      </c>
      <c r="AU900" s="19" t="s">
        <v>82</v>
      </c>
    </row>
    <row r="901" spans="1:65" s="2" customFormat="1" ht="24.15" customHeight="1">
      <c r="A901" s="40"/>
      <c r="B901" s="41"/>
      <c r="C901" s="207" t="s">
        <v>1468</v>
      </c>
      <c r="D901" s="207" t="s">
        <v>124</v>
      </c>
      <c r="E901" s="208" t="s">
        <v>1469</v>
      </c>
      <c r="F901" s="209" t="s">
        <v>1470</v>
      </c>
      <c r="G901" s="210" t="s">
        <v>407</v>
      </c>
      <c r="H901" s="211">
        <v>0</v>
      </c>
      <c r="I901" s="212"/>
      <c r="J901" s="213">
        <f>ROUND(I901*H901,2)</f>
        <v>0</v>
      </c>
      <c r="K901" s="214"/>
      <c r="L901" s="46"/>
      <c r="M901" s="215" t="s">
        <v>19</v>
      </c>
      <c r="N901" s="216" t="s">
        <v>43</v>
      </c>
      <c r="O901" s="86"/>
      <c r="P901" s="217">
        <f>O901*H901</f>
        <v>0</v>
      </c>
      <c r="Q901" s="217">
        <v>0.0002</v>
      </c>
      <c r="R901" s="217">
        <f>Q901*H901</f>
        <v>0</v>
      </c>
      <c r="S901" s="217">
        <v>0</v>
      </c>
      <c r="T901" s="218">
        <f>S901*H901</f>
        <v>0</v>
      </c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R901" s="219" t="s">
        <v>303</v>
      </c>
      <c r="AT901" s="219" t="s">
        <v>124</v>
      </c>
      <c r="AU901" s="219" t="s">
        <v>82</v>
      </c>
      <c r="AY901" s="19" t="s">
        <v>122</v>
      </c>
      <c r="BE901" s="220">
        <f>IF(N901="základní",J901,0)</f>
        <v>0</v>
      </c>
      <c r="BF901" s="220">
        <f>IF(N901="snížená",J901,0)</f>
        <v>0</v>
      </c>
      <c r="BG901" s="220">
        <f>IF(N901="zákl. přenesená",J901,0)</f>
        <v>0</v>
      </c>
      <c r="BH901" s="220">
        <f>IF(N901="sníž. přenesená",J901,0)</f>
        <v>0</v>
      </c>
      <c r="BI901" s="220">
        <f>IF(N901="nulová",J901,0)</f>
        <v>0</v>
      </c>
      <c r="BJ901" s="19" t="s">
        <v>80</v>
      </c>
      <c r="BK901" s="220">
        <f>ROUND(I901*H901,2)</f>
        <v>0</v>
      </c>
      <c r="BL901" s="19" t="s">
        <v>303</v>
      </c>
      <c r="BM901" s="219" t="s">
        <v>1471</v>
      </c>
    </row>
    <row r="902" spans="1:47" s="2" customFormat="1" ht="12">
      <c r="A902" s="40"/>
      <c r="B902" s="41"/>
      <c r="C902" s="42"/>
      <c r="D902" s="221" t="s">
        <v>130</v>
      </c>
      <c r="E902" s="42"/>
      <c r="F902" s="222" t="s">
        <v>1472</v>
      </c>
      <c r="G902" s="42"/>
      <c r="H902" s="42"/>
      <c r="I902" s="223"/>
      <c r="J902" s="42"/>
      <c r="K902" s="42"/>
      <c r="L902" s="46"/>
      <c r="M902" s="224"/>
      <c r="N902" s="225"/>
      <c r="O902" s="86"/>
      <c r="P902" s="86"/>
      <c r="Q902" s="86"/>
      <c r="R902" s="86"/>
      <c r="S902" s="86"/>
      <c r="T902" s="87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T902" s="19" t="s">
        <v>130</v>
      </c>
      <c r="AU902" s="19" t="s">
        <v>82</v>
      </c>
    </row>
    <row r="903" spans="1:65" s="2" customFormat="1" ht="24.15" customHeight="1">
      <c r="A903" s="40"/>
      <c r="B903" s="41"/>
      <c r="C903" s="207" t="s">
        <v>911</v>
      </c>
      <c r="D903" s="207" t="s">
        <v>124</v>
      </c>
      <c r="E903" s="208" t="s">
        <v>1473</v>
      </c>
      <c r="F903" s="209" t="s">
        <v>1474</v>
      </c>
      <c r="G903" s="210" t="s">
        <v>479</v>
      </c>
      <c r="H903" s="211">
        <v>0</v>
      </c>
      <c r="I903" s="212"/>
      <c r="J903" s="213">
        <f>ROUND(I903*H903,2)</f>
        <v>0</v>
      </c>
      <c r="K903" s="214"/>
      <c r="L903" s="46"/>
      <c r="M903" s="215" t="s">
        <v>19</v>
      </c>
      <c r="N903" s="216" t="s">
        <v>43</v>
      </c>
      <c r="O903" s="86"/>
      <c r="P903" s="217">
        <f>O903*H903</f>
        <v>0</v>
      </c>
      <c r="Q903" s="217">
        <v>0.000322</v>
      </c>
      <c r="R903" s="217">
        <f>Q903*H903</f>
        <v>0</v>
      </c>
      <c r="S903" s="217">
        <v>0</v>
      </c>
      <c r="T903" s="218">
        <f>S903*H903</f>
        <v>0</v>
      </c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R903" s="219" t="s">
        <v>303</v>
      </c>
      <c r="AT903" s="219" t="s">
        <v>124</v>
      </c>
      <c r="AU903" s="219" t="s">
        <v>82</v>
      </c>
      <c r="AY903" s="19" t="s">
        <v>122</v>
      </c>
      <c r="BE903" s="220">
        <f>IF(N903="základní",J903,0)</f>
        <v>0</v>
      </c>
      <c r="BF903" s="220">
        <f>IF(N903="snížená",J903,0)</f>
        <v>0</v>
      </c>
      <c r="BG903" s="220">
        <f>IF(N903="zákl. přenesená",J903,0)</f>
        <v>0</v>
      </c>
      <c r="BH903" s="220">
        <f>IF(N903="sníž. přenesená",J903,0)</f>
        <v>0</v>
      </c>
      <c r="BI903" s="220">
        <f>IF(N903="nulová",J903,0)</f>
        <v>0</v>
      </c>
      <c r="BJ903" s="19" t="s">
        <v>80</v>
      </c>
      <c r="BK903" s="220">
        <f>ROUND(I903*H903,2)</f>
        <v>0</v>
      </c>
      <c r="BL903" s="19" t="s">
        <v>303</v>
      </c>
      <c r="BM903" s="219" t="s">
        <v>1475</v>
      </c>
    </row>
    <row r="904" spans="1:47" s="2" customFormat="1" ht="12">
      <c r="A904" s="40"/>
      <c r="B904" s="41"/>
      <c r="C904" s="42"/>
      <c r="D904" s="221" t="s">
        <v>130</v>
      </c>
      <c r="E904" s="42"/>
      <c r="F904" s="222" t="s">
        <v>1476</v>
      </c>
      <c r="G904" s="42"/>
      <c r="H904" s="42"/>
      <c r="I904" s="223"/>
      <c r="J904" s="42"/>
      <c r="K904" s="42"/>
      <c r="L904" s="46"/>
      <c r="M904" s="224"/>
      <c r="N904" s="225"/>
      <c r="O904" s="86"/>
      <c r="P904" s="86"/>
      <c r="Q904" s="86"/>
      <c r="R904" s="86"/>
      <c r="S904" s="86"/>
      <c r="T904" s="87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T904" s="19" t="s">
        <v>130</v>
      </c>
      <c r="AU904" s="19" t="s">
        <v>82</v>
      </c>
    </row>
    <row r="905" spans="1:65" s="2" customFormat="1" ht="16.5" customHeight="1">
      <c r="A905" s="40"/>
      <c r="B905" s="41"/>
      <c r="C905" s="207" t="s">
        <v>1477</v>
      </c>
      <c r="D905" s="207" t="s">
        <v>124</v>
      </c>
      <c r="E905" s="208" t="s">
        <v>1478</v>
      </c>
      <c r="F905" s="209" t="s">
        <v>1479</v>
      </c>
      <c r="G905" s="210" t="s">
        <v>479</v>
      </c>
      <c r="H905" s="211">
        <v>0</v>
      </c>
      <c r="I905" s="212"/>
      <c r="J905" s="213">
        <f>ROUND(I905*H905,2)</f>
        <v>0</v>
      </c>
      <c r="K905" s="214"/>
      <c r="L905" s="46"/>
      <c r="M905" s="215" t="s">
        <v>19</v>
      </c>
      <c r="N905" s="216" t="s">
        <v>43</v>
      </c>
      <c r="O905" s="86"/>
      <c r="P905" s="217">
        <f>O905*H905</f>
        <v>0</v>
      </c>
      <c r="Q905" s="217">
        <v>3E-05</v>
      </c>
      <c r="R905" s="217">
        <f>Q905*H905</f>
        <v>0</v>
      </c>
      <c r="S905" s="217">
        <v>0</v>
      </c>
      <c r="T905" s="218">
        <f>S905*H905</f>
        <v>0</v>
      </c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R905" s="219" t="s">
        <v>303</v>
      </c>
      <c r="AT905" s="219" t="s">
        <v>124</v>
      </c>
      <c r="AU905" s="219" t="s">
        <v>82</v>
      </c>
      <c r="AY905" s="19" t="s">
        <v>122</v>
      </c>
      <c r="BE905" s="220">
        <f>IF(N905="základní",J905,0)</f>
        <v>0</v>
      </c>
      <c r="BF905" s="220">
        <f>IF(N905="snížená",J905,0)</f>
        <v>0</v>
      </c>
      <c r="BG905" s="220">
        <f>IF(N905="zákl. přenesená",J905,0)</f>
        <v>0</v>
      </c>
      <c r="BH905" s="220">
        <f>IF(N905="sníž. přenesená",J905,0)</f>
        <v>0</v>
      </c>
      <c r="BI905" s="220">
        <f>IF(N905="nulová",J905,0)</f>
        <v>0</v>
      </c>
      <c r="BJ905" s="19" t="s">
        <v>80</v>
      </c>
      <c r="BK905" s="220">
        <f>ROUND(I905*H905,2)</f>
        <v>0</v>
      </c>
      <c r="BL905" s="19" t="s">
        <v>303</v>
      </c>
      <c r="BM905" s="219" t="s">
        <v>1480</v>
      </c>
    </row>
    <row r="906" spans="1:47" s="2" customFormat="1" ht="12">
      <c r="A906" s="40"/>
      <c r="B906" s="41"/>
      <c r="C906" s="42"/>
      <c r="D906" s="221" t="s">
        <v>130</v>
      </c>
      <c r="E906" s="42"/>
      <c r="F906" s="222" t="s">
        <v>1481</v>
      </c>
      <c r="G906" s="42"/>
      <c r="H906" s="42"/>
      <c r="I906" s="223"/>
      <c r="J906" s="42"/>
      <c r="K906" s="42"/>
      <c r="L906" s="46"/>
      <c r="M906" s="224"/>
      <c r="N906" s="225"/>
      <c r="O906" s="86"/>
      <c r="P906" s="86"/>
      <c r="Q906" s="86"/>
      <c r="R906" s="86"/>
      <c r="S906" s="86"/>
      <c r="T906" s="87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T906" s="19" t="s">
        <v>130</v>
      </c>
      <c r="AU906" s="19" t="s">
        <v>82</v>
      </c>
    </row>
    <row r="907" spans="1:65" s="2" customFormat="1" ht="44.25" customHeight="1">
      <c r="A907" s="40"/>
      <c r="B907" s="41"/>
      <c r="C907" s="207" t="s">
        <v>916</v>
      </c>
      <c r="D907" s="207" t="s">
        <v>124</v>
      </c>
      <c r="E907" s="208" t="s">
        <v>1482</v>
      </c>
      <c r="F907" s="209" t="s">
        <v>1483</v>
      </c>
      <c r="G907" s="210" t="s">
        <v>932</v>
      </c>
      <c r="H907" s="286"/>
      <c r="I907" s="212"/>
      <c r="J907" s="213">
        <f>ROUND(I907*H907,2)</f>
        <v>0</v>
      </c>
      <c r="K907" s="214"/>
      <c r="L907" s="46"/>
      <c r="M907" s="215" t="s">
        <v>19</v>
      </c>
      <c r="N907" s="216" t="s">
        <v>43</v>
      </c>
      <c r="O907" s="86"/>
      <c r="P907" s="217">
        <f>O907*H907</f>
        <v>0</v>
      </c>
      <c r="Q907" s="217">
        <v>0</v>
      </c>
      <c r="R907" s="217">
        <f>Q907*H907</f>
        <v>0</v>
      </c>
      <c r="S907" s="217">
        <v>0</v>
      </c>
      <c r="T907" s="218">
        <f>S907*H907</f>
        <v>0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19" t="s">
        <v>303</v>
      </c>
      <c r="AT907" s="219" t="s">
        <v>124</v>
      </c>
      <c r="AU907" s="219" t="s">
        <v>82</v>
      </c>
      <c r="AY907" s="19" t="s">
        <v>122</v>
      </c>
      <c r="BE907" s="220">
        <f>IF(N907="základní",J907,0)</f>
        <v>0</v>
      </c>
      <c r="BF907" s="220">
        <f>IF(N907="snížená",J907,0)</f>
        <v>0</v>
      </c>
      <c r="BG907" s="220">
        <f>IF(N907="zákl. přenesená",J907,0)</f>
        <v>0</v>
      </c>
      <c r="BH907" s="220">
        <f>IF(N907="sníž. přenesená",J907,0)</f>
        <v>0</v>
      </c>
      <c r="BI907" s="220">
        <f>IF(N907="nulová",J907,0)</f>
        <v>0</v>
      </c>
      <c r="BJ907" s="19" t="s">
        <v>80</v>
      </c>
      <c r="BK907" s="220">
        <f>ROUND(I907*H907,2)</f>
        <v>0</v>
      </c>
      <c r="BL907" s="19" t="s">
        <v>303</v>
      </c>
      <c r="BM907" s="219" t="s">
        <v>1484</v>
      </c>
    </row>
    <row r="908" spans="1:47" s="2" customFormat="1" ht="12">
      <c r="A908" s="40"/>
      <c r="B908" s="41"/>
      <c r="C908" s="42"/>
      <c r="D908" s="221" t="s">
        <v>130</v>
      </c>
      <c r="E908" s="42"/>
      <c r="F908" s="222" t="s">
        <v>1485</v>
      </c>
      <c r="G908" s="42"/>
      <c r="H908" s="42"/>
      <c r="I908" s="223"/>
      <c r="J908" s="42"/>
      <c r="K908" s="42"/>
      <c r="L908" s="46"/>
      <c r="M908" s="224"/>
      <c r="N908" s="225"/>
      <c r="O908" s="86"/>
      <c r="P908" s="86"/>
      <c r="Q908" s="86"/>
      <c r="R908" s="86"/>
      <c r="S908" s="86"/>
      <c r="T908" s="87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T908" s="19" t="s">
        <v>130</v>
      </c>
      <c r="AU908" s="19" t="s">
        <v>82</v>
      </c>
    </row>
    <row r="909" spans="1:63" s="12" customFormat="1" ht="22.8" customHeight="1">
      <c r="A909" s="12"/>
      <c r="B909" s="191"/>
      <c r="C909" s="192"/>
      <c r="D909" s="193" t="s">
        <v>71</v>
      </c>
      <c r="E909" s="205" t="s">
        <v>1486</v>
      </c>
      <c r="F909" s="205" t="s">
        <v>1487</v>
      </c>
      <c r="G909" s="192"/>
      <c r="H909" s="192"/>
      <c r="I909" s="195"/>
      <c r="J909" s="206">
        <f>BK909</f>
        <v>0</v>
      </c>
      <c r="K909" s="192"/>
      <c r="L909" s="197"/>
      <c r="M909" s="198"/>
      <c r="N909" s="199"/>
      <c r="O909" s="199"/>
      <c r="P909" s="200">
        <f>SUM(P910:P926)</f>
        <v>0</v>
      </c>
      <c r="Q909" s="199"/>
      <c r="R909" s="200">
        <f>SUM(R910:R926)</f>
        <v>0</v>
      </c>
      <c r="S909" s="199"/>
      <c r="T909" s="201">
        <f>SUM(T910:T926)</f>
        <v>0</v>
      </c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R909" s="202" t="s">
        <v>82</v>
      </c>
      <c r="AT909" s="203" t="s">
        <v>71</v>
      </c>
      <c r="AU909" s="203" t="s">
        <v>80</v>
      </c>
      <c r="AY909" s="202" t="s">
        <v>122</v>
      </c>
      <c r="BK909" s="204">
        <f>SUM(BK910:BK926)</f>
        <v>0</v>
      </c>
    </row>
    <row r="910" spans="1:65" s="2" customFormat="1" ht="24.15" customHeight="1">
      <c r="A910" s="40"/>
      <c r="B910" s="41"/>
      <c r="C910" s="207" t="s">
        <v>1488</v>
      </c>
      <c r="D910" s="207" t="s">
        <v>124</v>
      </c>
      <c r="E910" s="208" t="s">
        <v>1489</v>
      </c>
      <c r="F910" s="209" t="s">
        <v>1490</v>
      </c>
      <c r="G910" s="210" t="s">
        <v>238</v>
      </c>
      <c r="H910" s="211">
        <v>0</v>
      </c>
      <c r="I910" s="212"/>
      <c r="J910" s="213">
        <f>ROUND(I910*H910,2)</f>
        <v>0</v>
      </c>
      <c r="K910" s="214"/>
      <c r="L910" s="46"/>
      <c r="M910" s="215" t="s">
        <v>19</v>
      </c>
      <c r="N910" s="216" t="s">
        <v>43</v>
      </c>
      <c r="O910" s="86"/>
      <c r="P910" s="217">
        <f>O910*H910</f>
        <v>0</v>
      </c>
      <c r="Q910" s="217">
        <v>5.76E-07</v>
      </c>
      <c r="R910" s="217">
        <f>Q910*H910</f>
        <v>0</v>
      </c>
      <c r="S910" s="217">
        <v>0</v>
      </c>
      <c r="T910" s="218">
        <f>S910*H910</f>
        <v>0</v>
      </c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R910" s="219" t="s">
        <v>303</v>
      </c>
      <c r="AT910" s="219" t="s">
        <v>124</v>
      </c>
      <c r="AU910" s="219" t="s">
        <v>82</v>
      </c>
      <c r="AY910" s="19" t="s">
        <v>122</v>
      </c>
      <c r="BE910" s="220">
        <f>IF(N910="základní",J910,0)</f>
        <v>0</v>
      </c>
      <c r="BF910" s="220">
        <f>IF(N910="snížená",J910,0)</f>
        <v>0</v>
      </c>
      <c r="BG910" s="220">
        <f>IF(N910="zákl. přenesená",J910,0)</f>
        <v>0</v>
      </c>
      <c r="BH910" s="220">
        <f>IF(N910="sníž. přenesená",J910,0)</f>
        <v>0</v>
      </c>
      <c r="BI910" s="220">
        <f>IF(N910="nulová",J910,0)</f>
        <v>0</v>
      </c>
      <c r="BJ910" s="19" t="s">
        <v>80</v>
      </c>
      <c r="BK910" s="220">
        <f>ROUND(I910*H910,2)</f>
        <v>0</v>
      </c>
      <c r="BL910" s="19" t="s">
        <v>303</v>
      </c>
      <c r="BM910" s="219" t="s">
        <v>1491</v>
      </c>
    </row>
    <row r="911" spans="1:47" s="2" customFormat="1" ht="12">
      <c r="A911" s="40"/>
      <c r="B911" s="41"/>
      <c r="C911" s="42"/>
      <c r="D911" s="221" t="s">
        <v>130</v>
      </c>
      <c r="E911" s="42"/>
      <c r="F911" s="222" t="s">
        <v>1492</v>
      </c>
      <c r="G911" s="42"/>
      <c r="H911" s="42"/>
      <c r="I911" s="223"/>
      <c r="J911" s="42"/>
      <c r="K911" s="42"/>
      <c r="L911" s="46"/>
      <c r="M911" s="224"/>
      <c r="N911" s="225"/>
      <c r="O911" s="86"/>
      <c r="P911" s="86"/>
      <c r="Q911" s="86"/>
      <c r="R911" s="86"/>
      <c r="S911" s="86"/>
      <c r="T911" s="87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T911" s="19" t="s">
        <v>130</v>
      </c>
      <c r="AU911" s="19" t="s">
        <v>82</v>
      </c>
    </row>
    <row r="912" spans="1:65" s="2" customFormat="1" ht="16.5" customHeight="1">
      <c r="A912" s="40"/>
      <c r="B912" s="41"/>
      <c r="C912" s="207" t="s">
        <v>1493</v>
      </c>
      <c r="D912" s="207" t="s">
        <v>124</v>
      </c>
      <c r="E912" s="208" t="s">
        <v>1494</v>
      </c>
      <c r="F912" s="209" t="s">
        <v>1495</v>
      </c>
      <c r="G912" s="210" t="s">
        <v>238</v>
      </c>
      <c r="H912" s="211">
        <v>0</v>
      </c>
      <c r="I912" s="212"/>
      <c r="J912" s="213">
        <f>ROUND(I912*H912,2)</f>
        <v>0</v>
      </c>
      <c r="K912" s="214"/>
      <c r="L912" s="46"/>
      <c r="M912" s="215" t="s">
        <v>19</v>
      </c>
      <c r="N912" s="216" t="s">
        <v>43</v>
      </c>
      <c r="O912" s="86"/>
      <c r="P912" s="217">
        <f>O912*H912</f>
        <v>0</v>
      </c>
      <c r="Q912" s="217">
        <v>0</v>
      </c>
      <c r="R912" s="217">
        <f>Q912*H912</f>
        <v>0</v>
      </c>
      <c r="S912" s="217">
        <v>0</v>
      </c>
      <c r="T912" s="218">
        <f>S912*H912</f>
        <v>0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19" t="s">
        <v>303</v>
      </c>
      <c r="AT912" s="219" t="s">
        <v>124</v>
      </c>
      <c r="AU912" s="219" t="s">
        <v>82</v>
      </c>
      <c r="AY912" s="19" t="s">
        <v>122</v>
      </c>
      <c r="BE912" s="220">
        <f>IF(N912="základní",J912,0)</f>
        <v>0</v>
      </c>
      <c r="BF912" s="220">
        <f>IF(N912="snížená",J912,0)</f>
        <v>0</v>
      </c>
      <c r="BG912" s="220">
        <f>IF(N912="zákl. přenesená",J912,0)</f>
        <v>0</v>
      </c>
      <c r="BH912" s="220">
        <f>IF(N912="sníž. přenesená",J912,0)</f>
        <v>0</v>
      </c>
      <c r="BI912" s="220">
        <f>IF(N912="nulová",J912,0)</f>
        <v>0</v>
      </c>
      <c r="BJ912" s="19" t="s">
        <v>80</v>
      </c>
      <c r="BK912" s="220">
        <f>ROUND(I912*H912,2)</f>
        <v>0</v>
      </c>
      <c r="BL912" s="19" t="s">
        <v>303</v>
      </c>
      <c r="BM912" s="219" t="s">
        <v>1496</v>
      </c>
    </row>
    <row r="913" spans="1:47" s="2" customFormat="1" ht="12">
      <c r="A913" s="40"/>
      <c r="B913" s="41"/>
      <c r="C913" s="42"/>
      <c r="D913" s="221" t="s">
        <v>130</v>
      </c>
      <c r="E913" s="42"/>
      <c r="F913" s="222" t="s">
        <v>1497</v>
      </c>
      <c r="G913" s="42"/>
      <c r="H913" s="42"/>
      <c r="I913" s="223"/>
      <c r="J913" s="42"/>
      <c r="K913" s="42"/>
      <c r="L913" s="46"/>
      <c r="M913" s="224"/>
      <c r="N913" s="225"/>
      <c r="O913" s="86"/>
      <c r="P913" s="86"/>
      <c r="Q913" s="86"/>
      <c r="R913" s="86"/>
      <c r="S913" s="86"/>
      <c r="T913" s="87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T913" s="19" t="s">
        <v>130</v>
      </c>
      <c r="AU913" s="19" t="s">
        <v>82</v>
      </c>
    </row>
    <row r="914" spans="1:65" s="2" customFormat="1" ht="16.5" customHeight="1">
      <c r="A914" s="40"/>
      <c r="B914" s="41"/>
      <c r="C914" s="207" t="s">
        <v>1498</v>
      </c>
      <c r="D914" s="207" t="s">
        <v>124</v>
      </c>
      <c r="E914" s="208" t="s">
        <v>1499</v>
      </c>
      <c r="F914" s="209" t="s">
        <v>1500</v>
      </c>
      <c r="G914" s="210" t="s">
        <v>238</v>
      </c>
      <c r="H914" s="211">
        <v>0</v>
      </c>
      <c r="I914" s="212"/>
      <c r="J914" s="213">
        <f>ROUND(I914*H914,2)</f>
        <v>0</v>
      </c>
      <c r="K914" s="214"/>
      <c r="L914" s="46"/>
      <c r="M914" s="215" t="s">
        <v>19</v>
      </c>
      <c r="N914" s="216" t="s">
        <v>43</v>
      </c>
      <c r="O914" s="86"/>
      <c r="P914" s="217">
        <f>O914*H914</f>
        <v>0</v>
      </c>
      <c r="Q914" s="217">
        <v>0.0002</v>
      </c>
      <c r="R914" s="217">
        <f>Q914*H914</f>
        <v>0</v>
      </c>
      <c r="S914" s="217">
        <v>0</v>
      </c>
      <c r="T914" s="218">
        <f>S914*H914</f>
        <v>0</v>
      </c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R914" s="219" t="s">
        <v>303</v>
      </c>
      <c r="AT914" s="219" t="s">
        <v>124</v>
      </c>
      <c r="AU914" s="219" t="s">
        <v>82</v>
      </c>
      <c r="AY914" s="19" t="s">
        <v>122</v>
      </c>
      <c r="BE914" s="220">
        <f>IF(N914="základní",J914,0)</f>
        <v>0</v>
      </c>
      <c r="BF914" s="220">
        <f>IF(N914="snížená",J914,0)</f>
        <v>0</v>
      </c>
      <c r="BG914" s="220">
        <f>IF(N914="zákl. přenesená",J914,0)</f>
        <v>0</v>
      </c>
      <c r="BH914" s="220">
        <f>IF(N914="sníž. přenesená",J914,0)</f>
        <v>0</v>
      </c>
      <c r="BI914" s="220">
        <f>IF(N914="nulová",J914,0)</f>
        <v>0</v>
      </c>
      <c r="BJ914" s="19" t="s">
        <v>80</v>
      </c>
      <c r="BK914" s="220">
        <f>ROUND(I914*H914,2)</f>
        <v>0</v>
      </c>
      <c r="BL914" s="19" t="s">
        <v>303</v>
      </c>
      <c r="BM914" s="219" t="s">
        <v>1501</v>
      </c>
    </row>
    <row r="915" spans="1:47" s="2" customFormat="1" ht="12">
      <c r="A915" s="40"/>
      <c r="B915" s="41"/>
      <c r="C915" s="42"/>
      <c r="D915" s="221" t="s">
        <v>130</v>
      </c>
      <c r="E915" s="42"/>
      <c r="F915" s="222" t="s">
        <v>1502</v>
      </c>
      <c r="G915" s="42"/>
      <c r="H915" s="42"/>
      <c r="I915" s="223"/>
      <c r="J915" s="42"/>
      <c r="K915" s="42"/>
      <c r="L915" s="46"/>
      <c r="M915" s="224"/>
      <c r="N915" s="225"/>
      <c r="O915" s="86"/>
      <c r="P915" s="86"/>
      <c r="Q915" s="86"/>
      <c r="R915" s="86"/>
      <c r="S915" s="86"/>
      <c r="T915" s="87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T915" s="19" t="s">
        <v>130</v>
      </c>
      <c r="AU915" s="19" t="s">
        <v>82</v>
      </c>
    </row>
    <row r="916" spans="1:65" s="2" customFormat="1" ht="33" customHeight="1">
      <c r="A916" s="40"/>
      <c r="B916" s="41"/>
      <c r="C916" s="207" t="s">
        <v>921</v>
      </c>
      <c r="D916" s="207" t="s">
        <v>124</v>
      </c>
      <c r="E916" s="208" t="s">
        <v>1503</v>
      </c>
      <c r="F916" s="209" t="s">
        <v>1504</v>
      </c>
      <c r="G916" s="210" t="s">
        <v>238</v>
      </c>
      <c r="H916" s="211">
        <v>0</v>
      </c>
      <c r="I916" s="212"/>
      <c r="J916" s="213">
        <f>ROUND(I916*H916,2)</f>
        <v>0</v>
      </c>
      <c r="K916" s="214"/>
      <c r="L916" s="46"/>
      <c r="M916" s="215" t="s">
        <v>19</v>
      </c>
      <c r="N916" s="216" t="s">
        <v>43</v>
      </c>
      <c r="O916" s="86"/>
      <c r="P916" s="217">
        <f>O916*H916</f>
        <v>0</v>
      </c>
      <c r="Q916" s="217">
        <v>0.015</v>
      </c>
      <c r="R916" s="217">
        <f>Q916*H916</f>
        <v>0</v>
      </c>
      <c r="S916" s="217">
        <v>0</v>
      </c>
      <c r="T916" s="218">
        <f>S916*H916</f>
        <v>0</v>
      </c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R916" s="219" t="s">
        <v>303</v>
      </c>
      <c r="AT916" s="219" t="s">
        <v>124</v>
      </c>
      <c r="AU916" s="219" t="s">
        <v>82</v>
      </c>
      <c r="AY916" s="19" t="s">
        <v>122</v>
      </c>
      <c r="BE916" s="220">
        <f>IF(N916="základní",J916,0)</f>
        <v>0</v>
      </c>
      <c r="BF916" s="220">
        <f>IF(N916="snížená",J916,0)</f>
        <v>0</v>
      </c>
      <c r="BG916" s="220">
        <f>IF(N916="zákl. přenesená",J916,0)</f>
        <v>0</v>
      </c>
      <c r="BH916" s="220">
        <f>IF(N916="sníž. přenesená",J916,0)</f>
        <v>0</v>
      </c>
      <c r="BI916" s="220">
        <f>IF(N916="nulová",J916,0)</f>
        <v>0</v>
      </c>
      <c r="BJ916" s="19" t="s">
        <v>80</v>
      </c>
      <c r="BK916" s="220">
        <f>ROUND(I916*H916,2)</f>
        <v>0</v>
      </c>
      <c r="BL916" s="19" t="s">
        <v>303</v>
      </c>
      <c r="BM916" s="219" t="s">
        <v>1505</v>
      </c>
    </row>
    <row r="917" spans="1:47" s="2" customFormat="1" ht="12">
      <c r="A917" s="40"/>
      <c r="B917" s="41"/>
      <c r="C917" s="42"/>
      <c r="D917" s="221" t="s">
        <v>130</v>
      </c>
      <c r="E917" s="42"/>
      <c r="F917" s="222" t="s">
        <v>1506</v>
      </c>
      <c r="G917" s="42"/>
      <c r="H917" s="42"/>
      <c r="I917" s="223"/>
      <c r="J917" s="42"/>
      <c r="K917" s="42"/>
      <c r="L917" s="46"/>
      <c r="M917" s="224"/>
      <c r="N917" s="225"/>
      <c r="O917" s="86"/>
      <c r="P917" s="86"/>
      <c r="Q917" s="86"/>
      <c r="R917" s="86"/>
      <c r="S917" s="86"/>
      <c r="T917" s="87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T917" s="19" t="s">
        <v>130</v>
      </c>
      <c r="AU917" s="19" t="s">
        <v>82</v>
      </c>
    </row>
    <row r="918" spans="1:65" s="2" customFormat="1" ht="24.15" customHeight="1">
      <c r="A918" s="40"/>
      <c r="B918" s="41"/>
      <c r="C918" s="207" t="s">
        <v>1507</v>
      </c>
      <c r="D918" s="207" t="s">
        <v>124</v>
      </c>
      <c r="E918" s="208" t="s">
        <v>1508</v>
      </c>
      <c r="F918" s="209" t="s">
        <v>1509</v>
      </c>
      <c r="G918" s="210" t="s">
        <v>238</v>
      </c>
      <c r="H918" s="211">
        <v>0</v>
      </c>
      <c r="I918" s="212"/>
      <c r="J918" s="213">
        <f>ROUND(I918*H918,2)</f>
        <v>0</v>
      </c>
      <c r="K918" s="214"/>
      <c r="L918" s="46"/>
      <c r="M918" s="215" t="s">
        <v>19</v>
      </c>
      <c r="N918" s="216" t="s">
        <v>43</v>
      </c>
      <c r="O918" s="86"/>
      <c r="P918" s="217">
        <f>O918*H918</f>
        <v>0</v>
      </c>
      <c r="Q918" s="217">
        <v>0.0007</v>
      </c>
      <c r="R918" s="217">
        <f>Q918*H918</f>
        <v>0</v>
      </c>
      <c r="S918" s="217">
        <v>0</v>
      </c>
      <c r="T918" s="218">
        <f>S918*H918</f>
        <v>0</v>
      </c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R918" s="219" t="s">
        <v>303</v>
      </c>
      <c r="AT918" s="219" t="s">
        <v>124</v>
      </c>
      <c r="AU918" s="219" t="s">
        <v>82</v>
      </c>
      <c r="AY918" s="19" t="s">
        <v>122</v>
      </c>
      <c r="BE918" s="220">
        <f>IF(N918="základní",J918,0)</f>
        <v>0</v>
      </c>
      <c r="BF918" s="220">
        <f>IF(N918="snížená",J918,0)</f>
        <v>0</v>
      </c>
      <c r="BG918" s="220">
        <f>IF(N918="zákl. přenesená",J918,0)</f>
        <v>0</v>
      </c>
      <c r="BH918" s="220">
        <f>IF(N918="sníž. přenesená",J918,0)</f>
        <v>0</v>
      </c>
      <c r="BI918" s="220">
        <f>IF(N918="nulová",J918,0)</f>
        <v>0</v>
      </c>
      <c r="BJ918" s="19" t="s">
        <v>80</v>
      </c>
      <c r="BK918" s="220">
        <f>ROUND(I918*H918,2)</f>
        <v>0</v>
      </c>
      <c r="BL918" s="19" t="s">
        <v>303</v>
      </c>
      <c r="BM918" s="219" t="s">
        <v>1510</v>
      </c>
    </row>
    <row r="919" spans="1:47" s="2" customFormat="1" ht="12">
      <c r="A919" s="40"/>
      <c r="B919" s="41"/>
      <c r="C919" s="42"/>
      <c r="D919" s="221" t="s">
        <v>130</v>
      </c>
      <c r="E919" s="42"/>
      <c r="F919" s="222" t="s">
        <v>1511</v>
      </c>
      <c r="G919" s="42"/>
      <c r="H919" s="42"/>
      <c r="I919" s="223"/>
      <c r="J919" s="42"/>
      <c r="K919" s="42"/>
      <c r="L919" s="46"/>
      <c r="M919" s="224"/>
      <c r="N919" s="225"/>
      <c r="O919" s="86"/>
      <c r="P919" s="86"/>
      <c r="Q919" s="86"/>
      <c r="R919" s="86"/>
      <c r="S919" s="86"/>
      <c r="T919" s="87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T919" s="19" t="s">
        <v>130</v>
      </c>
      <c r="AU919" s="19" t="s">
        <v>82</v>
      </c>
    </row>
    <row r="920" spans="1:65" s="2" customFormat="1" ht="44.25" customHeight="1">
      <c r="A920" s="40"/>
      <c r="B920" s="41"/>
      <c r="C920" s="275" t="s">
        <v>926</v>
      </c>
      <c r="D920" s="275" t="s">
        <v>440</v>
      </c>
      <c r="E920" s="276" t="s">
        <v>1512</v>
      </c>
      <c r="F920" s="277" t="s">
        <v>1513</v>
      </c>
      <c r="G920" s="278" t="s">
        <v>238</v>
      </c>
      <c r="H920" s="279">
        <v>0</v>
      </c>
      <c r="I920" s="280"/>
      <c r="J920" s="281">
        <f>ROUND(I920*H920,2)</f>
        <v>0</v>
      </c>
      <c r="K920" s="282"/>
      <c r="L920" s="283"/>
      <c r="M920" s="284" t="s">
        <v>19</v>
      </c>
      <c r="N920" s="285" t="s">
        <v>43</v>
      </c>
      <c r="O920" s="86"/>
      <c r="P920" s="217">
        <f>O920*H920</f>
        <v>0</v>
      </c>
      <c r="Q920" s="217">
        <v>0.0027</v>
      </c>
      <c r="R920" s="217">
        <f>Q920*H920</f>
        <v>0</v>
      </c>
      <c r="S920" s="217">
        <v>0</v>
      </c>
      <c r="T920" s="218">
        <f>S920*H920</f>
        <v>0</v>
      </c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R920" s="219" t="s">
        <v>364</v>
      </c>
      <c r="AT920" s="219" t="s">
        <v>440</v>
      </c>
      <c r="AU920" s="219" t="s">
        <v>82</v>
      </c>
      <c r="AY920" s="19" t="s">
        <v>122</v>
      </c>
      <c r="BE920" s="220">
        <f>IF(N920="základní",J920,0)</f>
        <v>0</v>
      </c>
      <c r="BF920" s="220">
        <f>IF(N920="snížená",J920,0)</f>
        <v>0</v>
      </c>
      <c r="BG920" s="220">
        <f>IF(N920="zákl. přenesená",J920,0)</f>
        <v>0</v>
      </c>
      <c r="BH920" s="220">
        <f>IF(N920="sníž. přenesená",J920,0)</f>
        <v>0</v>
      </c>
      <c r="BI920" s="220">
        <f>IF(N920="nulová",J920,0)</f>
        <v>0</v>
      </c>
      <c r="BJ920" s="19" t="s">
        <v>80</v>
      </c>
      <c r="BK920" s="220">
        <f>ROUND(I920*H920,2)</f>
        <v>0</v>
      </c>
      <c r="BL920" s="19" t="s">
        <v>303</v>
      </c>
      <c r="BM920" s="219" t="s">
        <v>1514</v>
      </c>
    </row>
    <row r="921" spans="1:65" s="2" customFormat="1" ht="21.75" customHeight="1">
      <c r="A921" s="40"/>
      <c r="B921" s="41"/>
      <c r="C921" s="207" t="s">
        <v>1515</v>
      </c>
      <c r="D921" s="207" t="s">
        <v>124</v>
      </c>
      <c r="E921" s="208" t="s">
        <v>1516</v>
      </c>
      <c r="F921" s="209" t="s">
        <v>1517</v>
      </c>
      <c r="G921" s="210" t="s">
        <v>479</v>
      </c>
      <c r="H921" s="211">
        <v>0</v>
      </c>
      <c r="I921" s="212"/>
      <c r="J921" s="213">
        <f>ROUND(I921*H921,2)</f>
        <v>0</v>
      </c>
      <c r="K921" s="214"/>
      <c r="L921" s="46"/>
      <c r="M921" s="215" t="s">
        <v>19</v>
      </c>
      <c r="N921" s="216" t="s">
        <v>43</v>
      </c>
      <c r="O921" s="86"/>
      <c r="P921" s="217">
        <f>O921*H921</f>
        <v>0</v>
      </c>
      <c r="Q921" s="217">
        <v>1.4935E-05</v>
      </c>
      <c r="R921" s="217">
        <f>Q921*H921</f>
        <v>0</v>
      </c>
      <c r="S921" s="217">
        <v>0</v>
      </c>
      <c r="T921" s="218">
        <f>S921*H921</f>
        <v>0</v>
      </c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R921" s="219" t="s">
        <v>303</v>
      </c>
      <c r="AT921" s="219" t="s">
        <v>124</v>
      </c>
      <c r="AU921" s="219" t="s">
        <v>82</v>
      </c>
      <c r="AY921" s="19" t="s">
        <v>122</v>
      </c>
      <c r="BE921" s="220">
        <f>IF(N921="základní",J921,0)</f>
        <v>0</v>
      </c>
      <c r="BF921" s="220">
        <f>IF(N921="snížená",J921,0)</f>
        <v>0</v>
      </c>
      <c r="BG921" s="220">
        <f>IF(N921="zákl. přenesená",J921,0)</f>
        <v>0</v>
      </c>
      <c r="BH921" s="220">
        <f>IF(N921="sníž. přenesená",J921,0)</f>
        <v>0</v>
      </c>
      <c r="BI921" s="220">
        <f>IF(N921="nulová",J921,0)</f>
        <v>0</v>
      </c>
      <c r="BJ921" s="19" t="s">
        <v>80</v>
      </c>
      <c r="BK921" s="220">
        <f>ROUND(I921*H921,2)</f>
        <v>0</v>
      </c>
      <c r="BL921" s="19" t="s">
        <v>303</v>
      </c>
      <c r="BM921" s="219" t="s">
        <v>1518</v>
      </c>
    </row>
    <row r="922" spans="1:47" s="2" customFormat="1" ht="12">
      <c r="A922" s="40"/>
      <c r="B922" s="41"/>
      <c r="C922" s="42"/>
      <c r="D922" s="221" t="s">
        <v>130</v>
      </c>
      <c r="E922" s="42"/>
      <c r="F922" s="222" t="s">
        <v>1519</v>
      </c>
      <c r="G922" s="42"/>
      <c r="H922" s="42"/>
      <c r="I922" s="223"/>
      <c r="J922" s="42"/>
      <c r="K922" s="42"/>
      <c r="L922" s="46"/>
      <c r="M922" s="224"/>
      <c r="N922" s="225"/>
      <c r="O922" s="86"/>
      <c r="P922" s="86"/>
      <c r="Q922" s="86"/>
      <c r="R922" s="86"/>
      <c r="S922" s="86"/>
      <c r="T922" s="87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T922" s="19" t="s">
        <v>130</v>
      </c>
      <c r="AU922" s="19" t="s">
        <v>82</v>
      </c>
    </row>
    <row r="923" spans="1:65" s="2" customFormat="1" ht="16.5" customHeight="1">
      <c r="A923" s="40"/>
      <c r="B923" s="41"/>
      <c r="C923" s="275" t="s">
        <v>933</v>
      </c>
      <c r="D923" s="275" t="s">
        <v>440</v>
      </c>
      <c r="E923" s="276" t="s">
        <v>1520</v>
      </c>
      <c r="F923" s="277" t="s">
        <v>1521</v>
      </c>
      <c r="G923" s="278" t="s">
        <v>479</v>
      </c>
      <c r="H923" s="279">
        <v>0</v>
      </c>
      <c r="I923" s="280"/>
      <c r="J923" s="281">
        <f>ROUND(I923*H923,2)</f>
        <v>0</v>
      </c>
      <c r="K923" s="282"/>
      <c r="L923" s="283"/>
      <c r="M923" s="284" t="s">
        <v>19</v>
      </c>
      <c r="N923" s="285" t="s">
        <v>43</v>
      </c>
      <c r="O923" s="86"/>
      <c r="P923" s="217">
        <f>O923*H923</f>
        <v>0</v>
      </c>
      <c r="Q923" s="217">
        <v>0.00022</v>
      </c>
      <c r="R923" s="217">
        <f>Q923*H923</f>
        <v>0</v>
      </c>
      <c r="S923" s="217">
        <v>0</v>
      </c>
      <c r="T923" s="218">
        <f>S923*H923</f>
        <v>0</v>
      </c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R923" s="219" t="s">
        <v>364</v>
      </c>
      <c r="AT923" s="219" t="s">
        <v>440</v>
      </c>
      <c r="AU923" s="219" t="s">
        <v>82</v>
      </c>
      <c r="AY923" s="19" t="s">
        <v>122</v>
      </c>
      <c r="BE923" s="220">
        <f>IF(N923="základní",J923,0)</f>
        <v>0</v>
      </c>
      <c r="BF923" s="220">
        <f>IF(N923="snížená",J923,0)</f>
        <v>0</v>
      </c>
      <c r="BG923" s="220">
        <f>IF(N923="zákl. přenesená",J923,0)</f>
        <v>0</v>
      </c>
      <c r="BH923" s="220">
        <f>IF(N923="sníž. přenesená",J923,0)</f>
        <v>0</v>
      </c>
      <c r="BI923" s="220">
        <f>IF(N923="nulová",J923,0)</f>
        <v>0</v>
      </c>
      <c r="BJ923" s="19" t="s">
        <v>80</v>
      </c>
      <c r="BK923" s="220">
        <f>ROUND(I923*H923,2)</f>
        <v>0</v>
      </c>
      <c r="BL923" s="19" t="s">
        <v>303</v>
      </c>
      <c r="BM923" s="219" t="s">
        <v>1522</v>
      </c>
    </row>
    <row r="924" spans="1:65" s="2" customFormat="1" ht="16.5" customHeight="1">
      <c r="A924" s="40"/>
      <c r="B924" s="41"/>
      <c r="C924" s="207" t="s">
        <v>1523</v>
      </c>
      <c r="D924" s="207" t="s">
        <v>124</v>
      </c>
      <c r="E924" s="208" t="s">
        <v>1524</v>
      </c>
      <c r="F924" s="209" t="s">
        <v>1525</v>
      </c>
      <c r="G924" s="210" t="s">
        <v>479</v>
      </c>
      <c r="H924" s="211">
        <v>0</v>
      </c>
      <c r="I924" s="212"/>
      <c r="J924" s="213">
        <f>ROUND(I924*H924,2)</f>
        <v>0</v>
      </c>
      <c r="K924" s="214"/>
      <c r="L924" s="46"/>
      <c r="M924" s="215" t="s">
        <v>19</v>
      </c>
      <c r="N924" s="216" t="s">
        <v>43</v>
      </c>
      <c r="O924" s="86"/>
      <c r="P924" s="217">
        <f>O924*H924</f>
        <v>0</v>
      </c>
      <c r="Q924" s="217">
        <v>0</v>
      </c>
      <c r="R924" s="217">
        <f>Q924*H924</f>
        <v>0</v>
      </c>
      <c r="S924" s="217">
        <v>0</v>
      </c>
      <c r="T924" s="218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19" t="s">
        <v>303</v>
      </c>
      <c r="AT924" s="219" t="s">
        <v>124</v>
      </c>
      <c r="AU924" s="219" t="s">
        <v>82</v>
      </c>
      <c r="AY924" s="19" t="s">
        <v>122</v>
      </c>
      <c r="BE924" s="220">
        <f>IF(N924="základní",J924,0)</f>
        <v>0</v>
      </c>
      <c r="BF924" s="220">
        <f>IF(N924="snížená",J924,0)</f>
        <v>0</v>
      </c>
      <c r="BG924" s="220">
        <f>IF(N924="zákl. přenesená",J924,0)</f>
        <v>0</v>
      </c>
      <c r="BH924" s="220">
        <f>IF(N924="sníž. přenesená",J924,0)</f>
        <v>0</v>
      </c>
      <c r="BI924" s="220">
        <f>IF(N924="nulová",J924,0)</f>
        <v>0</v>
      </c>
      <c r="BJ924" s="19" t="s">
        <v>80</v>
      </c>
      <c r="BK924" s="220">
        <f>ROUND(I924*H924,2)</f>
        <v>0</v>
      </c>
      <c r="BL924" s="19" t="s">
        <v>303</v>
      </c>
      <c r="BM924" s="219" t="s">
        <v>1526</v>
      </c>
    </row>
    <row r="925" spans="1:65" s="2" customFormat="1" ht="44.25" customHeight="1">
      <c r="A925" s="40"/>
      <c r="B925" s="41"/>
      <c r="C925" s="207" t="s">
        <v>939</v>
      </c>
      <c r="D925" s="207" t="s">
        <v>124</v>
      </c>
      <c r="E925" s="208" t="s">
        <v>1527</v>
      </c>
      <c r="F925" s="209" t="s">
        <v>1528</v>
      </c>
      <c r="G925" s="210" t="s">
        <v>932</v>
      </c>
      <c r="H925" s="286"/>
      <c r="I925" s="212"/>
      <c r="J925" s="213">
        <f>ROUND(I925*H925,2)</f>
        <v>0</v>
      </c>
      <c r="K925" s="214"/>
      <c r="L925" s="46"/>
      <c r="M925" s="215" t="s">
        <v>19</v>
      </c>
      <c r="N925" s="216" t="s">
        <v>43</v>
      </c>
      <c r="O925" s="86"/>
      <c r="P925" s="217">
        <f>O925*H925</f>
        <v>0</v>
      </c>
      <c r="Q925" s="217">
        <v>0</v>
      </c>
      <c r="R925" s="217">
        <f>Q925*H925</f>
        <v>0</v>
      </c>
      <c r="S925" s="217">
        <v>0</v>
      </c>
      <c r="T925" s="218">
        <f>S925*H925</f>
        <v>0</v>
      </c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R925" s="219" t="s">
        <v>303</v>
      </c>
      <c r="AT925" s="219" t="s">
        <v>124</v>
      </c>
      <c r="AU925" s="219" t="s">
        <v>82</v>
      </c>
      <c r="AY925" s="19" t="s">
        <v>122</v>
      </c>
      <c r="BE925" s="220">
        <f>IF(N925="základní",J925,0)</f>
        <v>0</v>
      </c>
      <c r="BF925" s="220">
        <f>IF(N925="snížená",J925,0)</f>
        <v>0</v>
      </c>
      <c r="BG925" s="220">
        <f>IF(N925="zákl. přenesená",J925,0)</f>
        <v>0</v>
      </c>
      <c r="BH925" s="220">
        <f>IF(N925="sníž. přenesená",J925,0)</f>
        <v>0</v>
      </c>
      <c r="BI925" s="220">
        <f>IF(N925="nulová",J925,0)</f>
        <v>0</v>
      </c>
      <c r="BJ925" s="19" t="s">
        <v>80</v>
      </c>
      <c r="BK925" s="220">
        <f>ROUND(I925*H925,2)</f>
        <v>0</v>
      </c>
      <c r="BL925" s="19" t="s">
        <v>303</v>
      </c>
      <c r="BM925" s="219" t="s">
        <v>1529</v>
      </c>
    </row>
    <row r="926" spans="1:47" s="2" customFormat="1" ht="12">
      <c r="A926" s="40"/>
      <c r="B926" s="41"/>
      <c r="C926" s="42"/>
      <c r="D926" s="221" t="s">
        <v>130</v>
      </c>
      <c r="E926" s="42"/>
      <c r="F926" s="222" t="s">
        <v>1530</v>
      </c>
      <c r="G926" s="42"/>
      <c r="H926" s="42"/>
      <c r="I926" s="223"/>
      <c r="J926" s="42"/>
      <c r="K926" s="42"/>
      <c r="L926" s="46"/>
      <c r="M926" s="224"/>
      <c r="N926" s="225"/>
      <c r="O926" s="86"/>
      <c r="P926" s="86"/>
      <c r="Q926" s="86"/>
      <c r="R926" s="86"/>
      <c r="S926" s="86"/>
      <c r="T926" s="87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T926" s="19" t="s">
        <v>130</v>
      </c>
      <c r="AU926" s="19" t="s">
        <v>82</v>
      </c>
    </row>
    <row r="927" spans="1:63" s="12" customFormat="1" ht="22.8" customHeight="1">
      <c r="A927" s="12"/>
      <c r="B927" s="191"/>
      <c r="C927" s="192"/>
      <c r="D927" s="193" t="s">
        <v>71</v>
      </c>
      <c r="E927" s="205" t="s">
        <v>1531</v>
      </c>
      <c r="F927" s="205" t="s">
        <v>1532</v>
      </c>
      <c r="G927" s="192"/>
      <c r="H927" s="192"/>
      <c r="I927" s="195"/>
      <c r="J927" s="206">
        <f>BK927</f>
        <v>0</v>
      </c>
      <c r="K927" s="192"/>
      <c r="L927" s="197"/>
      <c r="M927" s="198"/>
      <c r="N927" s="199"/>
      <c r="O927" s="199"/>
      <c r="P927" s="200">
        <f>SUM(P928:P940)</f>
        <v>0</v>
      </c>
      <c r="Q927" s="199"/>
      <c r="R927" s="200">
        <f>SUM(R928:R940)</f>
        <v>0</v>
      </c>
      <c r="S927" s="199"/>
      <c r="T927" s="201">
        <f>SUM(T928:T940)</f>
        <v>0</v>
      </c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R927" s="202" t="s">
        <v>82</v>
      </c>
      <c r="AT927" s="203" t="s">
        <v>71</v>
      </c>
      <c r="AU927" s="203" t="s">
        <v>80</v>
      </c>
      <c r="AY927" s="202" t="s">
        <v>122</v>
      </c>
      <c r="BK927" s="204">
        <f>SUM(BK928:BK940)</f>
        <v>0</v>
      </c>
    </row>
    <row r="928" spans="1:65" s="2" customFormat="1" ht="24.15" customHeight="1">
      <c r="A928" s="40"/>
      <c r="B928" s="41"/>
      <c r="C928" s="207" t="s">
        <v>1533</v>
      </c>
      <c r="D928" s="207" t="s">
        <v>124</v>
      </c>
      <c r="E928" s="208" t="s">
        <v>1534</v>
      </c>
      <c r="F928" s="209" t="s">
        <v>1535</v>
      </c>
      <c r="G928" s="210" t="s">
        <v>238</v>
      </c>
      <c r="H928" s="211">
        <v>0</v>
      </c>
      <c r="I928" s="212"/>
      <c r="J928" s="213">
        <f>ROUND(I928*H928,2)</f>
        <v>0</v>
      </c>
      <c r="K928" s="214"/>
      <c r="L928" s="46"/>
      <c r="M928" s="215" t="s">
        <v>19</v>
      </c>
      <c r="N928" s="216" t="s">
        <v>43</v>
      </c>
      <c r="O928" s="86"/>
      <c r="P928" s="217">
        <f>O928*H928</f>
        <v>0</v>
      </c>
      <c r="Q928" s="217">
        <v>0.0003</v>
      </c>
      <c r="R928" s="217">
        <f>Q928*H928</f>
        <v>0</v>
      </c>
      <c r="S928" s="217">
        <v>0</v>
      </c>
      <c r="T928" s="218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19" t="s">
        <v>303</v>
      </c>
      <c r="AT928" s="219" t="s">
        <v>124</v>
      </c>
      <c r="AU928" s="219" t="s">
        <v>82</v>
      </c>
      <c r="AY928" s="19" t="s">
        <v>122</v>
      </c>
      <c r="BE928" s="220">
        <f>IF(N928="základní",J928,0)</f>
        <v>0</v>
      </c>
      <c r="BF928" s="220">
        <f>IF(N928="snížená",J928,0)</f>
        <v>0</v>
      </c>
      <c r="BG928" s="220">
        <f>IF(N928="zákl. přenesená",J928,0)</f>
        <v>0</v>
      </c>
      <c r="BH928" s="220">
        <f>IF(N928="sníž. přenesená",J928,0)</f>
        <v>0</v>
      </c>
      <c r="BI928" s="220">
        <f>IF(N928="nulová",J928,0)</f>
        <v>0</v>
      </c>
      <c r="BJ928" s="19" t="s">
        <v>80</v>
      </c>
      <c r="BK928" s="220">
        <f>ROUND(I928*H928,2)</f>
        <v>0</v>
      </c>
      <c r="BL928" s="19" t="s">
        <v>303</v>
      </c>
      <c r="BM928" s="219" t="s">
        <v>1536</v>
      </c>
    </row>
    <row r="929" spans="1:47" s="2" customFormat="1" ht="12">
      <c r="A929" s="40"/>
      <c r="B929" s="41"/>
      <c r="C929" s="42"/>
      <c r="D929" s="221" t="s">
        <v>130</v>
      </c>
      <c r="E929" s="42"/>
      <c r="F929" s="222" t="s">
        <v>1537</v>
      </c>
      <c r="G929" s="42"/>
      <c r="H929" s="42"/>
      <c r="I929" s="223"/>
      <c r="J929" s="42"/>
      <c r="K929" s="42"/>
      <c r="L929" s="46"/>
      <c r="M929" s="224"/>
      <c r="N929" s="225"/>
      <c r="O929" s="86"/>
      <c r="P929" s="86"/>
      <c r="Q929" s="86"/>
      <c r="R929" s="86"/>
      <c r="S929" s="86"/>
      <c r="T929" s="87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9" t="s">
        <v>130</v>
      </c>
      <c r="AU929" s="19" t="s">
        <v>82</v>
      </c>
    </row>
    <row r="930" spans="1:65" s="2" customFormat="1" ht="24.15" customHeight="1">
      <c r="A930" s="40"/>
      <c r="B930" s="41"/>
      <c r="C930" s="207" t="s">
        <v>952</v>
      </c>
      <c r="D930" s="207" t="s">
        <v>124</v>
      </c>
      <c r="E930" s="208" t="s">
        <v>1538</v>
      </c>
      <c r="F930" s="209" t="s">
        <v>1539</v>
      </c>
      <c r="G930" s="210" t="s">
        <v>238</v>
      </c>
      <c r="H930" s="211">
        <v>0</v>
      </c>
      <c r="I930" s="212"/>
      <c r="J930" s="213">
        <f>ROUND(I930*H930,2)</f>
        <v>0</v>
      </c>
      <c r="K930" s="214"/>
      <c r="L930" s="46"/>
      <c r="M930" s="215" t="s">
        <v>19</v>
      </c>
      <c r="N930" s="216" t="s">
        <v>43</v>
      </c>
      <c r="O930" s="86"/>
      <c r="P930" s="217">
        <f>O930*H930</f>
        <v>0</v>
      </c>
      <c r="Q930" s="217">
        <v>0.0015</v>
      </c>
      <c r="R930" s="217">
        <f>Q930*H930</f>
        <v>0</v>
      </c>
      <c r="S930" s="217">
        <v>0</v>
      </c>
      <c r="T930" s="218">
        <f>S930*H930</f>
        <v>0</v>
      </c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R930" s="219" t="s">
        <v>303</v>
      </c>
      <c r="AT930" s="219" t="s">
        <v>124</v>
      </c>
      <c r="AU930" s="219" t="s">
        <v>82</v>
      </c>
      <c r="AY930" s="19" t="s">
        <v>122</v>
      </c>
      <c r="BE930" s="220">
        <f>IF(N930="základní",J930,0)</f>
        <v>0</v>
      </c>
      <c r="BF930" s="220">
        <f>IF(N930="snížená",J930,0)</f>
        <v>0</v>
      </c>
      <c r="BG930" s="220">
        <f>IF(N930="zákl. přenesená",J930,0)</f>
        <v>0</v>
      </c>
      <c r="BH930" s="220">
        <f>IF(N930="sníž. přenesená",J930,0)</f>
        <v>0</v>
      </c>
      <c r="BI930" s="220">
        <f>IF(N930="nulová",J930,0)</f>
        <v>0</v>
      </c>
      <c r="BJ930" s="19" t="s">
        <v>80</v>
      </c>
      <c r="BK930" s="220">
        <f>ROUND(I930*H930,2)</f>
        <v>0</v>
      </c>
      <c r="BL930" s="19" t="s">
        <v>303</v>
      </c>
      <c r="BM930" s="219" t="s">
        <v>1540</v>
      </c>
    </row>
    <row r="931" spans="1:47" s="2" customFormat="1" ht="12">
      <c r="A931" s="40"/>
      <c r="B931" s="41"/>
      <c r="C931" s="42"/>
      <c r="D931" s="221" t="s">
        <v>130</v>
      </c>
      <c r="E931" s="42"/>
      <c r="F931" s="222" t="s">
        <v>1541</v>
      </c>
      <c r="G931" s="42"/>
      <c r="H931" s="42"/>
      <c r="I931" s="223"/>
      <c r="J931" s="42"/>
      <c r="K931" s="42"/>
      <c r="L931" s="46"/>
      <c r="M931" s="224"/>
      <c r="N931" s="225"/>
      <c r="O931" s="86"/>
      <c r="P931" s="86"/>
      <c r="Q931" s="86"/>
      <c r="R931" s="86"/>
      <c r="S931" s="86"/>
      <c r="T931" s="87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T931" s="19" t="s">
        <v>130</v>
      </c>
      <c r="AU931" s="19" t="s">
        <v>82</v>
      </c>
    </row>
    <row r="932" spans="1:65" s="2" customFormat="1" ht="37.8" customHeight="1">
      <c r="A932" s="40"/>
      <c r="B932" s="41"/>
      <c r="C932" s="207" t="s">
        <v>1542</v>
      </c>
      <c r="D932" s="207" t="s">
        <v>124</v>
      </c>
      <c r="E932" s="208" t="s">
        <v>1543</v>
      </c>
      <c r="F932" s="209" t="s">
        <v>1544</v>
      </c>
      <c r="G932" s="210" t="s">
        <v>238</v>
      </c>
      <c r="H932" s="211">
        <v>0</v>
      </c>
      <c r="I932" s="212"/>
      <c r="J932" s="213">
        <f>ROUND(I932*H932,2)</f>
        <v>0</v>
      </c>
      <c r="K932" s="214"/>
      <c r="L932" s="46"/>
      <c r="M932" s="215" t="s">
        <v>19</v>
      </c>
      <c r="N932" s="216" t="s">
        <v>43</v>
      </c>
      <c r="O932" s="86"/>
      <c r="P932" s="217">
        <f>O932*H932</f>
        <v>0</v>
      </c>
      <c r="Q932" s="217">
        <v>0.0052</v>
      </c>
      <c r="R932" s="217">
        <f>Q932*H932</f>
        <v>0</v>
      </c>
      <c r="S932" s="217">
        <v>0</v>
      </c>
      <c r="T932" s="218">
        <f>S932*H932</f>
        <v>0</v>
      </c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R932" s="219" t="s">
        <v>303</v>
      </c>
      <c r="AT932" s="219" t="s">
        <v>124</v>
      </c>
      <c r="AU932" s="219" t="s">
        <v>82</v>
      </c>
      <c r="AY932" s="19" t="s">
        <v>122</v>
      </c>
      <c r="BE932" s="220">
        <f>IF(N932="základní",J932,0)</f>
        <v>0</v>
      </c>
      <c r="BF932" s="220">
        <f>IF(N932="snížená",J932,0)</f>
        <v>0</v>
      </c>
      <c r="BG932" s="220">
        <f>IF(N932="zákl. přenesená",J932,0)</f>
        <v>0</v>
      </c>
      <c r="BH932" s="220">
        <f>IF(N932="sníž. přenesená",J932,0)</f>
        <v>0</v>
      </c>
      <c r="BI932" s="220">
        <f>IF(N932="nulová",J932,0)</f>
        <v>0</v>
      </c>
      <c r="BJ932" s="19" t="s">
        <v>80</v>
      </c>
      <c r="BK932" s="220">
        <f>ROUND(I932*H932,2)</f>
        <v>0</v>
      </c>
      <c r="BL932" s="19" t="s">
        <v>303</v>
      </c>
      <c r="BM932" s="219" t="s">
        <v>1545</v>
      </c>
    </row>
    <row r="933" spans="1:47" s="2" customFormat="1" ht="12">
      <c r="A933" s="40"/>
      <c r="B933" s="41"/>
      <c r="C933" s="42"/>
      <c r="D933" s="221" t="s">
        <v>130</v>
      </c>
      <c r="E933" s="42"/>
      <c r="F933" s="222" t="s">
        <v>1546</v>
      </c>
      <c r="G933" s="42"/>
      <c r="H933" s="42"/>
      <c r="I933" s="223"/>
      <c r="J933" s="42"/>
      <c r="K933" s="42"/>
      <c r="L933" s="46"/>
      <c r="M933" s="224"/>
      <c r="N933" s="225"/>
      <c r="O933" s="86"/>
      <c r="P933" s="86"/>
      <c r="Q933" s="86"/>
      <c r="R933" s="86"/>
      <c r="S933" s="86"/>
      <c r="T933" s="87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T933" s="19" t="s">
        <v>130</v>
      </c>
      <c r="AU933" s="19" t="s">
        <v>82</v>
      </c>
    </row>
    <row r="934" spans="1:65" s="2" customFormat="1" ht="16.5" customHeight="1">
      <c r="A934" s="40"/>
      <c r="B934" s="41"/>
      <c r="C934" s="275" t="s">
        <v>956</v>
      </c>
      <c r="D934" s="275" t="s">
        <v>440</v>
      </c>
      <c r="E934" s="276" t="s">
        <v>1547</v>
      </c>
      <c r="F934" s="277" t="s">
        <v>1548</v>
      </c>
      <c r="G934" s="278" t="s">
        <v>238</v>
      </c>
      <c r="H934" s="279">
        <v>0</v>
      </c>
      <c r="I934" s="280"/>
      <c r="J934" s="281">
        <f>ROUND(I934*H934,2)</f>
        <v>0</v>
      </c>
      <c r="K934" s="282"/>
      <c r="L934" s="283"/>
      <c r="M934" s="284" t="s">
        <v>19</v>
      </c>
      <c r="N934" s="285" t="s">
        <v>43</v>
      </c>
      <c r="O934" s="86"/>
      <c r="P934" s="217">
        <f>O934*H934</f>
        <v>0</v>
      </c>
      <c r="Q934" s="217">
        <v>0.0126</v>
      </c>
      <c r="R934" s="217">
        <f>Q934*H934</f>
        <v>0</v>
      </c>
      <c r="S934" s="217">
        <v>0</v>
      </c>
      <c r="T934" s="218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19" t="s">
        <v>364</v>
      </c>
      <c r="AT934" s="219" t="s">
        <v>440</v>
      </c>
      <c r="AU934" s="219" t="s">
        <v>82</v>
      </c>
      <c r="AY934" s="19" t="s">
        <v>122</v>
      </c>
      <c r="BE934" s="220">
        <f>IF(N934="základní",J934,0)</f>
        <v>0</v>
      </c>
      <c r="BF934" s="220">
        <f>IF(N934="snížená",J934,0)</f>
        <v>0</v>
      </c>
      <c r="BG934" s="220">
        <f>IF(N934="zákl. přenesená",J934,0)</f>
        <v>0</v>
      </c>
      <c r="BH934" s="220">
        <f>IF(N934="sníž. přenesená",J934,0)</f>
        <v>0</v>
      </c>
      <c r="BI934" s="220">
        <f>IF(N934="nulová",J934,0)</f>
        <v>0</v>
      </c>
      <c r="BJ934" s="19" t="s">
        <v>80</v>
      </c>
      <c r="BK934" s="220">
        <f>ROUND(I934*H934,2)</f>
        <v>0</v>
      </c>
      <c r="BL934" s="19" t="s">
        <v>303</v>
      </c>
      <c r="BM934" s="219" t="s">
        <v>1549</v>
      </c>
    </row>
    <row r="935" spans="1:65" s="2" customFormat="1" ht="24.15" customHeight="1">
      <c r="A935" s="40"/>
      <c r="B935" s="41"/>
      <c r="C935" s="207" t="s">
        <v>1550</v>
      </c>
      <c r="D935" s="207" t="s">
        <v>124</v>
      </c>
      <c r="E935" s="208" t="s">
        <v>1551</v>
      </c>
      <c r="F935" s="209" t="s">
        <v>1552</v>
      </c>
      <c r="G935" s="210" t="s">
        <v>479</v>
      </c>
      <c r="H935" s="211">
        <v>0</v>
      </c>
      <c r="I935" s="212"/>
      <c r="J935" s="213">
        <f>ROUND(I935*H935,2)</f>
        <v>0</v>
      </c>
      <c r="K935" s="214"/>
      <c r="L935" s="46"/>
      <c r="M935" s="215" t="s">
        <v>19</v>
      </c>
      <c r="N935" s="216" t="s">
        <v>43</v>
      </c>
      <c r="O935" s="86"/>
      <c r="P935" s="217">
        <f>O935*H935</f>
        <v>0</v>
      </c>
      <c r="Q935" s="217">
        <v>0.0005</v>
      </c>
      <c r="R935" s="217">
        <f>Q935*H935</f>
        <v>0</v>
      </c>
      <c r="S935" s="217">
        <v>0</v>
      </c>
      <c r="T935" s="218">
        <f>S935*H935</f>
        <v>0</v>
      </c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R935" s="219" t="s">
        <v>303</v>
      </c>
      <c r="AT935" s="219" t="s">
        <v>124</v>
      </c>
      <c r="AU935" s="219" t="s">
        <v>82</v>
      </c>
      <c r="AY935" s="19" t="s">
        <v>122</v>
      </c>
      <c r="BE935" s="220">
        <f>IF(N935="základní",J935,0)</f>
        <v>0</v>
      </c>
      <c r="BF935" s="220">
        <f>IF(N935="snížená",J935,0)</f>
        <v>0</v>
      </c>
      <c r="BG935" s="220">
        <f>IF(N935="zákl. přenesená",J935,0)</f>
        <v>0</v>
      </c>
      <c r="BH935" s="220">
        <f>IF(N935="sníž. přenesená",J935,0)</f>
        <v>0</v>
      </c>
      <c r="BI935" s="220">
        <f>IF(N935="nulová",J935,0)</f>
        <v>0</v>
      </c>
      <c r="BJ935" s="19" t="s">
        <v>80</v>
      </c>
      <c r="BK935" s="220">
        <f>ROUND(I935*H935,2)</f>
        <v>0</v>
      </c>
      <c r="BL935" s="19" t="s">
        <v>303</v>
      </c>
      <c r="BM935" s="219" t="s">
        <v>1553</v>
      </c>
    </row>
    <row r="936" spans="1:47" s="2" customFormat="1" ht="12">
      <c r="A936" s="40"/>
      <c r="B936" s="41"/>
      <c r="C936" s="42"/>
      <c r="D936" s="221" t="s">
        <v>130</v>
      </c>
      <c r="E936" s="42"/>
      <c r="F936" s="222" t="s">
        <v>1554</v>
      </c>
      <c r="G936" s="42"/>
      <c r="H936" s="42"/>
      <c r="I936" s="223"/>
      <c r="J936" s="42"/>
      <c r="K936" s="42"/>
      <c r="L936" s="46"/>
      <c r="M936" s="224"/>
      <c r="N936" s="225"/>
      <c r="O936" s="86"/>
      <c r="P936" s="86"/>
      <c r="Q936" s="86"/>
      <c r="R936" s="86"/>
      <c r="S936" s="86"/>
      <c r="T936" s="87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T936" s="19" t="s">
        <v>130</v>
      </c>
      <c r="AU936" s="19" t="s">
        <v>82</v>
      </c>
    </row>
    <row r="937" spans="1:65" s="2" customFormat="1" ht="24.15" customHeight="1">
      <c r="A937" s="40"/>
      <c r="B937" s="41"/>
      <c r="C937" s="207" t="s">
        <v>970</v>
      </c>
      <c r="D937" s="207" t="s">
        <v>124</v>
      </c>
      <c r="E937" s="208" t="s">
        <v>1555</v>
      </c>
      <c r="F937" s="209" t="s">
        <v>1556</v>
      </c>
      <c r="G937" s="210" t="s">
        <v>479</v>
      </c>
      <c r="H937" s="211">
        <v>0</v>
      </c>
      <c r="I937" s="212"/>
      <c r="J937" s="213">
        <f>ROUND(I937*H937,2)</f>
        <v>0</v>
      </c>
      <c r="K937" s="214"/>
      <c r="L937" s="46"/>
      <c r="M937" s="215" t="s">
        <v>19</v>
      </c>
      <c r="N937" s="216" t="s">
        <v>43</v>
      </c>
      <c r="O937" s="86"/>
      <c r="P937" s="217">
        <f>O937*H937</f>
        <v>0</v>
      </c>
      <c r="Q937" s="217">
        <v>3E-05</v>
      </c>
      <c r="R937" s="217">
        <f>Q937*H937</f>
        <v>0</v>
      </c>
      <c r="S937" s="217">
        <v>0</v>
      </c>
      <c r="T937" s="218">
        <f>S937*H937</f>
        <v>0</v>
      </c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R937" s="219" t="s">
        <v>303</v>
      </c>
      <c r="AT937" s="219" t="s">
        <v>124</v>
      </c>
      <c r="AU937" s="219" t="s">
        <v>82</v>
      </c>
      <c r="AY937" s="19" t="s">
        <v>122</v>
      </c>
      <c r="BE937" s="220">
        <f>IF(N937="základní",J937,0)</f>
        <v>0</v>
      </c>
      <c r="BF937" s="220">
        <f>IF(N937="snížená",J937,0)</f>
        <v>0</v>
      </c>
      <c r="BG937" s="220">
        <f>IF(N937="zákl. přenesená",J937,0)</f>
        <v>0</v>
      </c>
      <c r="BH937" s="220">
        <f>IF(N937="sníž. přenesená",J937,0)</f>
        <v>0</v>
      </c>
      <c r="BI937" s="220">
        <f>IF(N937="nulová",J937,0)</f>
        <v>0</v>
      </c>
      <c r="BJ937" s="19" t="s">
        <v>80</v>
      </c>
      <c r="BK937" s="220">
        <f>ROUND(I937*H937,2)</f>
        <v>0</v>
      </c>
      <c r="BL937" s="19" t="s">
        <v>303</v>
      </c>
      <c r="BM937" s="219" t="s">
        <v>1557</v>
      </c>
    </row>
    <row r="938" spans="1:47" s="2" customFormat="1" ht="12">
      <c r="A938" s="40"/>
      <c r="B938" s="41"/>
      <c r="C938" s="42"/>
      <c r="D938" s="221" t="s">
        <v>130</v>
      </c>
      <c r="E938" s="42"/>
      <c r="F938" s="222" t="s">
        <v>1558</v>
      </c>
      <c r="G938" s="42"/>
      <c r="H938" s="42"/>
      <c r="I938" s="223"/>
      <c r="J938" s="42"/>
      <c r="K938" s="42"/>
      <c r="L938" s="46"/>
      <c r="M938" s="224"/>
      <c r="N938" s="225"/>
      <c r="O938" s="86"/>
      <c r="P938" s="86"/>
      <c r="Q938" s="86"/>
      <c r="R938" s="86"/>
      <c r="S938" s="86"/>
      <c r="T938" s="87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T938" s="19" t="s">
        <v>130</v>
      </c>
      <c r="AU938" s="19" t="s">
        <v>82</v>
      </c>
    </row>
    <row r="939" spans="1:65" s="2" customFormat="1" ht="44.25" customHeight="1">
      <c r="A939" s="40"/>
      <c r="B939" s="41"/>
      <c r="C939" s="207" t="s">
        <v>1559</v>
      </c>
      <c r="D939" s="207" t="s">
        <v>124</v>
      </c>
      <c r="E939" s="208" t="s">
        <v>1560</v>
      </c>
      <c r="F939" s="209" t="s">
        <v>1561</v>
      </c>
      <c r="G939" s="210" t="s">
        <v>932</v>
      </c>
      <c r="H939" s="286"/>
      <c r="I939" s="212"/>
      <c r="J939" s="213">
        <f>ROUND(I939*H939,2)</f>
        <v>0</v>
      </c>
      <c r="K939" s="214"/>
      <c r="L939" s="46"/>
      <c r="M939" s="215" t="s">
        <v>19</v>
      </c>
      <c r="N939" s="216" t="s">
        <v>43</v>
      </c>
      <c r="O939" s="86"/>
      <c r="P939" s="217">
        <f>O939*H939</f>
        <v>0</v>
      </c>
      <c r="Q939" s="217">
        <v>0</v>
      </c>
      <c r="R939" s="217">
        <f>Q939*H939</f>
        <v>0</v>
      </c>
      <c r="S939" s="217">
        <v>0</v>
      </c>
      <c r="T939" s="218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19" t="s">
        <v>303</v>
      </c>
      <c r="AT939" s="219" t="s">
        <v>124</v>
      </c>
      <c r="AU939" s="219" t="s">
        <v>82</v>
      </c>
      <c r="AY939" s="19" t="s">
        <v>122</v>
      </c>
      <c r="BE939" s="220">
        <f>IF(N939="základní",J939,0)</f>
        <v>0</v>
      </c>
      <c r="BF939" s="220">
        <f>IF(N939="snížená",J939,0)</f>
        <v>0</v>
      </c>
      <c r="BG939" s="220">
        <f>IF(N939="zákl. přenesená",J939,0)</f>
        <v>0</v>
      </c>
      <c r="BH939" s="220">
        <f>IF(N939="sníž. přenesená",J939,0)</f>
        <v>0</v>
      </c>
      <c r="BI939" s="220">
        <f>IF(N939="nulová",J939,0)</f>
        <v>0</v>
      </c>
      <c r="BJ939" s="19" t="s">
        <v>80</v>
      </c>
      <c r="BK939" s="220">
        <f>ROUND(I939*H939,2)</f>
        <v>0</v>
      </c>
      <c r="BL939" s="19" t="s">
        <v>303</v>
      </c>
      <c r="BM939" s="219" t="s">
        <v>1562</v>
      </c>
    </row>
    <row r="940" spans="1:47" s="2" customFormat="1" ht="12">
      <c r="A940" s="40"/>
      <c r="B940" s="41"/>
      <c r="C940" s="42"/>
      <c r="D940" s="221" t="s">
        <v>130</v>
      </c>
      <c r="E940" s="42"/>
      <c r="F940" s="222" t="s">
        <v>1563</v>
      </c>
      <c r="G940" s="42"/>
      <c r="H940" s="42"/>
      <c r="I940" s="223"/>
      <c r="J940" s="42"/>
      <c r="K940" s="42"/>
      <c r="L940" s="46"/>
      <c r="M940" s="224"/>
      <c r="N940" s="225"/>
      <c r="O940" s="86"/>
      <c r="P940" s="86"/>
      <c r="Q940" s="86"/>
      <c r="R940" s="86"/>
      <c r="S940" s="86"/>
      <c r="T940" s="87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T940" s="19" t="s">
        <v>130</v>
      </c>
      <c r="AU940" s="19" t="s">
        <v>82</v>
      </c>
    </row>
    <row r="941" spans="1:63" s="12" customFormat="1" ht="22.8" customHeight="1">
      <c r="A941" s="12"/>
      <c r="B941" s="191"/>
      <c r="C941" s="192"/>
      <c r="D941" s="193" t="s">
        <v>71</v>
      </c>
      <c r="E941" s="205" t="s">
        <v>1564</v>
      </c>
      <c r="F941" s="205" t="s">
        <v>1565</v>
      </c>
      <c r="G941" s="192"/>
      <c r="H941" s="192"/>
      <c r="I941" s="195"/>
      <c r="J941" s="206">
        <f>BK941</f>
        <v>0</v>
      </c>
      <c r="K941" s="192"/>
      <c r="L941" s="197"/>
      <c r="M941" s="198"/>
      <c r="N941" s="199"/>
      <c r="O941" s="199"/>
      <c r="P941" s="200">
        <f>SUM(P942:P948)</f>
        <v>0</v>
      </c>
      <c r="Q941" s="199"/>
      <c r="R941" s="200">
        <f>SUM(R942:R948)</f>
        <v>0</v>
      </c>
      <c r="S941" s="199"/>
      <c r="T941" s="201">
        <f>SUM(T942:T948)</f>
        <v>0</v>
      </c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R941" s="202" t="s">
        <v>82</v>
      </c>
      <c r="AT941" s="203" t="s">
        <v>71</v>
      </c>
      <c r="AU941" s="203" t="s">
        <v>80</v>
      </c>
      <c r="AY941" s="202" t="s">
        <v>122</v>
      </c>
      <c r="BK941" s="204">
        <f>SUM(BK942:BK948)</f>
        <v>0</v>
      </c>
    </row>
    <row r="942" spans="1:65" s="2" customFormat="1" ht="24.15" customHeight="1">
      <c r="A942" s="40"/>
      <c r="B942" s="41"/>
      <c r="C942" s="207" t="s">
        <v>975</v>
      </c>
      <c r="D942" s="207" t="s">
        <v>124</v>
      </c>
      <c r="E942" s="208" t="s">
        <v>1566</v>
      </c>
      <c r="F942" s="209" t="s">
        <v>1567</v>
      </c>
      <c r="G942" s="210" t="s">
        <v>238</v>
      </c>
      <c r="H942" s="211">
        <v>0</v>
      </c>
      <c r="I942" s="212"/>
      <c r="J942" s="213">
        <f>ROUND(I942*H942,2)</f>
        <v>0</v>
      </c>
      <c r="K942" s="214"/>
      <c r="L942" s="46"/>
      <c r="M942" s="215" t="s">
        <v>19</v>
      </c>
      <c r="N942" s="216" t="s">
        <v>43</v>
      </c>
      <c r="O942" s="86"/>
      <c r="P942" s="217">
        <f>O942*H942</f>
        <v>0</v>
      </c>
      <c r="Q942" s="217">
        <v>0.00014375</v>
      </c>
      <c r="R942" s="217">
        <f>Q942*H942</f>
        <v>0</v>
      </c>
      <c r="S942" s="217">
        <v>0</v>
      </c>
      <c r="T942" s="218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19" t="s">
        <v>303</v>
      </c>
      <c r="AT942" s="219" t="s">
        <v>124</v>
      </c>
      <c r="AU942" s="219" t="s">
        <v>82</v>
      </c>
      <c r="AY942" s="19" t="s">
        <v>122</v>
      </c>
      <c r="BE942" s="220">
        <f>IF(N942="základní",J942,0)</f>
        <v>0</v>
      </c>
      <c r="BF942" s="220">
        <f>IF(N942="snížená",J942,0)</f>
        <v>0</v>
      </c>
      <c r="BG942" s="220">
        <f>IF(N942="zákl. přenesená",J942,0)</f>
        <v>0</v>
      </c>
      <c r="BH942" s="220">
        <f>IF(N942="sníž. přenesená",J942,0)</f>
        <v>0</v>
      </c>
      <c r="BI942" s="220">
        <f>IF(N942="nulová",J942,0)</f>
        <v>0</v>
      </c>
      <c r="BJ942" s="19" t="s">
        <v>80</v>
      </c>
      <c r="BK942" s="220">
        <f>ROUND(I942*H942,2)</f>
        <v>0</v>
      </c>
      <c r="BL942" s="19" t="s">
        <v>303</v>
      </c>
      <c r="BM942" s="219" t="s">
        <v>1568</v>
      </c>
    </row>
    <row r="943" spans="1:47" s="2" customFormat="1" ht="12">
      <c r="A943" s="40"/>
      <c r="B943" s="41"/>
      <c r="C943" s="42"/>
      <c r="D943" s="221" t="s">
        <v>130</v>
      </c>
      <c r="E943" s="42"/>
      <c r="F943" s="222" t="s">
        <v>1569</v>
      </c>
      <c r="G943" s="42"/>
      <c r="H943" s="42"/>
      <c r="I943" s="223"/>
      <c r="J943" s="42"/>
      <c r="K943" s="42"/>
      <c r="L943" s="46"/>
      <c r="M943" s="224"/>
      <c r="N943" s="225"/>
      <c r="O943" s="86"/>
      <c r="P943" s="86"/>
      <c r="Q943" s="86"/>
      <c r="R943" s="86"/>
      <c r="S943" s="86"/>
      <c r="T943" s="87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T943" s="19" t="s">
        <v>130</v>
      </c>
      <c r="AU943" s="19" t="s">
        <v>82</v>
      </c>
    </row>
    <row r="944" spans="1:65" s="2" customFormat="1" ht="24.15" customHeight="1">
      <c r="A944" s="40"/>
      <c r="B944" s="41"/>
      <c r="C944" s="207" t="s">
        <v>1570</v>
      </c>
      <c r="D944" s="207" t="s">
        <v>124</v>
      </c>
      <c r="E944" s="208" t="s">
        <v>1571</v>
      </c>
      <c r="F944" s="209" t="s">
        <v>1572</v>
      </c>
      <c r="G944" s="210" t="s">
        <v>238</v>
      </c>
      <c r="H944" s="211">
        <v>0</v>
      </c>
      <c r="I944" s="212"/>
      <c r="J944" s="213">
        <f>ROUND(I944*H944,2)</f>
        <v>0</v>
      </c>
      <c r="K944" s="214"/>
      <c r="L944" s="46"/>
      <c r="M944" s="215" t="s">
        <v>19</v>
      </c>
      <c r="N944" s="216" t="s">
        <v>43</v>
      </c>
      <c r="O944" s="86"/>
      <c r="P944" s="217">
        <f>O944*H944</f>
        <v>0</v>
      </c>
      <c r="Q944" s="217">
        <v>0.00012305</v>
      </c>
      <c r="R944" s="217">
        <f>Q944*H944</f>
        <v>0</v>
      </c>
      <c r="S944" s="217">
        <v>0</v>
      </c>
      <c r="T944" s="218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19" t="s">
        <v>303</v>
      </c>
      <c r="AT944" s="219" t="s">
        <v>124</v>
      </c>
      <c r="AU944" s="219" t="s">
        <v>82</v>
      </c>
      <c r="AY944" s="19" t="s">
        <v>122</v>
      </c>
      <c r="BE944" s="220">
        <f>IF(N944="základní",J944,0)</f>
        <v>0</v>
      </c>
      <c r="BF944" s="220">
        <f>IF(N944="snížená",J944,0)</f>
        <v>0</v>
      </c>
      <c r="BG944" s="220">
        <f>IF(N944="zákl. přenesená",J944,0)</f>
        <v>0</v>
      </c>
      <c r="BH944" s="220">
        <f>IF(N944="sníž. přenesená",J944,0)</f>
        <v>0</v>
      </c>
      <c r="BI944" s="220">
        <f>IF(N944="nulová",J944,0)</f>
        <v>0</v>
      </c>
      <c r="BJ944" s="19" t="s">
        <v>80</v>
      </c>
      <c r="BK944" s="220">
        <f>ROUND(I944*H944,2)</f>
        <v>0</v>
      </c>
      <c r="BL944" s="19" t="s">
        <v>303</v>
      </c>
      <c r="BM944" s="219" t="s">
        <v>1573</v>
      </c>
    </row>
    <row r="945" spans="1:47" s="2" customFormat="1" ht="12">
      <c r="A945" s="40"/>
      <c r="B945" s="41"/>
      <c r="C945" s="42"/>
      <c r="D945" s="221" t="s">
        <v>130</v>
      </c>
      <c r="E945" s="42"/>
      <c r="F945" s="222" t="s">
        <v>1574</v>
      </c>
      <c r="G945" s="42"/>
      <c r="H945" s="42"/>
      <c r="I945" s="223"/>
      <c r="J945" s="42"/>
      <c r="K945" s="42"/>
      <c r="L945" s="46"/>
      <c r="M945" s="224"/>
      <c r="N945" s="225"/>
      <c r="O945" s="86"/>
      <c r="P945" s="86"/>
      <c r="Q945" s="86"/>
      <c r="R945" s="86"/>
      <c r="S945" s="86"/>
      <c r="T945" s="87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T945" s="19" t="s">
        <v>130</v>
      </c>
      <c r="AU945" s="19" t="s">
        <v>82</v>
      </c>
    </row>
    <row r="946" spans="1:65" s="2" customFormat="1" ht="24.15" customHeight="1">
      <c r="A946" s="40"/>
      <c r="B946" s="41"/>
      <c r="C946" s="207" t="s">
        <v>979</v>
      </c>
      <c r="D946" s="207" t="s">
        <v>124</v>
      </c>
      <c r="E946" s="208" t="s">
        <v>1575</v>
      </c>
      <c r="F946" s="209" t="s">
        <v>1576</v>
      </c>
      <c r="G946" s="210" t="s">
        <v>238</v>
      </c>
      <c r="H946" s="211">
        <v>0</v>
      </c>
      <c r="I946" s="212"/>
      <c r="J946" s="213">
        <f>ROUND(I946*H946,2)</f>
        <v>0</v>
      </c>
      <c r="K946" s="214"/>
      <c r="L946" s="46"/>
      <c r="M946" s="215" t="s">
        <v>19</v>
      </c>
      <c r="N946" s="216" t="s">
        <v>43</v>
      </c>
      <c r="O946" s="86"/>
      <c r="P946" s="217">
        <f>O946*H946</f>
        <v>0</v>
      </c>
      <c r="Q946" s="217">
        <v>0.00012305</v>
      </c>
      <c r="R946" s="217">
        <f>Q946*H946</f>
        <v>0</v>
      </c>
      <c r="S946" s="217">
        <v>0</v>
      </c>
      <c r="T946" s="218">
        <f>S946*H946</f>
        <v>0</v>
      </c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R946" s="219" t="s">
        <v>303</v>
      </c>
      <c r="AT946" s="219" t="s">
        <v>124</v>
      </c>
      <c r="AU946" s="219" t="s">
        <v>82</v>
      </c>
      <c r="AY946" s="19" t="s">
        <v>122</v>
      </c>
      <c r="BE946" s="220">
        <f>IF(N946="základní",J946,0)</f>
        <v>0</v>
      </c>
      <c r="BF946" s="220">
        <f>IF(N946="snížená",J946,0)</f>
        <v>0</v>
      </c>
      <c r="BG946" s="220">
        <f>IF(N946="zákl. přenesená",J946,0)</f>
        <v>0</v>
      </c>
      <c r="BH946" s="220">
        <f>IF(N946="sníž. přenesená",J946,0)</f>
        <v>0</v>
      </c>
      <c r="BI946" s="220">
        <f>IF(N946="nulová",J946,0)</f>
        <v>0</v>
      </c>
      <c r="BJ946" s="19" t="s">
        <v>80</v>
      </c>
      <c r="BK946" s="220">
        <f>ROUND(I946*H946,2)</f>
        <v>0</v>
      </c>
      <c r="BL946" s="19" t="s">
        <v>303</v>
      </c>
      <c r="BM946" s="219" t="s">
        <v>1577</v>
      </c>
    </row>
    <row r="947" spans="1:47" s="2" customFormat="1" ht="12">
      <c r="A947" s="40"/>
      <c r="B947" s="41"/>
      <c r="C947" s="42"/>
      <c r="D947" s="221" t="s">
        <v>130</v>
      </c>
      <c r="E947" s="42"/>
      <c r="F947" s="222" t="s">
        <v>1578</v>
      </c>
      <c r="G947" s="42"/>
      <c r="H947" s="42"/>
      <c r="I947" s="223"/>
      <c r="J947" s="42"/>
      <c r="K947" s="42"/>
      <c r="L947" s="46"/>
      <c r="M947" s="224"/>
      <c r="N947" s="225"/>
      <c r="O947" s="86"/>
      <c r="P947" s="86"/>
      <c r="Q947" s="86"/>
      <c r="R947" s="86"/>
      <c r="S947" s="86"/>
      <c r="T947" s="87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T947" s="19" t="s">
        <v>130</v>
      </c>
      <c r="AU947" s="19" t="s">
        <v>82</v>
      </c>
    </row>
    <row r="948" spans="1:65" s="2" customFormat="1" ht="33" customHeight="1">
      <c r="A948" s="40"/>
      <c r="B948" s="41"/>
      <c r="C948" s="207" t="s">
        <v>1579</v>
      </c>
      <c r="D948" s="207" t="s">
        <v>124</v>
      </c>
      <c r="E948" s="208" t="s">
        <v>1580</v>
      </c>
      <c r="F948" s="209" t="s">
        <v>1581</v>
      </c>
      <c r="G948" s="210" t="s">
        <v>238</v>
      </c>
      <c r="H948" s="211">
        <v>0</v>
      </c>
      <c r="I948" s="212"/>
      <c r="J948" s="213">
        <f>ROUND(I948*H948,2)</f>
        <v>0</v>
      </c>
      <c r="K948" s="214"/>
      <c r="L948" s="46"/>
      <c r="M948" s="215" t="s">
        <v>19</v>
      </c>
      <c r="N948" s="216" t="s">
        <v>43</v>
      </c>
      <c r="O948" s="86"/>
      <c r="P948" s="217">
        <f>O948*H948</f>
        <v>0</v>
      </c>
      <c r="Q948" s="217">
        <v>0</v>
      </c>
      <c r="R948" s="217">
        <f>Q948*H948</f>
        <v>0</v>
      </c>
      <c r="S948" s="217">
        <v>0</v>
      </c>
      <c r="T948" s="218">
        <f>S948*H948</f>
        <v>0</v>
      </c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R948" s="219" t="s">
        <v>303</v>
      </c>
      <c r="AT948" s="219" t="s">
        <v>124</v>
      </c>
      <c r="AU948" s="219" t="s">
        <v>82</v>
      </c>
      <c r="AY948" s="19" t="s">
        <v>122</v>
      </c>
      <c r="BE948" s="220">
        <f>IF(N948="základní",J948,0)</f>
        <v>0</v>
      </c>
      <c r="BF948" s="220">
        <f>IF(N948="snížená",J948,0)</f>
        <v>0</v>
      </c>
      <c r="BG948" s="220">
        <f>IF(N948="zákl. přenesená",J948,0)</f>
        <v>0</v>
      </c>
      <c r="BH948" s="220">
        <f>IF(N948="sníž. přenesená",J948,0)</f>
        <v>0</v>
      </c>
      <c r="BI948" s="220">
        <f>IF(N948="nulová",J948,0)</f>
        <v>0</v>
      </c>
      <c r="BJ948" s="19" t="s">
        <v>80</v>
      </c>
      <c r="BK948" s="220">
        <f>ROUND(I948*H948,2)</f>
        <v>0</v>
      </c>
      <c r="BL948" s="19" t="s">
        <v>303</v>
      </c>
      <c r="BM948" s="219" t="s">
        <v>1582</v>
      </c>
    </row>
    <row r="949" spans="1:63" s="12" customFormat="1" ht="22.8" customHeight="1">
      <c r="A949" s="12"/>
      <c r="B949" s="191"/>
      <c r="C949" s="192"/>
      <c r="D949" s="193" t="s">
        <v>71</v>
      </c>
      <c r="E949" s="205" t="s">
        <v>1583</v>
      </c>
      <c r="F949" s="205" t="s">
        <v>1584</v>
      </c>
      <c r="G949" s="192"/>
      <c r="H949" s="192"/>
      <c r="I949" s="195"/>
      <c r="J949" s="206">
        <f>BK949</f>
        <v>0</v>
      </c>
      <c r="K949" s="192"/>
      <c r="L949" s="197"/>
      <c r="M949" s="198"/>
      <c r="N949" s="199"/>
      <c r="O949" s="199"/>
      <c r="P949" s="200">
        <f>SUM(P950:P957)</f>
        <v>0</v>
      </c>
      <c r="Q949" s="199"/>
      <c r="R949" s="200">
        <f>SUM(R950:R957)</f>
        <v>0</v>
      </c>
      <c r="S949" s="199"/>
      <c r="T949" s="201">
        <f>SUM(T950:T957)</f>
        <v>0</v>
      </c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R949" s="202" t="s">
        <v>82</v>
      </c>
      <c r="AT949" s="203" t="s">
        <v>71</v>
      </c>
      <c r="AU949" s="203" t="s">
        <v>80</v>
      </c>
      <c r="AY949" s="202" t="s">
        <v>122</v>
      </c>
      <c r="BK949" s="204">
        <f>SUM(BK950:BK957)</f>
        <v>0</v>
      </c>
    </row>
    <row r="950" spans="1:65" s="2" customFormat="1" ht="33" customHeight="1">
      <c r="A950" s="40"/>
      <c r="B950" s="41"/>
      <c r="C950" s="207" t="s">
        <v>986</v>
      </c>
      <c r="D950" s="207" t="s">
        <v>124</v>
      </c>
      <c r="E950" s="208" t="s">
        <v>1585</v>
      </c>
      <c r="F950" s="209" t="s">
        <v>1586</v>
      </c>
      <c r="G950" s="210" t="s">
        <v>238</v>
      </c>
      <c r="H950" s="211">
        <v>0</v>
      </c>
      <c r="I950" s="212"/>
      <c r="J950" s="213">
        <f>ROUND(I950*H950,2)</f>
        <v>0</v>
      </c>
      <c r="K950" s="214"/>
      <c r="L950" s="46"/>
      <c r="M950" s="215" t="s">
        <v>19</v>
      </c>
      <c r="N950" s="216" t="s">
        <v>43</v>
      </c>
      <c r="O950" s="86"/>
      <c r="P950" s="217">
        <f>O950*H950</f>
        <v>0</v>
      </c>
      <c r="Q950" s="217">
        <v>0.0002012</v>
      </c>
      <c r="R950" s="217">
        <f>Q950*H950</f>
        <v>0</v>
      </c>
      <c r="S950" s="217">
        <v>0</v>
      </c>
      <c r="T950" s="218">
        <f>S950*H950</f>
        <v>0</v>
      </c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R950" s="219" t="s">
        <v>303</v>
      </c>
      <c r="AT950" s="219" t="s">
        <v>124</v>
      </c>
      <c r="AU950" s="219" t="s">
        <v>82</v>
      </c>
      <c r="AY950" s="19" t="s">
        <v>122</v>
      </c>
      <c r="BE950" s="220">
        <f>IF(N950="základní",J950,0)</f>
        <v>0</v>
      </c>
      <c r="BF950" s="220">
        <f>IF(N950="snížená",J950,0)</f>
        <v>0</v>
      </c>
      <c r="BG950" s="220">
        <f>IF(N950="zákl. přenesená",J950,0)</f>
        <v>0</v>
      </c>
      <c r="BH950" s="220">
        <f>IF(N950="sníž. přenesená",J950,0)</f>
        <v>0</v>
      </c>
      <c r="BI950" s="220">
        <f>IF(N950="nulová",J950,0)</f>
        <v>0</v>
      </c>
      <c r="BJ950" s="19" t="s">
        <v>80</v>
      </c>
      <c r="BK950" s="220">
        <f>ROUND(I950*H950,2)</f>
        <v>0</v>
      </c>
      <c r="BL950" s="19" t="s">
        <v>303</v>
      </c>
      <c r="BM950" s="219" t="s">
        <v>1587</v>
      </c>
    </row>
    <row r="951" spans="1:47" s="2" customFormat="1" ht="12">
      <c r="A951" s="40"/>
      <c r="B951" s="41"/>
      <c r="C951" s="42"/>
      <c r="D951" s="221" t="s">
        <v>130</v>
      </c>
      <c r="E951" s="42"/>
      <c r="F951" s="222" t="s">
        <v>1588</v>
      </c>
      <c r="G951" s="42"/>
      <c r="H951" s="42"/>
      <c r="I951" s="223"/>
      <c r="J951" s="42"/>
      <c r="K951" s="42"/>
      <c r="L951" s="46"/>
      <c r="M951" s="224"/>
      <c r="N951" s="225"/>
      <c r="O951" s="86"/>
      <c r="P951" s="86"/>
      <c r="Q951" s="86"/>
      <c r="R951" s="86"/>
      <c r="S951" s="86"/>
      <c r="T951" s="87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T951" s="19" t="s">
        <v>130</v>
      </c>
      <c r="AU951" s="19" t="s">
        <v>82</v>
      </c>
    </row>
    <row r="952" spans="1:65" s="2" customFormat="1" ht="33" customHeight="1">
      <c r="A952" s="40"/>
      <c r="B952" s="41"/>
      <c r="C952" s="207" t="s">
        <v>1589</v>
      </c>
      <c r="D952" s="207" t="s">
        <v>124</v>
      </c>
      <c r="E952" s="208" t="s">
        <v>1590</v>
      </c>
      <c r="F952" s="209" t="s">
        <v>1591</v>
      </c>
      <c r="G952" s="210" t="s">
        <v>238</v>
      </c>
      <c r="H952" s="211">
        <v>0</v>
      </c>
      <c r="I952" s="212"/>
      <c r="J952" s="213">
        <f>ROUND(I952*H952,2)</f>
        <v>0</v>
      </c>
      <c r="K952" s="214"/>
      <c r="L952" s="46"/>
      <c r="M952" s="215" t="s">
        <v>19</v>
      </c>
      <c r="N952" s="216" t="s">
        <v>43</v>
      </c>
      <c r="O952" s="86"/>
      <c r="P952" s="217">
        <f>O952*H952</f>
        <v>0</v>
      </c>
      <c r="Q952" s="217">
        <v>0.0002012</v>
      </c>
      <c r="R952" s="217">
        <f>Q952*H952</f>
        <v>0</v>
      </c>
      <c r="S952" s="217">
        <v>0</v>
      </c>
      <c r="T952" s="218">
        <f>S952*H952</f>
        <v>0</v>
      </c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R952" s="219" t="s">
        <v>303</v>
      </c>
      <c r="AT952" s="219" t="s">
        <v>124</v>
      </c>
      <c r="AU952" s="219" t="s">
        <v>82</v>
      </c>
      <c r="AY952" s="19" t="s">
        <v>122</v>
      </c>
      <c r="BE952" s="220">
        <f>IF(N952="základní",J952,0)</f>
        <v>0</v>
      </c>
      <c r="BF952" s="220">
        <f>IF(N952="snížená",J952,0)</f>
        <v>0</v>
      </c>
      <c r="BG952" s="220">
        <f>IF(N952="zákl. přenesená",J952,0)</f>
        <v>0</v>
      </c>
      <c r="BH952" s="220">
        <f>IF(N952="sníž. přenesená",J952,0)</f>
        <v>0</v>
      </c>
      <c r="BI952" s="220">
        <f>IF(N952="nulová",J952,0)</f>
        <v>0</v>
      </c>
      <c r="BJ952" s="19" t="s">
        <v>80</v>
      </c>
      <c r="BK952" s="220">
        <f>ROUND(I952*H952,2)</f>
        <v>0</v>
      </c>
      <c r="BL952" s="19" t="s">
        <v>303</v>
      </c>
      <c r="BM952" s="219" t="s">
        <v>1592</v>
      </c>
    </row>
    <row r="953" spans="1:47" s="2" customFormat="1" ht="12">
      <c r="A953" s="40"/>
      <c r="B953" s="41"/>
      <c r="C953" s="42"/>
      <c r="D953" s="221" t="s">
        <v>130</v>
      </c>
      <c r="E953" s="42"/>
      <c r="F953" s="222" t="s">
        <v>1593</v>
      </c>
      <c r="G953" s="42"/>
      <c r="H953" s="42"/>
      <c r="I953" s="223"/>
      <c r="J953" s="42"/>
      <c r="K953" s="42"/>
      <c r="L953" s="46"/>
      <c r="M953" s="224"/>
      <c r="N953" s="225"/>
      <c r="O953" s="86"/>
      <c r="P953" s="86"/>
      <c r="Q953" s="86"/>
      <c r="R953" s="86"/>
      <c r="S953" s="86"/>
      <c r="T953" s="87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T953" s="19" t="s">
        <v>130</v>
      </c>
      <c r="AU953" s="19" t="s">
        <v>82</v>
      </c>
    </row>
    <row r="954" spans="1:65" s="2" customFormat="1" ht="37.8" customHeight="1">
      <c r="A954" s="40"/>
      <c r="B954" s="41"/>
      <c r="C954" s="207" t="s">
        <v>990</v>
      </c>
      <c r="D954" s="207" t="s">
        <v>124</v>
      </c>
      <c r="E954" s="208" t="s">
        <v>1594</v>
      </c>
      <c r="F954" s="209" t="s">
        <v>1595</v>
      </c>
      <c r="G954" s="210" t="s">
        <v>238</v>
      </c>
      <c r="H954" s="211">
        <v>0</v>
      </c>
      <c r="I954" s="212"/>
      <c r="J954" s="213">
        <f>ROUND(I954*H954,2)</f>
        <v>0</v>
      </c>
      <c r="K954" s="214"/>
      <c r="L954" s="46"/>
      <c r="M954" s="215" t="s">
        <v>19</v>
      </c>
      <c r="N954" s="216" t="s">
        <v>43</v>
      </c>
      <c r="O954" s="86"/>
      <c r="P954" s="217">
        <f>O954*H954</f>
        <v>0</v>
      </c>
      <c r="Q954" s="217">
        <v>0.00028</v>
      </c>
      <c r="R954" s="217">
        <f>Q954*H954</f>
        <v>0</v>
      </c>
      <c r="S954" s="217">
        <v>0</v>
      </c>
      <c r="T954" s="218">
        <f>S954*H954</f>
        <v>0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19" t="s">
        <v>303</v>
      </c>
      <c r="AT954" s="219" t="s">
        <v>124</v>
      </c>
      <c r="AU954" s="219" t="s">
        <v>82</v>
      </c>
      <c r="AY954" s="19" t="s">
        <v>122</v>
      </c>
      <c r="BE954" s="220">
        <f>IF(N954="základní",J954,0)</f>
        <v>0</v>
      </c>
      <c r="BF954" s="220">
        <f>IF(N954="snížená",J954,0)</f>
        <v>0</v>
      </c>
      <c r="BG954" s="220">
        <f>IF(N954="zákl. přenesená",J954,0)</f>
        <v>0</v>
      </c>
      <c r="BH954" s="220">
        <f>IF(N954="sníž. přenesená",J954,0)</f>
        <v>0</v>
      </c>
      <c r="BI954" s="220">
        <f>IF(N954="nulová",J954,0)</f>
        <v>0</v>
      </c>
      <c r="BJ954" s="19" t="s">
        <v>80</v>
      </c>
      <c r="BK954" s="220">
        <f>ROUND(I954*H954,2)</f>
        <v>0</v>
      </c>
      <c r="BL954" s="19" t="s">
        <v>303</v>
      </c>
      <c r="BM954" s="219" t="s">
        <v>1596</v>
      </c>
    </row>
    <row r="955" spans="1:47" s="2" customFormat="1" ht="12">
      <c r="A955" s="40"/>
      <c r="B955" s="41"/>
      <c r="C955" s="42"/>
      <c r="D955" s="221" t="s">
        <v>130</v>
      </c>
      <c r="E955" s="42"/>
      <c r="F955" s="222" t="s">
        <v>1597</v>
      </c>
      <c r="G955" s="42"/>
      <c r="H955" s="42"/>
      <c r="I955" s="223"/>
      <c r="J955" s="42"/>
      <c r="K955" s="42"/>
      <c r="L955" s="46"/>
      <c r="M955" s="224"/>
      <c r="N955" s="225"/>
      <c r="O955" s="86"/>
      <c r="P955" s="86"/>
      <c r="Q955" s="86"/>
      <c r="R955" s="86"/>
      <c r="S955" s="86"/>
      <c r="T955" s="87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T955" s="19" t="s">
        <v>130</v>
      </c>
      <c r="AU955" s="19" t="s">
        <v>82</v>
      </c>
    </row>
    <row r="956" spans="1:65" s="2" customFormat="1" ht="44.25" customHeight="1">
      <c r="A956" s="40"/>
      <c r="B956" s="41"/>
      <c r="C956" s="207" t="s">
        <v>1598</v>
      </c>
      <c r="D956" s="207" t="s">
        <v>124</v>
      </c>
      <c r="E956" s="208" t="s">
        <v>1599</v>
      </c>
      <c r="F956" s="209" t="s">
        <v>1600</v>
      </c>
      <c r="G956" s="210" t="s">
        <v>238</v>
      </c>
      <c r="H956" s="211">
        <v>0</v>
      </c>
      <c r="I956" s="212"/>
      <c r="J956" s="213">
        <f>ROUND(I956*H956,2)</f>
        <v>0</v>
      </c>
      <c r="K956" s="214"/>
      <c r="L956" s="46"/>
      <c r="M956" s="215" t="s">
        <v>19</v>
      </c>
      <c r="N956" s="216" t="s">
        <v>43</v>
      </c>
      <c r="O956" s="86"/>
      <c r="P956" s="217">
        <f>O956*H956</f>
        <v>0</v>
      </c>
      <c r="Q956" s="217">
        <v>0.00028</v>
      </c>
      <c r="R956" s="217">
        <f>Q956*H956</f>
        <v>0</v>
      </c>
      <c r="S956" s="217">
        <v>0</v>
      </c>
      <c r="T956" s="218">
        <f>S956*H956</f>
        <v>0</v>
      </c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R956" s="219" t="s">
        <v>303</v>
      </c>
      <c r="AT956" s="219" t="s">
        <v>124</v>
      </c>
      <c r="AU956" s="219" t="s">
        <v>82</v>
      </c>
      <c r="AY956" s="19" t="s">
        <v>122</v>
      </c>
      <c r="BE956" s="220">
        <f>IF(N956="základní",J956,0)</f>
        <v>0</v>
      </c>
      <c r="BF956" s="220">
        <f>IF(N956="snížená",J956,0)</f>
        <v>0</v>
      </c>
      <c r="BG956" s="220">
        <f>IF(N956="zákl. přenesená",J956,0)</f>
        <v>0</v>
      </c>
      <c r="BH956" s="220">
        <f>IF(N956="sníž. přenesená",J956,0)</f>
        <v>0</v>
      </c>
      <c r="BI956" s="220">
        <f>IF(N956="nulová",J956,0)</f>
        <v>0</v>
      </c>
      <c r="BJ956" s="19" t="s">
        <v>80</v>
      </c>
      <c r="BK956" s="220">
        <f>ROUND(I956*H956,2)</f>
        <v>0</v>
      </c>
      <c r="BL956" s="19" t="s">
        <v>303</v>
      </c>
      <c r="BM956" s="219" t="s">
        <v>1601</v>
      </c>
    </row>
    <row r="957" spans="1:47" s="2" customFormat="1" ht="12">
      <c r="A957" s="40"/>
      <c r="B957" s="41"/>
      <c r="C957" s="42"/>
      <c r="D957" s="221" t="s">
        <v>130</v>
      </c>
      <c r="E957" s="42"/>
      <c r="F957" s="222" t="s">
        <v>1602</v>
      </c>
      <c r="G957" s="42"/>
      <c r="H957" s="42"/>
      <c r="I957" s="223"/>
      <c r="J957" s="42"/>
      <c r="K957" s="42"/>
      <c r="L957" s="46"/>
      <c r="M957" s="287"/>
      <c r="N957" s="288"/>
      <c r="O957" s="272"/>
      <c r="P957" s="272"/>
      <c r="Q957" s="272"/>
      <c r="R957" s="272"/>
      <c r="S957" s="272"/>
      <c r="T957" s="289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T957" s="19" t="s">
        <v>130</v>
      </c>
      <c r="AU957" s="19" t="s">
        <v>82</v>
      </c>
    </row>
    <row r="958" spans="1:31" s="2" customFormat="1" ht="6.95" customHeight="1">
      <c r="A958" s="40"/>
      <c r="B958" s="61"/>
      <c r="C958" s="62"/>
      <c r="D958" s="62"/>
      <c r="E958" s="62"/>
      <c r="F958" s="62"/>
      <c r="G958" s="62"/>
      <c r="H958" s="62"/>
      <c r="I958" s="62"/>
      <c r="J958" s="62"/>
      <c r="K958" s="62"/>
      <c r="L958" s="46"/>
      <c r="M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</row>
  </sheetData>
  <sheetProtection password="CC6F" sheet="1" objects="1" scenarios="1" formatColumns="0" formatRows="0" autoFilter="0"/>
  <autoFilter ref="C109:K957"/>
  <mergeCells count="9">
    <mergeCell ref="E7:H7"/>
    <mergeCell ref="E9:H9"/>
    <mergeCell ref="E18:H18"/>
    <mergeCell ref="E27:H27"/>
    <mergeCell ref="E48:H48"/>
    <mergeCell ref="E50:H50"/>
    <mergeCell ref="E100:H100"/>
    <mergeCell ref="E102:H102"/>
    <mergeCell ref="L2:V2"/>
  </mergeCells>
  <hyperlinks>
    <hyperlink ref="F114" r:id="rId1" display="https://podminky.urs.cz/item/CS_URS_2021_01/113107182"/>
    <hyperlink ref="F117" r:id="rId2" display="https://podminky.urs.cz/item/CS_URS_2021_01/113107336"/>
    <hyperlink ref="F120" r:id="rId3" display="https://podminky.urs.cz/item/CS_URS_2021_01/122251101"/>
    <hyperlink ref="F124" r:id="rId4" display="https://podminky.urs.cz/item/CS_URS_2021_01/132251102"/>
    <hyperlink ref="F130" r:id="rId5" display="https://podminky.urs.cz/item/CS_URS_2021_01/162751117"/>
    <hyperlink ref="F140" r:id="rId6" display="https://podminky.urs.cz/item/CS_URS_2021_01/171201231"/>
    <hyperlink ref="F146" r:id="rId7" display="https://podminky.urs.cz/item/CS_URS_2021_01/181951112"/>
    <hyperlink ref="F153" r:id="rId8" display="https://podminky.urs.cz/item/CS_URS_2021_01/271532212"/>
    <hyperlink ref="F164" r:id="rId9" display="https://podminky.urs.cz/item/CS_URS_2021_01/273321311"/>
    <hyperlink ref="F170" r:id="rId10" display="https://podminky.urs.cz/item/CS_URS_2021_01/273351121"/>
    <hyperlink ref="F174" r:id="rId11" display="https://podminky.urs.cz/item/CS_URS_2021_01/273351122"/>
    <hyperlink ref="F178" r:id="rId12" display="https://podminky.urs.cz/item/CS_URS_2021_01/273362021"/>
    <hyperlink ref="F188" r:id="rId13" display="https://podminky.urs.cz/item/CS_URS_2021_01/274321311"/>
    <hyperlink ref="F198" r:id="rId14" display="https://podminky.urs.cz/item/CS_URS_2021_01/274362021"/>
    <hyperlink ref="F205" r:id="rId15" display="https://podminky.urs.cz/item/CS_URS_2021_01/279113131"/>
    <hyperlink ref="F209" r:id="rId16" display="https://podminky.urs.cz/item/CS_URS_2021_01/279113134"/>
    <hyperlink ref="F215" r:id="rId17" display="https://podminky.urs.cz/item/CS_URS_2021_01/279113135"/>
    <hyperlink ref="F221" r:id="rId18" display="https://podminky.urs.cz/item/CS_URS_2021_01/279361821"/>
    <hyperlink ref="F239" r:id="rId19" display="https://podminky.urs.cz/item/CS_URS_2021_01/310239211"/>
    <hyperlink ref="F243" r:id="rId20" display="https://podminky.urs.cz/item/CS_URS_2021_01/311235161"/>
    <hyperlink ref="F261" r:id="rId21" display="https://podminky.urs.cz/item/CS_URS_2021_01/317168051"/>
    <hyperlink ref="F263" r:id="rId22" display="https://podminky.urs.cz/item/CS_URS_2021_01/317168052"/>
    <hyperlink ref="F265" r:id="rId23" display="https://podminky.urs.cz/item/CS_URS_2021_01/317168053"/>
    <hyperlink ref="F267" r:id="rId24" display="https://podminky.urs.cz/item/CS_URS_2021_01/317168056"/>
    <hyperlink ref="F269" r:id="rId25" display="https://podminky.urs.cz/item/CS_URS_2021_01/317234410"/>
    <hyperlink ref="F276" r:id="rId26" display="https://podminky.urs.cz/item/CS_URS_2021_01/317941123"/>
    <hyperlink ref="F289" r:id="rId27" display="https://podminky.urs.cz/item/CS_URS_2021_01/342241162"/>
    <hyperlink ref="F293" r:id="rId28" display="https://podminky.urs.cz/item/CS_URS_2021_01/342244201"/>
    <hyperlink ref="F305" r:id="rId29" display="https://podminky.urs.cz/item/CS_URS_2021_01/342244221"/>
    <hyperlink ref="F316" r:id="rId30" display="https://podminky.urs.cz/item/CS_URS_2021_01/417238233"/>
    <hyperlink ref="F320" r:id="rId31" display="https://podminky.urs.cz/item/CS_URS_2021_01/417321414"/>
    <hyperlink ref="F327" r:id="rId32" display="https://podminky.urs.cz/item/CS_URS_2021_01/417351115"/>
    <hyperlink ref="F334" r:id="rId33" display="https://podminky.urs.cz/item/CS_URS_2021_01/417351116"/>
    <hyperlink ref="F336" r:id="rId34" display="https://podminky.urs.cz/item/CS_URS_2021_01/417361821"/>
    <hyperlink ref="F348" r:id="rId35" display="https://podminky.urs.cz/item/CS_URS_2021_01/430321515"/>
    <hyperlink ref="F353" r:id="rId36" display="https://podminky.urs.cz/item/CS_URS_2021_01/430361821"/>
    <hyperlink ref="F357" r:id="rId37" display="https://podminky.urs.cz/item/CS_URS_2021_01/434351141"/>
    <hyperlink ref="F363" r:id="rId38" display="https://podminky.urs.cz/item/CS_URS_2021_01/434351142"/>
    <hyperlink ref="F366" r:id="rId39" display="https://podminky.urs.cz/item/CS_URS_2021_01/622221021"/>
    <hyperlink ref="F369" r:id="rId40" display="https://podminky.urs.cz/item/CS_URS_2021_01/612131121"/>
    <hyperlink ref="F371" r:id="rId41" display="https://podminky.urs.cz/item/CS_URS_2021_01/612142001"/>
    <hyperlink ref="F373" r:id="rId42" display="https://podminky.urs.cz/item/CS_URS_2021_01/612143004"/>
    <hyperlink ref="F376" r:id="rId43" display="https://podminky.urs.cz/item/CS_URS_2021_01/622143003"/>
    <hyperlink ref="F380" r:id="rId44" display="https://podminky.urs.cz/item/CS_URS_2021_01/612321121"/>
    <hyperlink ref="F382" r:id="rId45" display="https://podminky.urs.cz/item/CS_URS_2021_01/612321141"/>
    <hyperlink ref="F384" r:id="rId46" display="https://podminky.urs.cz/item/CS_URS_2021_01/612321191"/>
    <hyperlink ref="F386" r:id="rId47" display="https://podminky.urs.cz/item/CS_URS_2021_01/612311131"/>
    <hyperlink ref="F388" r:id="rId48" display="https://podminky.urs.cz/item/CS_URS_2021_01/619991011"/>
    <hyperlink ref="F391" r:id="rId49" display="https://podminky.urs.cz/item/CS_URS_2021_01/622131121"/>
    <hyperlink ref="F395" r:id="rId50" display="https://podminky.urs.cz/item/CS_URS_2021_01/622143004"/>
    <hyperlink ref="F398" r:id="rId51" display="https://podminky.urs.cz/item/CS_URS_2021_01/622143003"/>
    <hyperlink ref="F403" r:id="rId52" display="https://podminky.urs.cz/item/CS_URS_2021_01/622143002"/>
    <hyperlink ref="F407" r:id="rId53" display="https://podminky.urs.cz/item/CS_URS_2021_01/622211021"/>
    <hyperlink ref="F414" r:id="rId54" display="https://podminky.urs.cz/item/CS_URS_2021_01/622321121"/>
    <hyperlink ref="F428" r:id="rId55" display="https://podminky.urs.cz/item/CS_URS_2021_01/622142001"/>
    <hyperlink ref="F430" r:id="rId56" display="https://podminky.urs.cz/item/CS_URS_2021_01/622531021"/>
    <hyperlink ref="F432" r:id="rId57" display="https://podminky.urs.cz/item/CS_URS_2021_01/629991011"/>
    <hyperlink ref="F442" r:id="rId58" display="https://podminky.urs.cz/item/CS_URS_2021_01/622232051"/>
    <hyperlink ref="F451" r:id="rId59" display="https://podminky.urs.cz/item/CS_URS_2021_01/631311114"/>
    <hyperlink ref="F458" r:id="rId60" display="https://podminky.urs.cz/item/CS_URS_2021_01/631311126"/>
    <hyperlink ref="F472" r:id="rId61" display="https://podminky.urs.cz/item/CS_URS_2021_01/631362021"/>
    <hyperlink ref="F486" r:id="rId62" display="https://podminky.urs.cz/item/CS_URS_2021_01/632450124"/>
    <hyperlink ref="F490" r:id="rId63" display="https://podminky.urs.cz/item/CS_URS_2021_01/634113115"/>
    <hyperlink ref="F493" r:id="rId64" display="https://podminky.urs.cz/item/CS_URS_2021_01/634911114"/>
    <hyperlink ref="F497" r:id="rId65" display="https://podminky.urs.cz/item/CS_URS_2021_01/642942111"/>
    <hyperlink ref="F512" r:id="rId66" display="https://podminky.urs.cz/item/CS_URS_2021_01/642945111"/>
    <hyperlink ref="F523" r:id="rId67" display="https://podminky.urs.cz/item/CS_URS_2021_01/941211111"/>
    <hyperlink ref="F526" r:id="rId68" display="https://podminky.urs.cz/item/CS_URS_2021_01/941211211"/>
    <hyperlink ref="F529" r:id="rId69" display="https://podminky.urs.cz/item/CS_URS_2021_01/941211811"/>
    <hyperlink ref="F531" r:id="rId70" display="https://podminky.urs.cz/item/CS_URS_2021_01/944511111"/>
    <hyperlink ref="F533" r:id="rId71" display="https://podminky.urs.cz/item/CS_URS_2021_01/944511211"/>
    <hyperlink ref="F535" r:id="rId72" display="https://podminky.urs.cz/item/CS_URS_2021_01/944511811"/>
    <hyperlink ref="F537" r:id="rId73" display="https://podminky.urs.cz/item/CS_URS_2021_01/949101111"/>
    <hyperlink ref="F545" r:id="rId74" display="https://podminky.urs.cz/item/CS_URS_2021_01/949101112"/>
    <hyperlink ref="F549" r:id="rId75" display="https://podminky.urs.cz/item/CS_URS_2021_01/952901221"/>
    <hyperlink ref="F552" r:id="rId76" display="https://podminky.urs.cz/item/CS_URS_2021_01/953312115"/>
    <hyperlink ref="F555" r:id="rId77" display="https://podminky.urs.cz/item/CS_URS_2021_01/953943122"/>
    <hyperlink ref="F562" r:id="rId78" display="https://podminky.urs.cz/item/CS_URS_2021_01/973031151"/>
    <hyperlink ref="F569" r:id="rId79" display="https://podminky.urs.cz/item/CS_URS_2021_01/973031345"/>
    <hyperlink ref="F574" r:id="rId80" display="https://podminky.urs.cz/item/CS_URS_2021_01/997013501"/>
    <hyperlink ref="F576" r:id="rId81" display="https://podminky.urs.cz/item/CS_URS_2021_01/997013645"/>
    <hyperlink ref="F579" r:id="rId82" display="https://podminky.urs.cz/item/CS_URS_2021_01/998011001"/>
    <hyperlink ref="F583" r:id="rId83" display="https://podminky.urs.cz/item/CS_URS_2021_01/711111001"/>
    <hyperlink ref="F587" r:id="rId84" display="https://podminky.urs.cz/item/CS_URS_2021_01/711112001"/>
    <hyperlink ref="F596" r:id="rId85" display="https://podminky.urs.cz/item/CS_URS_2021_01/711131111"/>
    <hyperlink ref="F602" r:id="rId86" display="https://podminky.urs.cz/item/CS_URS_2021_01/711141559"/>
    <hyperlink ref="F606" r:id="rId87" display="https://podminky.urs.cz/item/CS_URS_2021_01/711142559"/>
    <hyperlink ref="F615" r:id="rId88" display="https://podminky.urs.cz/item/CS_URS_2021_01/998711201"/>
    <hyperlink ref="F618" r:id="rId89" display="https://podminky.urs.cz/item/CS_URS_2021_01/712331111"/>
    <hyperlink ref="F657" r:id="rId90" display="https://podminky.urs.cz/item/CS_URS_2021_01/998712201"/>
    <hyperlink ref="F660" r:id="rId91" display="https://podminky.urs.cz/item/CS_URS_2021_01/713111121"/>
    <hyperlink ref="F665" r:id="rId92" display="https://podminky.urs.cz/item/CS_URS_2021_01/713121111"/>
    <hyperlink ref="F673" r:id="rId93" display="https://podminky.urs.cz/item/CS_URS_2021_01/713131121"/>
    <hyperlink ref="F677" r:id="rId94" display="https://podminky.urs.cz/item/CS_URS_2021_01/713131143"/>
    <hyperlink ref="F685" r:id="rId95" display="https://podminky.urs.cz/item/CS_URS_2021_01/713191133"/>
    <hyperlink ref="F692" r:id="rId96" display="https://podminky.urs.cz/item/CS_URS_2021_01/998713201"/>
    <hyperlink ref="F701" r:id="rId97" display="https://podminky.urs.cz/item/CS_URS_2021_01/762083122"/>
    <hyperlink ref="F706" r:id="rId98" display="https://podminky.urs.cz/item/CS_URS_2021_01/762332132"/>
    <hyperlink ref="F717" r:id="rId99" display="https://podminky.urs.cz/item/CS_URS_2021_01/762332534"/>
    <hyperlink ref="F722" r:id="rId100" display="https://podminky.urs.cz/item/CS_URS_2021_01/762341210"/>
    <hyperlink ref="F728" r:id="rId101" display="https://podminky.urs.cz/item/CS_URS_2021_01/762395000"/>
    <hyperlink ref="F747" r:id="rId102" display="https://podminky.urs.cz/item/CS_URS_2021_01/998762201"/>
    <hyperlink ref="F750" r:id="rId103" display="https://podminky.urs.cz/item/CS_URS_2021_01/763131432"/>
    <hyperlink ref="F753" r:id="rId104" display="https://podminky.urs.cz/item/CS_URS_2021_01/763131714"/>
    <hyperlink ref="F755" r:id="rId105" display="https://podminky.urs.cz/item/CS_URS_2021_01/763131721"/>
    <hyperlink ref="F757" r:id="rId106" display="https://podminky.urs.cz/item/CS_URS_2021_01/763131751"/>
    <hyperlink ref="F762" r:id="rId107" display="https://podminky.urs.cz/item/CS_URS_2021_01/763131761"/>
    <hyperlink ref="F764" r:id="rId108" display="https://podminky.urs.cz/item/CS_URS_2021_01/998763401"/>
    <hyperlink ref="F767" r:id="rId109" display="https://podminky.urs.cz/item/CS_URS_2021_01/764021423"/>
    <hyperlink ref="F774" r:id="rId110" display="https://podminky.urs.cz/item/CS_URS_2021_01/764222433"/>
    <hyperlink ref="F777" r:id="rId111" display="https://podminky.urs.cz/item/CS_URS_2021_01/764224404"/>
    <hyperlink ref="F780" r:id="rId112" display="https://podminky.urs.cz/item/CS_URS_2021_01/764224406"/>
    <hyperlink ref="F783" r:id="rId113" display="https://podminky.urs.cz/item/CS_URS_2021_01/764224407"/>
    <hyperlink ref="F786" r:id="rId114" display="https://podminky.urs.cz/item/CS_URS_2021_01/764226404"/>
    <hyperlink ref="F789" r:id="rId115" display="https://podminky.urs.cz/item/CS_URS_2021_01/764521404"/>
    <hyperlink ref="F792" r:id="rId116" display="https://podminky.urs.cz/item/CS_URS_2021_01/764521444"/>
    <hyperlink ref="F796" r:id="rId117" display="https://podminky.urs.cz/item/CS_URS_2021_01/764528422"/>
    <hyperlink ref="F802" r:id="rId118" display="https://podminky.urs.cz/item/CS_URS_2021_01/998764201"/>
    <hyperlink ref="F805" r:id="rId119" display="https://podminky.urs.cz/item/CS_URS_2021_01/766660001"/>
    <hyperlink ref="F810" r:id="rId120" display="https://podminky.urs.cz/item/CS_URS_2021_01/766660021"/>
    <hyperlink ref="F813" r:id="rId121" display="https://podminky.urs.cz/item/CS_URS_2021_01/766694111"/>
    <hyperlink ref="F817" r:id="rId122" display="https://podminky.urs.cz/item/CS_URS_2021_01/766694112"/>
    <hyperlink ref="F821" r:id="rId123" display="https://podminky.urs.cz/item/CS_URS_2021_01/766694113"/>
    <hyperlink ref="F838" r:id="rId124" display="https://podminky.urs.cz/item/CS_URS_2021_01/998766201"/>
    <hyperlink ref="F843" r:id="rId125" display="https://podminky.urs.cz/item/CS_URS_2021_01/767995115"/>
    <hyperlink ref="F869" r:id="rId126" display="https://podminky.urs.cz/item/CS_URS_2021_01/998767201"/>
    <hyperlink ref="F872" r:id="rId127" display="https://podminky.urs.cz/item/CS_URS_2021_01/771111011"/>
    <hyperlink ref="F874" r:id="rId128" display="https://podminky.urs.cz/item/CS_URS_2021_01/771121011"/>
    <hyperlink ref="F876" r:id="rId129" display="https://podminky.urs.cz/item/CS_URS_2021_01/771151022"/>
    <hyperlink ref="F878" r:id="rId130" display="https://podminky.urs.cz/item/CS_URS_2021_01/771161011"/>
    <hyperlink ref="F887" r:id="rId131" display="https://podminky.urs.cz/item/CS_URS_2021_01/771474113"/>
    <hyperlink ref="F890" r:id="rId132" display="https://podminky.urs.cz/item/CS_URS_2021_01/771554113"/>
    <hyperlink ref="F893" r:id="rId133" display="https://podminky.urs.cz/item/CS_URS_2021_01/771574266"/>
    <hyperlink ref="F896" r:id="rId134" display="https://podminky.urs.cz/item/CS_URS_2021_01/771577111"/>
    <hyperlink ref="F898" r:id="rId135" display="https://podminky.urs.cz/item/CS_URS_2021_01/771591112"/>
    <hyperlink ref="F900" r:id="rId136" display="https://podminky.urs.cz/item/CS_URS_2021_01/771591241"/>
    <hyperlink ref="F902" r:id="rId137" display="https://podminky.urs.cz/item/CS_URS_2021_01/771591242"/>
    <hyperlink ref="F904" r:id="rId138" display="https://podminky.urs.cz/item/CS_URS_2021_01/771591264"/>
    <hyperlink ref="F906" r:id="rId139" display="https://podminky.urs.cz/item/CS_URS_2021_01/771591115"/>
    <hyperlink ref="F908" r:id="rId140" display="https://podminky.urs.cz/item/CS_URS_2021_01/998771201"/>
    <hyperlink ref="F911" r:id="rId141" display="https://podminky.urs.cz/item/CS_URS_2021_01/776111112"/>
    <hyperlink ref="F913" r:id="rId142" display="https://podminky.urs.cz/item/CS_URS_2021_01/776111311"/>
    <hyperlink ref="F915" r:id="rId143" display="https://podminky.urs.cz/item/CS_URS_2021_01/776121321"/>
    <hyperlink ref="F917" r:id="rId144" display="https://podminky.urs.cz/item/CS_URS_2021_01/776141114"/>
    <hyperlink ref="F919" r:id="rId145" display="https://podminky.urs.cz/item/CS_URS_2021_01/776222111"/>
    <hyperlink ref="F922" r:id="rId146" display="https://podminky.urs.cz/item/CS_URS_2021_01/776411111"/>
    <hyperlink ref="F926" r:id="rId147" display="https://podminky.urs.cz/item/CS_URS_2021_01/998776201"/>
    <hyperlink ref="F929" r:id="rId148" display="https://podminky.urs.cz/item/CS_URS_2021_01/781121011"/>
    <hyperlink ref="F931" r:id="rId149" display="https://podminky.urs.cz/item/CS_URS_2021_01/781131112"/>
    <hyperlink ref="F933" r:id="rId150" display="https://podminky.urs.cz/item/CS_URS_2021_01/781474115"/>
    <hyperlink ref="F936" r:id="rId151" display="https://podminky.urs.cz/item/CS_URS_2021_01/781494511"/>
    <hyperlink ref="F938" r:id="rId152" display="https://podminky.urs.cz/item/CS_URS_2021_01/781495115"/>
    <hyperlink ref="F940" r:id="rId153" display="https://podminky.urs.cz/item/CS_URS_2021_01/998781201"/>
    <hyperlink ref="F943" r:id="rId154" display="https://podminky.urs.cz/item/CS_URS_2021_01/783314101"/>
    <hyperlink ref="F945" r:id="rId155" display="https://podminky.urs.cz/item/CS_URS_2021_01/783315101"/>
    <hyperlink ref="F947" r:id="rId156" display="https://podminky.urs.cz/item/CS_URS_2021_01/783317101"/>
    <hyperlink ref="F951" r:id="rId157" display="https://podminky.urs.cz/item/CS_URS_2021_01/784181101"/>
    <hyperlink ref="F953" r:id="rId158" display="https://podminky.urs.cz/item/CS_URS_2021_01/784181103"/>
    <hyperlink ref="F955" r:id="rId159" display="https://podminky.urs.cz/item/CS_URS_2021_01/784211111"/>
    <hyperlink ref="F957" r:id="rId160" display="https://podminky.urs.cz/item/CS_URS_2021_01/78421111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STAVEBNÍ ÚPRAVY,PŘÍSTAVBA A NÁSTAVBA GARÁŽE JSH MALÉ HOŠTICE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1603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3. 5. 2021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ROUND((SUM(BE86:BE187)),2)</f>
        <v>0</v>
      </c>
      <c r="G33" s="40"/>
      <c r="H33" s="40"/>
      <c r="I33" s="150">
        <v>0.21</v>
      </c>
      <c r="J33" s="149">
        <f>ROUND(((SUM(BE86:BE187))*I33),2)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ROUND((SUM(BF86:BF187)),2)</f>
        <v>0</v>
      </c>
      <c r="G34" s="40"/>
      <c r="H34" s="40"/>
      <c r="I34" s="150">
        <v>0.15</v>
      </c>
      <c r="J34" s="149">
        <f>ROUND(((SUM(BF86:BF187))*I34),2)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ROUND((SUM(BG86:BG187)),2)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ROUND((SUM(BH86:BH187)),2)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ROUND((SUM(BI86:BI187)),2)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STAVEBNÍ ÚPRAVY,PŘÍSTAVBA A NÁSTAVBA GARÁŽE JSH MALÉ HOŠTICE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03 - 03 - Zpevněné plochy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Malé Hoštice, parcela č. 310/25, ...</v>
      </c>
      <c r="G52" s="42"/>
      <c r="H52" s="42"/>
      <c r="I52" s="34" t="s">
        <v>23</v>
      </c>
      <c r="J52" s="74" t="str">
        <f>IF(J12="","",J12)</f>
        <v>3. 5. 2021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Statutární město Opava, MČ Malé Hoštice</v>
      </c>
      <c r="G54" s="42"/>
      <c r="H54" s="42"/>
      <c r="I54" s="34" t="s">
        <v>31</v>
      </c>
      <c r="J54" s="38" t="str">
        <f>E21</f>
        <v>Ing.Petr pfleger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Katerinec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1604</v>
      </c>
      <c r="E62" s="176"/>
      <c r="F62" s="176"/>
      <c r="G62" s="176"/>
      <c r="H62" s="176"/>
      <c r="I62" s="176"/>
      <c r="J62" s="177">
        <f>J125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1605</v>
      </c>
      <c r="E63" s="176"/>
      <c r="F63" s="176"/>
      <c r="G63" s="176"/>
      <c r="H63" s="176"/>
      <c r="I63" s="176"/>
      <c r="J63" s="177">
        <f>J154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104</v>
      </c>
      <c r="E64" s="176"/>
      <c r="F64" s="176"/>
      <c r="G64" s="176"/>
      <c r="H64" s="176"/>
      <c r="I64" s="176"/>
      <c r="J64" s="177">
        <f>J164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105</v>
      </c>
      <c r="E65" s="176"/>
      <c r="F65" s="176"/>
      <c r="G65" s="176"/>
      <c r="H65" s="176"/>
      <c r="I65" s="176"/>
      <c r="J65" s="177">
        <f>J179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218</v>
      </c>
      <c r="E66" s="176"/>
      <c r="F66" s="176"/>
      <c r="G66" s="176"/>
      <c r="H66" s="176"/>
      <c r="I66" s="176"/>
      <c r="J66" s="177">
        <f>J185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107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6.25" customHeight="1">
      <c r="A76" s="40"/>
      <c r="B76" s="41"/>
      <c r="C76" s="42"/>
      <c r="D76" s="42"/>
      <c r="E76" s="162" t="str">
        <f>E7</f>
        <v>STAVEBNÍ ÚPRAVY,PŘÍSTAVBA A NÁSTAVBA GARÁŽE JSH MALÉ HOŠTICE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96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03 - 03 - Zpevněné plochy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Malé Hoštice, parcela č. 310/25, ...</v>
      </c>
      <c r="G80" s="42"/>
      <c r="H80" s="42"/>
      <c r="I80" s="34" t="s">
        <v>23</v>
      </c>
      <c r="J80" s="74" t="str">
        <f>IF(J12="","",J12)</f>
        <v>3. 5. 2021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Statutární město Opava, MČ Malé Hoštice</v>
      </c>
      <c r="G82" s="42"/>
      <c r="H82" s="42"/>
      <c r="I82" s="34" t="s">
        <v>31</v>
      </c>
      <c r="J82" s="38" t="str">
        <f>E21</f>
        <v>Ing.Petr pfleger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34</v>
      </c>
      <c r="J83" s="38" t="str">
        <f>E24</f>
        <v>Katerinec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108</v>
      </c>
      <c r="D85" s="182" t="s">
        <v>57</v>
      </c>
      <c r="E85" s="182" t="s">
        <v>53</v>
      </c>
      <c r="F85" s="182" t="s">
        <v>54</v>
      </c>
      <c r="G85" s="182" t="s">
        <v>109</v>
      </c>
      <c r="H85" s="182" t="s">
        <v>110</v>
      </c>
      <c r="I85" s="182" t="s">
        <v>111</v>
      </c>
      <c r="J85" s="183" t="s">
        <v>100</v>
      </c>
      <c r="K85" s="184" t="s">
        <v>112</v>
      </c>
      <c r="L85" s="185"/>
      <c r="M85" s="94" t="s">
        <v>19</v>
      </c>
      <c r="N85" s="95" t="s">
        <v>42</v>
      </c>
      <c r="O85" s="95" t="s">
        <v>113</v>
      </c>
      <c r="P85" s="95" t="s">
        <v>114</v>
      </c>
      <c r="Q85" s="95" t="s">
        <v>115</v>
      </c>
      <c r="R85" s="95" t="s">
        <v>116</v>
      </c>
      <c r="S85" s="95" t="s">
        <v>117</v>
      </c>
      <c r="T85" s="96" t="s">
        <v>118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119</v>
      </c>
      <c r="D86" s="42"/>
      <c r="E86" s="42"/>
      <c r="F86" s="42"/>
      <c r="G86" s="42"/>
      <c r="H86" s="42"/>
      <c r="I86" s="42"/>
      <c r="J86" s="186">
        <f>BK86</f>
        <v>0</v>
      </c>
      <c r="K86" s="42"/>
      <c r="L86" s="46"/>
      <c r="M86" s="97"/>
      <c r="N86" s="187"/>
      <c r="O86" s="98"/>
      <c r="P86" s="188">
        <f>P87</f>
        <v>0</v>
      </c>
      <c r="Q86" s="98"/>
      <c r="R86" s="188">
        <f>R87</f>
        <v>54.302178956665</v>
      </c>
      <c r="S86" s="98"/>
      <c r="T86" s="189">
        <f>T87</f>
        <v>135.665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101</v>
      </c>
      <c r="BK86" s="190">
        <f>BK87</f>
        <v>0</v>
      </c>
    </row>
    <row r="87" spans="1:63" s="12" customFormat="1" ht="25.9" customHeight="1">
      <c r="A87" s="12"/>
      <c r="B87" s="191"/>
      <c r="C87" s="192"/>
      <c r="D87" s="193" t="s">
        <v>71</v>
      </c>
      <c r="E87" s="194" t="s">
        <v>120</v>
      </c>
      <c r="F87" s="194" t="s">
        <v>121</v>
      </c>
      <c r="G87" s="192"/>
      <c r="H87" s="192"/>
      <c r="I87" s="195"/>
      <c r="J87" s="196">
        <f>BK87</f>
        <v>0</v>
      </c>
      <c r="K87" s="192"/>
      <c r="L87" s="197"/>
      <c r="M87" s="198"/>
      <c r="N87" s="199"/>
      <c r="O87" s="199"/>
      <c r="P87" s="200">
        <f>P88+P125+P154+P164+P179+P185</f>
        <v>0</v>
      </c>
      <c r="Q87" s="199"/>
      <c r="R87" s="200">
        <f>R88+R125+R154+R164+R179+R185</f>
        <v>54.302178956665</v>
      </c>
      <c r="S87" s="199"/>
      <c r="T87" s="201">
        <f>T88+T125+T154+T164+T179+T185</f>
        <v>135.665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80</v>
      </c>
      <c r="AT87" s="203" t="s">
        <v>71</v>
      </c>
      <c r="AU87" s="203" t="s">
        <v>72</v>
      </c>
      <c r="AY87" s="202" t="s">
        <v>122</v>
      </c>
      <c r="BK87" s="204">
        <f>BK88+BK125+BK154+BK164+BK179+BK185</f>
        <v>0</v>
      </c>
    </row>
    <row r="88" spans="1:63" s="12" customFormat="1" ht="22.8" customHeight="1">
      <c r="A88" s="12"/>
      <c r="B88" s="191"/>
      <c r="C88" s="192"/>
      <c r="D88" s="193" t="s">
        <v>71</v>
      </c>
      <c r="E88" s="205" t="s">
        <v>80</v>
      </c>
      <c r="F88" s="205" t="s">
        <v>123</v>
      </c>
      <c r="G88" s="192"/>
      <c r="H88" s="192"/>
      <c r="I88" s="195"/>
      <c r="J88" s="206">
        <f>BK88</f>
        <v>0</v>
      </c>
      <c r="K88" s="192"/>
      <c r="L88" s="197"/>
      <c r="M88" s="198"/>
      <c r="N88" s="199"/>
      <c r="O88" s="199"/>
      <c r="P88" s="200">
        <f>SUM(P89:P124)</f>
        <v>0</v>
      </c>
      <c r="Q88" s="199"/>
      <c r="R88" s="200">
        <f>SUM(R89:R124)</f>
        <v>0</v>
      </c>
      <c r="S88" s="199"/>
      <c r="T88" s="201">
        <f>SUM(T89:T124)</f>
        <v>135.665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80</v>
      </c>
      <c r="AT88" s="203" t="s">
        <v>71</v>
      </c>
      <c r="AU88" s="203" t="s">
        <v>80</v>
      </c>
      <c r="AY88" s="202" t="s">
        <v>122</v>
      </c>
      <c r="BK88" s="204">
        <f>SUM(BK89:BK124)</f>
        <v>0</v>
      </c>
    </row>
    <row r="89" spans="1:65" s="2" customFormat="1" ht="44.25" customHeight="1">
      <c r="A89" s="40"/>
      <c r="B89" s="41"/>
      <c r="C89" s="207" t="s">
        <v>80</v>
      </c>
      <c r="D89" s="207" t="s">
        <v>124</v>
      </c>
      <c r="E89" s="208" t="s">
        <v>1606</v>
      </c>
      <c r="F89" s="209" t="s">
        <v>1607</v>
      </c>
      <c r="G89" s="210" t="s">
        <v>238</v>
      </c>
      <c r="H89" s="211">
        <v>37</v>
      </c>
      <c r="I89" s="212"/>
      <c r="J89" s="213">
        <f>ROUND(I89*H89,2)</f>
        <v>0</v>
      </c>
      <c r="K89" s="214"/>
      <c r="L89" s="46"/>
      <c r="M89" s="215" t="s">
        <v>19</v>
      </c>
      <c r="N89" s="216" t="s">
        <v>43</v>
      </c>
      <c r="O89" s="86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9" t="s">
        <v>128</v>
      </c>
      <c r="AT89" s="219" t="s">
        <v>124</v>
      </c>
      <c r="AU89" s="219" t="s">
        <v>82</v>
      </c>
      <c r="AY89" s="19" t="s">
        <v>122</v>
      </c>
      <c r="BE89" s="220">
        <f>IF(N89="základní",J89,0)</f>
        <v>0</v>
      </c>
      <c r="BF89" s="220">
        <f>IF(N89="snížená",J89,0)</f>
        <v>0</v>
      </c>
      <c r="BG89" s="220">
        <f>IF(N89="zákl. přenesená",J89,0)</f>
        <v>0</v>
      </c>
      <c r="BH89" s="220">
        <f>IF(N89="sníž. přenesená",J89,0)</f>
        <v>0</v>
      </c>
      <c r="BI89" s="220">
        <f>IF(N89="nulová",J89,0)</f>
        <v>0</v>
      </c>
      <c r="BJ89" s="19" t="s">
        <v>80</v>
      </c>
      <c r="BK89" s="220">
        <f>ROUND(I89*H89,2)</f>
        <v>0</v>
      </c>
      <c r="BL89" s="19" t="s">
        <v>128</v>
      </c>
      <c r="BM89" s="219" t="s">
        <v>82</v>
      </c>
    </row>
    <row r="90" spans="1:47" s="2" customFormat="1" ht="12">
      <c r="A90" s="40"/>
      <c r="B90" s="41"/>
      <c r="C90" s="42"/>
      <c r="D90" s="221" t="s">
        <v>130</v>
      </c>
      <c r="E90" s="42"/>
      <c r="F90" s="222" t="s">
        <v>1608</v>
      </c>
      <c r="G90" s="42"/>
      <c r="H90" s="42"/>
      <c r="I90" s="223"/>
      <c r="J90" s="42"/>
      <c r="K90" s="42"/>
      <c r="L90" s="46"/>
      <c r="M90" s="224"/>
      <c r="N90" s="225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130</v>
      </c>
      <c r="AU90" s="19" t="s">
        <v>82</v>
      </c>
    </row>
    <row r="91" spans="1:65" s="2" customFormat="1" ht="78" customHeight="1">
      <c r="A91" s="40"/>
      <c r="B91" s="41"/>
      <c r="C91" s="207" t="s">
        <v>82</v>
      </c>
      <c r="D91" s="207" t="s">
        <v>124</v>
      </c>
      <c r="E91" s="208" t="s">
        <v>1609</v>
      </c>
      <c r="F91" s="209" t="s">
        <v>1610</v>
      </c>
      <c r="G91" s="210" t="s">
        <v>238</v>
      </c>
      <c r="H91" s="211">
        <v>25</v>
      </c>
      <c r="I91" s="212"/>
      <c r="J91" s="213">
        <f>ROUND(I91*H91,2)</f>
        <v>0</v>
      </c>
      <c r="K91" s="214"/>
      <c r="L91" s="46"/>
      <c r="M91" s="215" t="s">
        <v>19</v>
      </c>
      <c r="N91" s="216" t="s">
        <v>43</v>
      </c>
      <c r="O91" s="86"/>
      <c r="P91" s="217">
        <f>O91*H91</f>
        <v>0</v>
      </c>
      <c r="Q91" s="217">
        <v>0</v>
      </c>
      <c r="R91" s="217">
        <f>Q91*H91</f>
        <v>0</v>
      </c>
      <c r="S91" s="217">
        <v>0.255</v>
      </c>
      <c r="T91" s="218">
        <f>S91*H91</f>
        <v>6.375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9" t="s">
        <v>128</v>
      </c>
      <c r="AT91" s="219" t="s">
        <v>124</v>
      </c>
      <c r="AU91" s="219" t="s">
        <v>82</v>
      </c>
      <c r="AY91" s="19" t="s">
        <v>122</v>
      </c>
      <c r="BE91" s="220">
        <f>IF(N91="základní",J91,0)</f>
        <v>0</v>
      </c>
      <c r="BF91" s="220">
        <f>IF(N91="snížená",J91,0)</f>
        <v>0</v>
      </c>
      <c r="BG91" s="220">
        <f>IF(N91="zákl. přenesená",J91,0)</f>
        <v>0</v>
      </c>
      <c r="BH91" s="220">
        <f>IF(N91="sníž. přenesená",J91,0)</f>
        <v>0</v>
      </c>
      <c r="BI91" s="220">
        <f>IF(N91="nulová",J91,0)</f>
        <v>0</v>
      </c>
      <c r="BJ91" s="19" t="s">
        <v>80</v>
      </c>
      <c r="BK91" s="220">
        <f>ROUND(I91*H91,2)</f>
        <v>0</v>
      </c>
      <c r="BL91" s="19" t="s">
        <v>128</v>
      </c>
      <c r="BM91" s="219" t="s">
        <v>1611</v>
      </c>
    </row>
    <row r="92" spans="1:47" s="2" customFormat="1" ht="12">
      <c r="A92" s="40"/>
      <c r="B92" s="41"/>
      <c r="C92" s="42"/>
      <c r="D92" s="221" t="s">
        <v>130</v>
      </c>
      <c r="E92" s="42"/>
      <c r="F92" s="222" t="s">
        <v>1612</v>
      </c>
      <c r="G92" s="42"/>
      <c r="H92" s="42"/>
      <c r="I92" s="223"/>
      <c r="J92" s="42"/>
      <c r="K92" s="42"/>
      <c r="L92" s="46"/>
      <c r="M92" s="224"/>
      <c r="N92" s="225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130</v>
      </c>
      <c r="AU92" s="19" t="s">
        <v>82</v>
      </c>
    </row>
    <row r="93" spans="1:51" s="14" customFormat="1" ht="12">
      <c r="A93" s="14"/>
      <c r="B93" s="237"/>
      <c r="C93" s="238"/>
      <c r="D93" s="228" t="s">
        <v>132</v>
      </c>
      <c r="E93" s="239" t="s">
        <v>19</v>
      </c>
      <c r="F93" s="240" t="s">
        <v>1613</v>
      </c>
      <c r="G93" s="238"/>
      <c r="H93" s="241">
        <v>25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7" t="s">
        <v>132</v>
      </c>
      <c r="AU93" s="247" t="s">
        <v>82</v>
      </c>
      <c r="AV93" s="14" t="s">
        <v>82</v>
      </c>
      <c r="AW93" s="14" t="s">
        <v>33</v>
      </c>
      <c r="AX93" s="14" t="s">
        <v>80</v>
      </c>
      <c r="AY93" s="247" t="s">
        <v>122</v>
      </c>
    </row>
    <row r="94" spans="1:65" s="2" customFormat="1" ht="66.75" customHeight="1">
      <c r="A94" s="40"/>
      <c r="B94" s="41"/>
      <c r="C94" s="207" t="s">
        <v>145</v>
      </c>
      <c r="D94" s="207" t="s">
        <v>124</v>
      </c>
      <c r="E94" s="208" t="s">
        <v>1614</v>
      </c>
      <c r="F94" s="209" t="s">
        <v>1615</v>
      </c>
      <c r="G94" s="210" t="s">
        <v>238</v>
      </c>
      <c r="H94" s="211">
        <v>108</v>
      </c>
      <c r="I94" s="212"/>
      <c r="J94" s="213">
        <f>ROUND(I94*H94,2)</f>
        <v>0</v>
      </c>
      <c r="K94" s="214"/>
      <c r="L94" s="46"/>
      <c r="M94" s="215" t="s">
        <v>19</v>
      </c>
      <c r="N94" s="216" t="s">
        <v>43</v>
      </c>
      <c r="O94" s="86"/>
      <c r="P94" s="217">
        <f>O94*H94</f>
        <v>0</v>
      </c>
      <c r="Q94" s="217">
        <v>0</v>
      </c>
      <c r="R94" s="217">
        <f>Q94*H94</f>
        <v>0</v>
      </c>
      <c r="S94" s="217">
        <v>0.58</v>
      </c>
      <c r="T94" s="218">
        <f>S94*H94</f>
        <v>62.63999999999999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9" t="s">
        <v>128</v>
      </c>
      <c r="AT94" s="219" t="s">
        <v>124</v>
      </c>
      <c r="AU94" s="219" t="s">
        <v>82</v>
      </c>
      <c r="AY94" s="19" t="s">
        <v>122</v>
      </c>
      <c r="BE94" s="220">
        <f>IF(N94="základní",J94,0)</f>
        <v>0</v>
      </c>
      <c r="BF94" s="220">
        <f>IF(N94="snížená",J94,0)</f>
        <v>0</v>
      </c>
      <c r="BG94" s="220">
        <f>IF(N94="zákl. přenesená",J94,0)</f>
        <v>0</v>
      </c>
      <c r="BH94" s="220">
        <f>IF(N94="sníž. přenesená",J94,0)</f>
        <v>0</v>
      </c>
      <c r="BI94" s="220">
        <f>IF(N94="nulová",J94,0)</f>
        <v>0</v>
      </c>
      <c r="BJ94" s="19" t="s">
        <v>80</v>
      </c>
      <c r="BK94" s="220">
        <f>ROUND(I94*H94,2)</f>
        <v>0</v>
      </c>
      <c r="BL94" s="19" t="s">
        <v>128</v>
      </c>
      <c r="BM94" s="219" t="s">
        <v>1616</v>
      </c>
    </row>
    <row r="95" spans="1:51" s="14" customFormat="1" ht="12">
      <c r="A95" s="14"/>
      <c r="B95" s="237"/>
      <c r="C95" s="238"/>
      <c r="D95" s="228" t="s">
        <v>132</v>
      </c>
      <c r="E95" s="239" t="s">
        <v>19</v>
      </c>
      <c r="F95" s="240" t="s">
        <v>1617</v>
      </c>
      <c r="G95" s="238"/>
      <c r="H95" s="241">
        <v>108</v>
      </c>
      <c r="I95" s="242"/>
      <c r="J95" s="238"/>
      <c r="K95" s="238"/>
      <c r="L95" s="243"/>
      <c r="M95" s="244"/>
      <c r="N95" s="245"/>
      <c r="O95" s="245"/>
      <c r="P95" s="245"/>
      <c r="Q95" s="245"/>
      <c r="R95" s="245"/>
      <c r="S95" s="245"/>
      <c r="T95" s="246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7" t="s">
        <v>132</v>
      </c>
      <c r="AU95" s="247" t="s">
        <v>82</v>
      </c>
      <c r="AV95" s="14" t="s">
        <v>82</v>
      </c>
      <c r="AW95" s="14" t="s">
        <v>33</v>
      </c>
      <c r="AX95" s="14" t="s">
        <v>80</v>
      </c>
      <c r="AY95" s="247" t="s">
        <v>122</v>
      </c>
    </row>
    <row r="96" spans="1:65" s="2" customFormat="1" ht="66.75" customHeight="1">
      <c r="A96" s="40"/>
      <c r="B96" s="41"/>
      <c r="C96" s="207" t="s">
        <v>128</v>
      </c>
      <c r="D96" s="207" t="s">
        <v>124</v>
      </c>
      <c r="E96" s="208" t="s">
        <v>1618</v>
      </c>
      <c r="F96" s="209" t="s">
        <v>1619</v>
      </c>
      <c r="G96" s="210" t="s">
        <v>238</v>
      </c>
      <c r="H96" s="211">
        <v>108</v>
      </c>
      <c r="I96" s="212"/>
      <c r="J96" s="213">
        <f>ROUND(I96*H96,2)</f>
        <v>0</v>
      </c>
      <c r="K96" s="214"/>
      <c r="L96" s="46"/>
      <c r="M96" s="215" t="s">
        <v>19</v>
      </c>
      <c r="N96" s="216" t="s">
        <v>43</v>
      </c>
      <c r="O96" s="86"/>
      <c r="P96" s="217">
        <f>O96*H96</f>
        <v>0</v>
      </c>
      <c r="Q96" s="217">
        <v>0</v>
      </c>
      <c r="R96" s="217">
        <f>Q96*H96</f>
        <v>0</v>
      </c>
      <c r="S96" s="217">
        <v>0.325</v>
      </c>
      <c r="T96" s="218">
        <f>S96*H96</f>
        <v>35.1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9" t="s">
        <v>128</v>
      </c>
      <c r="AT96" s="219" t="s">
        <v>124</v>
      </c>
      <c r="AU96" s="219" t="s">
        <v>82</v>
      </c>
      <c r="AY96" s="19" t="s">
        <v>122</v>
      </c>
      <c r="BE96" s="220">
        <f>IF(N96="základní",J96,0)</f>
        <v>0</v>
      </c>
      <c r="BF96" s="220">
        <f>IF(N96="snížená",J96,0)</f>
        <v>0</v>
      </c>
      <c r="BG96" s="220">
        <f>IF(N96="zákl. přenesená",J96,0)</f>
        <v>0</v>
      </c>
      <c r="BH96" s="220">
        <f>IF(N96="sníž. přenesená",J96,0)</f>
        <v>0</v>
      </c>
      <c r="BI96" s="220">
        <f>IF(N96="nulová",J96,0)</f>
        <v>0</v>
      </c>
      <c r="BJ96" s="19" t="s">
        <v>80</v>
      </c>
      <c r="BK96" s="220">
        <f>ROUND(I96*H96,2)</f>
        <v>0</v>
      </c>
      <c r="BL96" s="19" t="s">
        <v>128</v>
      </c>
      <c r="BM96" s="219" t="s">
        <v>1620</v>
      </c>
    </row>
    <row r="97" spans="1:47" s="2" customFormat="1" ht="12">
      <c r="A97" s="40"/>
      <c r="B97" s="41"/>
      <c r="C97" s="42"/>
      <c r="D97" s="221" t="s">
        <v>130</v>
      </c>
      <c r="E97" s="42"/>
      <c r="F97" s="222" t="s">
        <v>1621</v>
      </c>
      <c r="G97" s="42"/>
      <c r="H97" s="42"/>
      <c r="I97" s="223"/>
      <c r="J97" s="42"/>
      <c r="K97" s="42"/>
      <c r="L97" s="46"/>
      <c r="M97" s="224"/>
      <c r="N97" s="225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130</v>
      </c>
      <c r="AU97" s="19" t="s">
        <v>82</v>
      </c>
    </row>
    <row r="98" spans="1:51" s="14" customFormat="1" ht="12">
      <c r="A98" s="14"/>
      <c r="B98" s="237"/>
      <c r="C98" s="238"/>
      <c r="D98" s="228" t="s">
        <v>132</v>
      </c>
      <c r="E98" s="239" t="s">
        <v>19</v>
      </c>
      <c r="F98" s="240" t="s">
        <v>1617</v>
      </c>
      <c r="G98" s="238"/>
      <c r="H98" s="241">
        <v>108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7" t="s">
        <v>132</v>
      </c>
      <c r="AU98" s="247" t="s">
        <v>82</v>
      </c>
      <c r="AV98" s="14" t="s">
        <v>82</v>
      </c>
      <c r="AW98" s="14" t="s">
        <v>33</v>
      </c>
      <c r="AX98" s="14" t="s">
        <v>80</v>
      </c>
      <c r="AY98" s="247" t="s">
        <v>122</v>
      </c>
    </row>
    <row r="99" spans="1:65" s="2" customFormat="1" ht="66.75" customHeight="1">
      <c r="A99" s="40"/>
      <c r="B99" s="41"/>
      <c r="C99" s="207" t="s">
        <v>169</v>
      </c>
      <c r="D99" s="207" t="s">
        <v>124</v>
      </c>
      <c r="E99" s="208" t="s">
        <v>236</v>
      </c>
      <c r="F99" s="209" t="s">
        <v>237</v>
      </c>
      <c r="G99" s="210" t="s">
        <v>238</v>
      </c>
      <c r="H99" s="211">
        <v>108</v>
      </c>
      <c r="I99" s="212"/>
      <c r="J99" s="213">
        <f>ROUND(I99*H99,2)</f>
        <v>0</v>
      </c>
      <c r="K99" s="214"/>
      <c r="L99" s="46"/>
      <c r="M99" s="215" t="s">
        <v>19</v>
      </c>
      <c r="N99" s="216" t="s">
        <v>43</v>
      </c>
      <c r="O99" s="86"/>
      <c r="P99" s="217">
        <f>O99*H99</f>
        <v>0</v>
      </c>
      <c r="Q99" s="217">
        <v>0</v>
      </c>
      <c r="R99" s="217">
        <f>Q99*H99</f>
        <v>0</v>
      </c>
      <c r="S99" s="217">
        <v>0.22</v>
      </c>
      <c r="T99" s="218">
        <f>S99*H99</f>
        <v>23.76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9" t="s">
        <v>128</v>
      </c>
      <c r="AT99" s="219" t="s">
        <v>124</v>
      </c>
      <c r="AU99" s="219" t="s">
        <v>82</v>
      </c>
      <c r="AY99" s="19" t="s">
        <v>122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9" t="s">
        <v>80</v>
      </c>
      <c r="BK99" s="220">
        <f>ROUND(I99*H99,2)</f>
        <v>0</v>
      </c>
      <c r="BL99" s="19" t="s">
        <v>128</v>
      </c>
      <c r="BM99" s="219" t="s">
        <v>1622</v>
      </c>
    </row>
    <row r="100" spans="1:51" s="14" customFormat="1" ht="12">
      <c r="A100" s="14"/>
      <c r="B100" s="237"/>
      <c r="C100" s="238"/>
      <c r="D100" s="228" t="s">
        <v>132</v>
      </c>
      <c r="E100" s="239" t="s">
        <v>19</v>
      </c>
      <c r="F100" s="240" t="s">
        <v>1617</v>
      </c>
      <c r="G100" s="238"/>
      <c r="H100" s="241">
        <v>108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7" t="s">
        <v>132</v>
      </c>
      <c r="AU100" s="247" t="s">
        <v>82</v>
      </c>
      <c r="AV100" s="14" t="s">
        <v>82</v>
      </c>
      <c r="AW100" s="14" t="s">
        <v>33</v>
      </c>
      <c r="AX100" s="14" t="s">
        <v>80</v>
      </c>
      <c r="AY100" s="247" t="s">
        <v>122</v>
      </c>
    </row>
    <row r="101" spans="1:65" s="2" customFormat="1" ht="49.05" customHeight="1">
      <c r="A101" s="40"/>
      <c r="B101" s="41"/>
      <c r="C101" s="207" t="s">
        <v>175</v>
      </c>
      <c r="D101" s="207" t="s">
        <v>124</v>
      </c>
      <c r="E101" s="208" t="s">
        <v>1623</v>
      </c>
      <c r="F101" s="209" t="s">
        <v>1624</v>
      </c>
      <c r="G101" s="210" t="s">
        <v>479</v>
      </c>
      <c r="H101" s="211">
        <v>38</v>
      </c>
      <c r="I101" s="212"/>
      <c r="J101" s="213">
        <f>ROUND(I101*H101,2)</f>
        <v>0</v>
      </c>
      <c r="K101" s="214"/>
      <c r="L101" s="46"/>
      <c r="M101" s="215" t="s">
        <v>19</v>
      </c>
      <c r="N101" s="216" t="s">
        <v>43</v>
      </c>
      <c r="O101" s="86"/>
      <c r="P101" s="217">
        <f>O101*H101</f>
        <v>0</v>
      </c>
      <c r="Q101" s="217">
        <v>0</v>
      </c>
      <c r="R101" s="217">
        <f>Q101*H101</f>
        <v>0</v>
      </c>
      <c r="S101" s="217">
        <v>0.205</v>
      </c>
      <c r="T101" s="218">
        <f>S101*H101</f>
        <v>7.789999999999999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9" t="s">
        <v>128</v>
      </c>
      <c r="AT101" s="219" t="s">
        <v>124</v>
      </c>
      <c r="AU101" s="219" t="s">
        <v>82</v>
      </c>
      <c r="AY101" s="19" t="s">
        <v>122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9" t="s">
        <v>80</v>
      </c>
      <c r="BK101" s="220">
        <f>ROUND(I101*H101,2)</f>
        <v>0</v>
      </c>
      <c r="BL101" s="19" t="s">
        <v>128</v>
      </c>
      <c r="BM101" s="219" t="s">
        <v>1625</v>
      </c>
    </row>
    <row r="102" spans="1:51" s="14" customFormat="1" ht="12">
      <c r="A102" s="14"/>
      <c r="B102" s="237"/>
      <c r="C102" s="238"/>
      <c r="D102" s="228" t="s">
        <v>132</v>
      </c>
      <c r="E102" s="239" t="s">
        <v>19</v>
      </c>
      <c r="F102" s="240" t="s">
        <v>1626</v>
      </c>
      <c r="G102" s="238"/>
      <c r="H102" s="241">
        <v>38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7" t="s">
        <v>132</v>
      </c>
      <c r="AU102" s="247" t="s">
        <v>82</v>
      </c>
      <c r="AV102" s="14" t="s">
        <v>82</v>
      </c>
      <c r="AW102" s="14" t="s">
        <v>33</v>
      </c>
      <c r="AX102" s="14" t="s">
        <v>80</v>
      </c>
      <c r="AY102" s="247" t="s">
        <v>122</v>
      </c>
    </row>
    <row r="103" spans="1:65" s="2" customFormat="1" ht="33" customHeight="1">
      <c r="A103" s="40"/>
      <c r="B103" s="41"/>
      <c r="C103" s="207" t="s">
        <v>182</v>
      </c>
      <c r="D103" s="207" t="s">
        <v>124</v>
      </c>
      <c r="E103" s="208" t="s">
        <v>1627</v>
      </c>
      <c r="F103" s="209" t="s">
        <v>1628</v>
      </c>
      <c r="G103" s="210" t="s">
        <v>127</v>
      </c>
      <c r="H103" s="211">
        <v>15.17</v>
      </c>
      <c r="I103" s="212"/>
      <c r="J103" s="213">
        <f>ROUND(I103*H103,2)</f>
        <v>0</v>
      </c>
      <c r="K103" s="214"/>
      <c r="L103" s="46"/>
      <c r="M103" s="215" t="s">
        <v>19</v>
      </c>
      <c r="N103" s="216" t="s">
        <v>43</v>
      </c>
      <c r="O103" s="8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9" t="s">
        <v>128</v>
      </c>
      <c r="AT103" s="219" t="s">
        <v>124</v>
      </c>
      <c r="AU103" s="219" t="s">
        <v>82</v>
      </c>
      <c r="AY103" s="19" t="s">
        <v>122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9" t="s">
        <v>80</v>
      </c>
      <c r="BK103" s="220">
        <f>ROUND(I103*H103,2)</f>
        <v>0</v>
      </c>
      <c r="BL103" s="19" t="s">
        <v>128</v>
      </c>
      <c r="BM103" s="219" t="s">
        <v>295</v>
      </c>
    </row>
    <row r="104" spans="1:47" s="2" customFormat="1" ht="12">
      <c r="A104" s="40"/>
      <c r="B104" s="41"/>
      <c r="C104" s="42"/>
      <c r="D104" s="221" t="s">
        <v>130</v>
      </c>
      <c r="E104" s="42"/>
      <c r="F104" s="222" t="s">
        <v>1629</v>
      </c>
      <c r="G104" s="42"/>
      <c r="H104" s="42"/>
      <c r="I104" s="223"/>
      <c r="J104" s="42"/>
      <c r="K104" s="42"/>
      <c r="L104" s="46"/>
      <c r="M104" s="224"/>
      <c r="N104" s="225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130</v>
      </c>
      <c r="AU104" s="19" t="s">
        <v>82</v>
      </c>
    </row>
    <row r="105" spans="1:51" s="14" customFormat="1" ht="12">
      <c r="A105" s="14"/>
      <c r="B105" s="237"/>
      <c r="C105" s="238"/>
      <c r="D105" s="228" t="s">
        <v>132</v>
      </c>
      <c r="E105" s="239" t="s">
        <v>19</v>
      </c>
      <c r="F105" s="240" t="s">
        <v>1630</v>
      </c>
      <c r="G105" s="238"/>
      <c r="H105" s="241">
        <v>15.17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132</v>
      </c>
      <c r="AU105" s="247" t="s">
        <v>82</v>
      </c>
      <c r="AV105" s="14" t="s">
        <v>82</v>
      </c>
      <c r="AW105" s="14" t="s">
        <v>33</v>
      </c>
      <c r="AX105" s="14" t="s">
        <v>80</v>
      </c>
      <c r="AY105" s="247" t="s">
        <v>122</v>
      </c>
    </row>
    <row r="106" spans="1:65" s="2" customFormat="1" ht="62.7" customHeight="1">
      <c r="A106" s="40"/>
      <c r="B106" s="41"/>
      <c r="C106" s="207" t="s">
        <v>189</v>
      </c>
      <c r="D106" s="207" t="s">
        <v>124</v>
      </c>
      <c r="E106" s="208" t="s">
        <v>259</v>
      </c>
      <c r="F106" s="209" t="s">
        <v>260</v>
      </c>
      <c r="G106" s="210" t="s">
        <v>127</v>
      </c>
      <c r="H106" s="211">
        <v>15.17</v>
      </c>
      <c r="I106" s="212"/>
      <c r="J106" s="213">
        <f>ROUND(I106*H106,2)</f>
        <v>0</v>
      </c>
      <c r="K106" s="214"/>
      <c r="L106" s="46"/>
      <c r="M106" s="215" t="s">
        <v>19</v>
      </c>
      <c r="N106" s="216" t="s">
        <v>43</v>
      </c>
      <c r="O106" s="8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9" t="s">
        <v>128</v>
      </c>
      <c r="AT106" s="219" t="s">
        <v>124</v>
      </c>
      <c r="AU106" s="219" t="s">
        <v>82</v>
      </c>
      <c r="AY106" s="19" t="s">
        <v>122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19" t="s">
        <v>80</v>
      </c>
      <c r="BK106" s="220">
        <f>ROUND(I106*H106,2)</f>
        <v>0</v>
      </c>
      <c r="BL106" s="19" t="s">
        <v>128</v>
      </c>
      <c r="BM106" s="219" t="s">
        <v>303</v>
      </c>
    </row>
    <row r="107" spans="1:47" s="2" customFormat="1" ht="12">
      <c r="A107" s="40"/>
      <c r="B107" s="41"/>
      <c r="C107" s="42"/>
      <c r="D107" s="221" t="s">
        <v>130</v>
      </c>
      <c r="E107" s="42"/>
      <c r="F107" s="222" t="s">
        <v>261</v>
      </c>
      <c r="G107" s="42"/>
      <c r="H107" s="42"/>
      <c r="I107" s="223"/>
      <c r="J107" s="42"/>
      <c r="K107" s="42"/>
      <c r="L107" s="46"/>
      <c r="M107" s="224"/>
      <c r="N107" s="225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130</v>
      </c>
      <c r="AU107" s="19" t="s">
        <v>82</v>
      </c>
    </row>
    <row r="108" spans="1:51" s="14" customFormat="1" ht="12">
      <c r="A108" s="14"/>
      <c r="B108" s="237"/>
      <c r="C108" s="238"/>
      <c r="D108" s="228" t="s">
        <v>132</v>
      </c>
      <c r="E108" s="239" t="s">
        <v>19</v>
      </c>
      <c r="F108" s="240" t="s">
        <v>1630</v>
      </c>
      <c r="G108" s="238"/>
      <c r="H108" s="241">
        <v>15.17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132</v>
      </c>
      <c r="AU108" s="247" t="s">
        <v>82</v>
      </c>
      <c r="AV108" s="14" t="s">
        <v>82</v>
      </c>
      <c r="AW108" s="14" t="s">
        <v>33</v>
      </c>
      <c r="AX108" s="14" t="s">
        <v>80</v>
      </c>
      <c r="AY108" s="247" t="s">
        <v>122</v>
      </c>
    </row>
    <row r="109" spans="1:65" s="2" customFormat="1" ht="37.8" customHeight="1">
      <c r="A109" s="40"/>
      <c r="B109" s="41"/>
      <c r="C109" s="207" t="s">
        <v>143</v>
      </c>
      <c r="D109" s="207" t="s">
        <v>124</v>
      </c>
      <c r="E109" s="208" t="s">
        <v>1631</v>
      </c>
      <c r="F109" s="209" t="s">
        <v>1632</v>
      </c>
      <c r="G109" s="210" t="s">
        <v>127</v>
      </c>
      <c r="H109" s="211">
        <v>15.17</v>
      </c>
      <c r="I109" s="212"/>
      <c r="J109" s="213">
        <f>ROUND(I109*H109,2)</f>
        <v>0</v>
      </c>
      <c r="K109" s="214"/>
      <c r="L109" s="46"/>
      <c r="M109" s="215" t="s">
        <v>19</v>
      </c>
      <c r="N109" s="216" t="s">
        <v>43</v>
      </c>
      <c r="O109" s="8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9" t="s">
        <v>128</v>
      </c>
      <c r="AT109" s="219" t="s">
        <v>124</v>
      </c>
      <c r="AU109" s="219" t="s">
        <v>82</v>
      </c>
      <c r="AY109" s="19" t="s">
        <v>122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19" t="s">
        <v>80</v>
      </c>
      <c r="BK109" s="220">
        <f>ROUND(I109*H109,2)</f>
        <v>0</v>
      </c>
      <c r="BL109" s="19" t="s">
        <v>128</v>
      </c>
      <c r="BM109" s="219" t="s">
        <v>309</v>
      </c>
    </row>
    <row r="110" spans="1:47" s="2" customFormat="1" ht="12">
      <c r="A110" s="40"/>
      <c r="B110" s="41"/>
      <c r="C110" s="42"/>
      <c r="D110" s="221" t="s">
        <v>130</v>
      </c>
      <c r="E110" s="42"/>
      <c r="F110" s="222" t="s">
        <v>1633</v>
      </c>
      <c r="G110" s="42"/>
      <c r="H110" s="42"/>
      <c r="I110" s="223"/>
      <c r="J110" s="42"/>
      <c r="K110" s="42"/>
      <c r="L110" s="46"/>
      <c r="M110" s="224"/>
      <c r="N110" s="225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130</v>
      </c>
      <c r="AU110" s="19" t="s">
        <v>82</v>
      </c>
    </row>
    <row r="111" spans="1:51" s="14" customFormat="1" ht="12">
      <c r="A111" s="14"/>
      <c r="B111" s="237"/>
      <c r="C111" s="238"/>
      <c r="D111" s="228" t="s">
        <v>132</v>
      </c>
      <c r="E111" s="239" t="s">
        <v>19</v>
      </c>
      <c r="F111" s="240" t="s">
        <v>1630</v>
      </c>
      <c r="G111" s="238"/>
      <c r="H111" s="241">
        <v>15.17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132</v>
      </c>
      <c r="AU111" s="247" t="s">
        <v>82</v>
      </c>
      <c r="AV111" s="14" t="s">
        <v>82</v>
      </c>
      <c r="AW111" s="14" t="s">
        <v>33</v>
      </c>
      <c r="AX111" s="14" t="s">
        <v>80</v>
      </c>
      <c r="AY111" s="247" t="s">
        <v>122</v>
      </c>
    </row>
    <row r="112" spans="1:65" s="2" customFormat="1" ht="44.25" customHeight="1">
      <c r="A112" s="40"/>
      <c r="B112" s="41"/>
      <c r="C112" s="207" t="s">
        <v>201</v>
      </c>
      <c r="D112" s="207" t="s">
        <v>124</v>
      </c>
      <c r="E112" s="208" t="s">
        <v>265</v>
      </c>
      <c r="F112" s="209" t="s">
        <v>266</v>
      </c>
      <c r="G112" s="210" t="s">
        <v>166</v>
      </c>
      <c r="H112" s="211">
        <v>26.548</v>
      </c>
      <c r="I112" s="212"/>
      <c r="J112" s="213">
        <f>ROUND(I112*H112,2)</f>
        <v>0</v>
      </c>
      <c r="K112" s="214"/>
      <c r="L112" s="46"/>
      <c r="M112" s="215" t="s">
        <v>19</v>
      </c>
      <c r="N112" s="216" t="s">
        <v>43</v>
      </c>
      <c r="O112" s="8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9" t="s">
        <v>128</v>
      </c>
      <c r="AT112" s="219" t="s">
        <v>124</v>
      </c>
      <c r="AU112" s="219" t="s">
        <v>82</v>
      </c>
      <c r="AY112" s="19" t="s">
        <v>122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19" t="s">
        <v>80</v>
      </c>
      <c r="BK112" s="220">
        <f>ROUND(I112*H112,2)</f>
        <v>0</v>
      </c>
      <c r="BL112" s="19" t="s">
        <v>128</v>
      </c>
      <c r="BM112" s="219" t="s">
        <v>314</v>
      </c>
    </row>
    <row r="113" spans="1:47" s="2" customFormat="1" ht="12">
      <c r="A113" s="40"/>
      <c r="B113" s="41"/>
      <c r="C113" s="42"/>
      <c r="D113" s="221" t="s">
        <v>130</v>
      </c>
      <c r="E113" s="42"/>
      <c r="F113" s="222" t="s">
        <v>267</v>
      </c>
      <c r="G113" s="42"/>
      <c r="H113" s="42"/>
      <c r="I113" s="223"/>
      <c r="J113" s="42"/>
      <c r="K113" s="42"/>
      <c r="L113" s="46"/>
      <c r="M113" s="224"/>
      <c r="N113" s="225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130</v>
      </c>
      <c r="AU113" s="19" t="s">
        <v>82</v>
      </c>
    </row>
    <row r="114" spans="1:51" s="14" customFormat="1" ht="12">
      <c r="A114" s="14"/>
      <c r="B114" s="237"/>
      <c r="C114" s="238"/>
      <c r="D114" s="228" t="s">
        <v>132</v>
      </c>
      <c r="E114" s="239" t="s">
        <v>19</v>
      </c>
      <c r="F114" s="240" t="s">
        <v>1634</v>
      </c>
      <c r="G114" s="238"/>
      <c r="H114" s="241">
        <v>26.548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132</v>
      </c>
      <c r="AU114" s="247" t="s">
        <v>82</v>
      </c>
      <c r="AV114" s="14" t="s">
        <v>82</v>
      </c>
      <c r="AW114" s="14" t="s">
        <v>33</v>
      </c>
      <c r="AX114" s="14" t="s">
        <v>80</v>
      </c>
      <c r="AY114" s="247" t="s">
        <v>122</v>
      </c>
    </row>
    <row r="115" spans="1:65" s="2" customFormat="1" ht="33" customHeight="1">
      <c r="A115" s="40"/>
      <c r="B115" s="41"/>
      <c r="C115" s="207" t="s">
        <v>300</v>
      </c>
      <c r="D115" s="207" t="s">
        <v>124</v>
      </c>
      <c r="E115" s="208" t="s">
        <v>274</v>
      </c>
      <c r="F115" s="209" t="s">
        <v>275</v>
      </c>
      <c r="G115" s="210" t="s">
        <v>238</v>
      </c>
      <c r="H115" s="211">
        <v>176.275</v>
      </c>
      <c r="I115" s="212"/>
      <c r="J115" s="213">
        <f>ROUND(I115*H115,2)</f>
        <v>0</v>
      </c>
      <c r="K115" s="214"/>
      <c r="L115" s="46"/>
      <c r="M115" s="215" t="s">
        <v>19</v>
      </c>
      <c r="N115" s="216" t="s">
        <v>43</v>
      </c>
      <c r="O115" s="86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9" t="s">
        <v>128</v>
      </c>
      <c r="AT115" s="219" t="s">
        <v>124</v>
      </c>
      <c r="AU115" s="219" t="s">
        <v>82</v>
      </c>
      <c r="AY115" s="19" t="s">
        <v>122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9" t="s">
        <v>80</v>
      </c>
      <c r="BK115" s="220">
        <f>ROUND(I115*H115,2)</f>
        <v>0</v>
      </c>
      <c r="BL115" s="19" t="s">
        <v>128</v>
      </c>
      <c r="BM115" s="219" t="s">
        <v>324</v>
      </c>
    </row>
    <row r="116" spans="1:47" s="2" customFormat="1" ht="12">
      <c r="A116" s="40"/>
      <c r="B116" s="41"/>
      <c r="C116" s="42"/>
      <c r="D116" s="221" t="s">
        <v>130</v>
      </c>
      <c r="E116" s="42"/>
      <c r="F116" s="222" t="s">
        <v>276</v>
      </c>
      <c r="G116" s="42"/>
      <c r="H116" s="42"/>
      <c r="I116" s="223"/>
      <c r="J116" s="42"/>
      <c r="K116" s="42"/>
      <c r="L116" s="46"/>
      <c r="M116" s="224"/>
      <c r="N116" s="225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130</v>
      </c>
      <c r="AU116" s="19" t="s">
        <v>82</v>
      </c>
    </row>
    <row r="117" spans="1:51" s="14" customFormat="1" ht="12">
      <c r="A117" s="14"/>
      <c r="B117" s="237"/>
      <c r="C117" s="238"/>
      <c r="D117" s="228" t="s">
        <v>132</v>
      </c>
      <c r="E117" s="239" t="s">
        <v>19</v>
      </c>
      <c r="F117" s="240" t="s">
        <v>1635</v>
      </c>
      <c r="G117" s="238"/>
      <c r="H117" s="241">
        <v>50.5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7" t="s">
        <v>132</v>
      </c>
      <c r="AU117" s="247" t="s">
        <v>82</v>
      </c>
      <c r="AV117" s="14" t="s">
        <v>82</v>
      </c>
      <c r="AW117" s="14" t="s">
        <v>33</v>
      </c>
      <c r="AX117" s="14" t="s">
        <v>72</v>
      </c>
      <c r="AY117" s="247" t="s">
        <v>122</v>
      </c>
    </row>
    <row r="118" spans="1:51" s="14" customFormat="1" ht="12">
      <c r="A118" s="14"/>
      <c r="B118" s="237"/>
      <c r="C118" s="238"/>
      <c r="D118" s="228" t="s">
        <v>132</v>
      </c>
      <c r="E118" s="239" t="s">
        <v>19</v>
      </c>
      <c r="F118" s="240" t="s">
        <v>1636</v>
      </c>
      <c r="G118" s="238"/>
      <c r="H118" s="241">
        <v>4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7" t="s">
        <v>132</v>
      </c>
      <c r="AU118" s="247" t="s">
        <v>82</v>
      </c>
      <c r="AV118" s="14" t="s">
        <v>82</v>
      </c>
      <c r="AW118" s="14" t="s">
        <v>33</v>
      </c>
      <c r="AX118" s="14" t="s">
        <v>72</v>
      </c>
      <c r="AY118" s="247" t="s">
        <v>122</v>
      </c>
    </row>
    <row r="119" spans="1:51" s="14" customFormat="1" ht="12">
      <c r="A119" s="14"/>
      <c r="B119" s="237"/>
      <c r="C119" s="238"/>
      <c r="D119" s="228" t="s">
        <v>132</v>
      </c>
      <c r="E119" s="239" t="s">
        <v>19</v>
      </c>
      <c r="F119" s="240" t="s">
        <v>1637</v>
      </c>
      <c r="G119" s="238"/>
      <c r="H119" s="241">
        <v>90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132</v>
      </c>
      <c r="AU119" s="247" t="s">
        <v>82</v>
      </c>
      <c r="AV119" s="14" t="s">
        <v>82</v>
      </c>
      <c r="AW119" s="14" t="s">
        <v>33</v>
      </c>
      <c r="AX119" s="14" t="s">
        <v>72</v>
      </c>
      <c r="AY119" s="247" t="s">
        <v>122</v>
      </c>
    </row>
    <row r="120" spans="1:51" s="14" customFormat="1" ht="12">
      <c r="A120" s="14"/>
      <c r="B120" s="237"/>
      <c r="C120" s="238"/>
      <c r="D120" s="228" t="s">
        <v>132</v>
      </c>
      <c r="E120" s="239" t="s">
        <v>19</v>
      </c>
      <c r="F120" s="240" t="s">
        <v>1638</v>
      </c>
      <c r="G120" s="238"/>
      <c r="H120" s="241">
        <v>6.775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7" t="s">
        <v>132</v>
      </c>
      <c r="AU120" s="247" t="s">
        <v>82</v>
      </c>
      <c r="AV120" s="14" t="s">
        <v>82</v>
      </c>
      <c r="AW120" s="14" t="s">
        <v>33</v>
      </c>
      <c r="AX120" s="14" t="s">
        <v>72</v>
      </c>
      <c r="AY120" s="247" t="s">
        <v>122</v>
      </c>
    </row>
    <row r="121" spans="1:51" s="14" customFormat="1" ht="12">
      <c r="A121" s="14"/>
      <c r="B121" s="237"/>
      <c r="C121" s="238"/>
      <c r="D121" s="228" t="s">
        <v>132</v>
      </c>
      <c r="E121" s="239" t="s">
        <v>19</v>
      </c>
      <c r="F121" s="240" t="s">
        <v>1639</v>
      </c>
      <c r="G121" s="238"/>
      <c r="H121" s="241">
        <v>25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7" t="s">
        <v>132</v>
      </c>
      <c r="AU121" s="247" t="s">
        <v>82</v>
      </c>
      <c r="AV121" s="14" t="s">
        <v>82</v>
      </c>
      <c r="AW121" s="14" t="s">
        <v>33</v>
      </c>
      <c r="AX121" s="14" t="s">
        <v>72</v>
      </c>
      <c r="AY121" s="247" t="s">
        <v>122</v>
      </c>
    </row>
    <row r="122" spans="1:51" s="15" customFormat="1" ht="12">
      <c r="A122" s="15"/>
      <c r="B122" s="248"/>
      <c r="C122" s="249"/>
      <c r="D122" s="228" t="s">
        <v>132</v>
      </c>
      <c r="E122" s="250" t="s">
        <v>19</v>
      </c>
      <c r="F122" s="251" t="s">
        <v>136</v>
      </c>
      <c r="G122" s="249"/>
      <c r="H122" s="252">
        <v>176.275</v>
      </c>
      <c r="I122" s="253"/>
      <c r="J122" s="249"/>
      <c r="K122" s="249"/>
      <c r="L122" s="254"/>
      <c r="M122" s="255"/>
      <c r="N122" s="256"/>
      <c r="O122" s="256"/>
      <c r="P122" s="256"/>
      <c r="Q122" s="256"/>
      <c r="R122" s="256"/>
      <c r="S122" s="256"/>
      <c r="T122" s="257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8" t="s">
        <v>132</v>
      </c>
      <c r="AU122" s="258" t="s">
        <v>82</v>
      </c>
      <c r="AV122" s="15" t="s">
        <v>128</v>
      </c>
      <c r="AW122" s="15" t="s">
        <v>33</v>
      </c>
      <c r="AX122" s="15" t="s">
        <v>80</v>
      </c>
      <c r="AY122" s="258" t="s">
        <v>122</v>
      </c>
    </row>
    <row r="123" spans="1:65" s="2" customFormat="1" ht="49.05" customHeight="1">
      <c r="A123" s="40"/>
      <c r="B123" s="41"/>
      <c r="C123" s="207" t="s">
        <v>283</v>
      </c>
      <c r="D123" s="207" t="s">
        <v>124</v>
      </c>
      <c r="E123" s="208" t="s">
        <v>1640</v>
      </c>
      <c r="F123" s="209" t="s">
        <v>1641</v>
      </c>
      <c r="G123" s="210" t="s">
        <v>238</v>
      </c>
      <c r="H123" s="211">
        <v>90</v>
      </c>
      <c r="I123" s="212"/>
      <c r="J123" s="213">
        <f>ROUND(I123*H123,2)</f>
        <v>0</v>
      </c>
      <c r="K123" s="214"/>
      <c r="L123" s="46"/>
      <c r="M123" s="215" t="s">
        <v>19</v>
      </c>
      <c r="N123" s="216" t="s">
        <v>43</v>
      </c>
      <c r="O123" s="86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9" t="s">
        <v>128</v>
      </c>
      <c r="AT123" s="219" t="s">
        <v>124</v>
      </c>
      <c r="AU123" s="219" t="s">
        <v>82</v>
      </c>
      <c r="AY123" s="19" t="s">
        <v>122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9" t="s">
        <v>80</v>
      </c>
      <c r="BK123" s="220">
        <f>ROUND(I123*H123,2)</f>
        <v>0</v>
      </c>
      <c r="BL123" s="19" t="s">
        <v>128</v>
      </c>
      <c r="BM123" s="219" t="s">
        <v>334</v>
      </c>
    </row>
    <row r="124" spans="1:51" s="14" customFormat="1" ht="12">
      <c r="A124" s="14"/>
      <c r="B124" s="237"/>
      <c r="C124" s="238"/>
      <c r="D124" s="228" t="s">
        <v>132</v>
      </c>
      <c r="E124" s="239" t="s">
        <v>19</v>
      </c>
      <c r="F124" s="240" t="s">
        <v>1642</v>
      </c>
      <c r="G124" s="238"/>
      <c r="H124" s="241">
        <v>90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132</v>
      </c>
      <c r="AU124" s="247" t="s">
        <v>82</v>
      </c>
      <c r="AV124" s="14" t="s">
        <v>82</v>
      </c>
      <c r="AW124" s="14" t="s">
        <v>33</v>
      </c>
      <c r="AX124" s="14" t="s">
        <v>80</v>
      </c>
      <c r="AY124" s="247" t="s">
        <v>122</v>
      </c>
    </row>
    <row r="125" spans="1:63" s="12" customFormat="1" ht="22.8" customHeight="1">
      <c r="A125" s="12"/>
      <c r="B125" s="191"/>
      <c r="C125" s="192"/>
      <c r="D125" s="193" t="s">
        <v>71</v>
      </c>
      <c r="E125" s="205" t="s">
        <v>169</v>
      </c>
      <c r="F125" s="205" t="s">
        <v>1643</v>
      </c>
      <c r="G125" s="192"/>
      <c r="H125" s="192"/>
      <c r="I125" s="195"/>
      <c r="J125" s="206">
        <f>BK125</f>
        <v>0</v>
      </c>
      <c r="K125" s="192"/>
      <c r="L125" s="197"/>
      <c r="M125" s="198"/>
      <c r="N125" s="199"/>
      <c r="O125" s="199"/>
      <c r="P125" s="200">
        <f>SUM(P126:P153)</f>
        <v>0</v>
      </c>
      <c r="Q125" s="199"/>
      <c r="R125" s="200">
        <f>SUM(R126:R153)</f>
        <v>42.7806</v>
      </c>
      <c r="S125" s="199"/>
      <c r="T125" s="201">
        <f>SUM(T126:T153)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2" t="s">
        <v>80</v>
      </c>
      <c r="AT125" s="203" t="s">
        <v>71</v>
      </c>
      <c r="AU125" s="203" t="s">
        <v>80</v>
      </c>
      <c r="AY125" s="202" t="s">
        <v>122</v>
      </c>
      <c r="BK125" s="204">
        <f>SUM(BK126:BK153)</f>
        <v>0</v>
      </c>
    </row>
    <row r="126" spans="1:65" s="2" customFormat="1" ht="37.8" customHeight="1">
      <c r="A126" s="40"/>
      <c r="B126" s="41"/>
      <c r="C126" s="207" t="s">
        <v>311</v>
      </c>
      <c r="D126" s="207" t="s">
        <v>124</v>
      </c>
      <c r="E126" s="208" t="s">
        <v>1644</v>
      </c>
      <c r="F126" s="209" t="s">
        <v>1645</v>
      </c>
      <c r="G126" s="210" t="s">
        <v>238</v>
      </c>
      <c r="H126" s="211">
        <v>4</v>
      </c>
      <c r="I126" s="212"/>
      <c r="J126" s="213">
        <f>ROUND(I126*H126,2)</f>
        <v>0</v>
      </c>
      <c r="K126" s="214"/>
      <c r="L126" s="46"/>
      <c r="M126" s="215" t="s">
        <v>19</v>
      </c>
      <c r="N126" s="216" t="s">
        <v>43</v>
      </c>
      <c r="O126" s="86"/>
      <c r="P126" s="217">
        <f>O126*H126</f>
        <v>0</v>
      </c>
      <c r="Q126" s="217">
        <v>0.199</v>
      </c>
      <c r="R126" s="217">
        <f>Q126*H126</f>
        <v>0.796</v>
      </c>
      <c r="S126" s="217">
        <v>0</v>
      </c>
      <c r="T126" s="21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9" t="s">
        <v>128</v>
      </c>
      <c r="AT126" s="219" t="s">
        <v>124</v>
      </c>
      <c r="AU126" s="219" t="s">
        <v>82</v>
      </c>
      <c r="AY126" s="19" t="s">
        <v>122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9" t="s">
        <v>80</v>
      </c>
      <c r="BK126" s="220">
        <f>ROUND(I126*H126,2)</f>
        <v>0</v>
      </c>
      <c r="BL126" s="19" t="s">
        <v>128</v>
      </c>
      <c r="BM126" s="219" t="s">
        <v>356</v>
      </c>
    </row>
    <row r="127" spans="1:47" s="2" customFormat="1" ht="12">
      <c r="A127" s="40"/>
      <c r="B127" s="41"/>
      <c r="C127" s="42"/>
      <c r="D127" s="221" t="s">
        <v>130</v>
      </c>
      <c r="E127" s="42"/>
      <c r="F127" s="222" t="s">
        <v>1646</v>
      </c>
      <c r="G127" s="42"/>
      <c r="H127" s="42"/>
      <c r="I127" s="223"/>
      <c r="J127" s="42"/>
      <c r="K127" s="42"/>
      <c r="L127" s="46"/>
      <c r="M127" s="224"/>
      <c r="N127" s="225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130</v>
      </c>
      <c r="AU127" s="19" t="s">
        <v>82</v>
      </c>
    </row>
    <row r="128" spans="1:51" s="14" customFormat="1" ht="12">
      <c r="A128" s="14"/>
      <c r="B128" s="237"/>
      <c r="C128" s="238"/>
      <c r="D128" s="228" t="s">
        <v>132</v>
      </c>
      <c r="E128" s="239" t="s">
        <v>19</v>
      </c>
      <c r="F128" s="240" t="s">
        <v>1647</v>
      </c>
      <c r="G128" s="238"/>
      <c r="H128" s="241">
        <v>4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132</v>
      </c>
      <c r="AU128" s="247" t="s">
        <v>82</v>
      </c>
      <c r="AV128" s="14" t="s">
        <v>82</v>
      </c>
      <c r="AW128" s="14" t="s">
        <v>33</v>
      </c>
      <c r="AX128" s="14" t="s">
        <v>80</v>
      </c>
      <c r="AY128" s="247" t="s">
        <v>122</v>
      </c>
    </row>
    <row r="129" spans="1:65" s="2" customFormat="1" ht="37.8" customHeight="1">
      <c r="A129" s="40"/>
      <c r="B129" s="41"/>
      <c r="C129" s="207" t="s">
        <v>295</v>
      </c>
      <c r="D129" s="207" t="s">
        <v>124</v>
      </c>
      <c r="E129" s="208" t="s">
        <v>1648</v>
      </c>
      <c r="F129" s="209" t="s">
        <v>1649</v>
      </c>
      <c r="G129" s="210" t="s">
        <v>238</v>
      </c>
      <c r="H129" s="211">
        <v>4</v>
      </c>
      <c r="I129" s="212"/>
      <c r="J129" s="213">
        <f>ROUND(I129*H129,2)</f>
        <v>0</v>
      </c>
      <c r="K129" s="214"/>
      <c r="L129" s="46"/>
      <c r="M129" s="215" t="s">
        <v>19</v>
      </c>
      <c r="N129" s="216" t="s">
        <v>43</v>
      </c>
      <c r="O129" s="86"/>
      <c r="P129" s="217">
        <f>O129*H129</f>
        <v>0</v>
      </c>
      <c r="Q129" s="217">
        <v>0.396</v>
      </c>
      <c r="R129" s="217">
        <f>Q129*H129</f>
        <v>1.584</v>
      </c>
      <c r="S129" s="217">
        <v>0</v>
      </c>
      <c r="T129" s="218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9" t="s">
        <v>128</v>
      </c>
      <c r="AT129" s="219" t="s">
        <v>124</v>
      </c>
      <c r="AU129" s="219" t="s">
        <v>82</v>
      </c>
      <c r="AY129" s="19" t="s">
        <v>122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9" t="s">
        <v>80</v>
      </c>
      <c r="BK129" s="220">
        <f>ROUND(I129*H129,2)</f>
        <v>0</v>
      </c>
      <c r="BL129" s="19" t="s">
        <v>128</v>
      </c>
      <c r="BM129" s="219" t="s">
        <v>364</v>
      </c>
    </row>
    <row r="130" spans="1:47" s="2" customFormat="1" ht="12">
      <c r="A130" s="40"/>
      <c r="B130" s="41"/>
      <c r="C130" s="42"/>
      <c r="D130" s="221" t="s">
        <v>130</v>
      </c>
      <c r="E130" s="42"/>
      <c r="F130" s="222" t="s">
        <v>1650</v>
      </c>
      <c r="G130" s="42"/>
      <c r="H130" s="42"/>
      <c r="I130" s="223"/>
      <c r="J130" s="42"/>
      <c r="K130" s="42"/>
      <c r="L130" s="46"/>
      <c r="M130" s="224"/>
      <c r="N130" s="225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130</v>
      </c>
      <c r="AU130" s="19" t="s">
        <v>82</v>
      </c>
    </row>
    <row r="131" spans="1:51" s="14" customFormat="1" ht="12">
      <c r="A131" s="14"/>
      <c r="B131" s="237"/>
      <c r="C131" s="238"/>
      <c r="D131" s="228" t="s">
        <v>132</v>
      </c>
      <c r="E131" s="239" t="s">
        <v>19</v>
      </c>
      <c r="F131" s="240" t="s">
        <v>1647</v>
      </c>
      <c r="G131" s="238"/>
      <c r="H131" s="241">
        <v>4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7" t="s">
        <v>132</v>
      </c>
      <c r="AU131" s="247" t="s">
        <v>82</v>
      </c>
      <c r="AV131" s="14" t="s">
        <v>82</v>
      </c>
      <c r="AW131" s="14" t="s">
        <v>33</v>
      </c>
      <c r="AX131" s="14" t="s">
        <v>80</v>
      </c>
      <c r="AY131" s="247" t="s">
        <v>122</v>
      </c>
    </row>
    <row r="132" spans="1:65" s="2" customFormat="1" ht="37.8" customHeight="1">
      <c r="A132" s="40"/>
      <c r="B132" s="41"/>
      <c r="C132" s="207" t="s">
        <v>8</v>
      </c>
      <c r="D132" s="207" t="s">
        <v>124</v>
      </c>
      <c r="E132" s="208" t="s">
        <v>1651</v>
      </c>
      <c r="F132" s="209" t="s">
        <v>1652</v>
      </c>
      <c r="G132" s="210" t="s">
        <v>238</v>
      </c>
      <c r="H132" s="211">
        <v>108</v>
      </c>
      <c r="I132" s="212"/>
      <c r="J132" s="213">
        <f>ROUND(I132*H132,2)</f>
        <v>0</v>
      </c>
      <c r="K132" s="214"/>
      <c r="L132" s="46"/>
      <c r="M132" s="215" t="s">
        <v>19</v>
      </c>
      <c r="N132" s="216" t="s">
        <v>43</v>
      </c>
      <c r="O132" s="86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9" t="s">
        <v>128</v>
      </c>
      <c r="AT132" s="219" t="s">
        <v>124</v>
      </c>
      <c r="AU132" s="219" t="s">
        <v>82</v>
      </c>
      <c r="AY132" s="19" t="s">
        <v>122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9" t="s">
        <v>80</v>
      </c>
      <c r="BK132" s="220">
        <f>ROUND(I132*H132,2)</f>
        <v>0</v>
      </c>
      <c r="BL132" s="19" t="s">
        <v>128</v>
      </c>
      <c r="BM132" s="219" t="s">
        <v>1653</v>
      </c>
    </row>
    <row r="133" spans="1:51" s="14" customFormat="1" ht="12">
      <c r="A133" s="14"/>
      <c r="B133" s="237"/>
      <c r="C133" s="238"/>
      <c r="D133" s="228" t="s">
        <v>132</v>
      </c>
      <c r="E133" s="239" t="s">
        <v>19</v>
      </c>
      <c r="F133" s="240" t="s">
        <v>1617</v>
      </c>
      <c r="G133" s="238"/>
      <c r="H133" s="241">
        <v>108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132</v>
      </c>
      <c r="AU133" s="247" t="s">
        <v>82</v>
      </c>
      <c r="AV133" s="14" t="s">
        <v>82</v>
      </c>
      <c r="AW133" s="14" t="s">
        <v>33</v>
      </c>
      <c r="AX133" s="14" t="s">
        <v>80</v>
      </c>
      <c r="AY133" s="247" t="s">
        <v>122</v>
      </c>
    </row>
    <row r="134" spans="1:65" s="2" customFormat="1" ht="37.8" customHeight="1">
      <c r="A134" s="40"/>
      <c r="B134" s="41"/>
      <c r="C134" s="207" t="s">
        <v>303</v>
      </c>
      <c r="D134" s="207" t="s">
        <v>124</v>
      </c>
      <c r="E134" s="208" t="s">
        <v>1654</v>
      </c>
      <c r="F134" s="209" t="s">
        <v>1655</v>
      </c>
      <c r="G134" s="210" t="s">
        <v>238</v>
      </c>
      <c r="H134" s="211">
        <v>108</v>
      </c>
      <c r="I134" s="212"/>
      <c r="J134" s="213">
        <f>ROUND(I134*H134,2)</f>
        <v>0</v>
      </c>
      <c r="K134" s="214"/>
      <c r="L134" s="46"/>
      <c r="M134" s="215" t="s">
        <v>19</v>
      </c>
      <c r="N134" s="216" t="s">
        <v>43</v>
      </c>
      <c r="O134" s="86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9" t="s">
        <v>128</v>
      </c>
      <c r="AT134" s="219" t="s">
        <v>124</v>
      </c>
      <c r="AU134" s="219" t="s">
        <v>82</v>
      </c>
      <c r="AY134" s="19" t="s">
        <v>122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9" t="s">
        <v>80</v>
      </c>
      <c r="BK134" s="220">
        <f>ROUND(I134*H134,2)</f>
        <v>0</v>
      </c>
      <c r="BL134" s="19" t="s">
        <v>128</v>
      </c>
      <c r="BM134" s="219" t="s">
        <v>1656</v>
      </c>
    </row>
    <row r="135" spans="1:51" s="14" customFormat="1" ht="12">
      <c r="A135" s="14"/>
      <c r="B135" s="237"/>
      <c r="C135" s="238"/>
      <c r="D135" s="228" t="s">
        <v>132</v>
      </c>
      <c r="E135" s="239" t="s">
        <v>19</v>
      </c>
      <c r="F135" s="240" t="s">
        <v>1617</v>
      </c>
      <c r="G135" s="238"/>
      <c r="H135" s="241">
        <v>108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7" t="s">
        <v>132</v>
      </c>
      <c r="AU135" s="247" t="s">
        <v>82</v>
      </c>
      <c r="AV135" s="14" t="s">
        <v>82</v>
      </c>
      <c r="AW135" s="14" t="s">
        <v>33</v>
      </c>
      <c r="AX135" s="14" t="s">
        <v>80</v>
      </c>
      <c r="AY135" s="247" t="s">
        <v>122</v>
      </c>
    </row>
    <row r="136" spans="1:65" s="2" customFormat="1" ht="37.8" customHeight="1">
      <c r="A136" s="40"/>
      <c r="B136" s="41"/>
      <c r="C136" s="207" t="s">
        <v>346</v>
      </c>
      <c r="D136" s="207" t="s">
        <v>124</v>
      </c>
      <c r="E136" s="208" t="s">
        <v>1657</v>
      </c>
      <c r="F136" s="209" t="s">
        <v>1658</v>
      </c>
      <c r="G136" s="210" t="s">
        <v>238</v>
      </c>
      <c r="H136" s="211">
        <v>25</v>
      </c>
      <c r="I136" s="212"/>
      <c r="J136" s="213">
        <f>ROUND(I136*H136,2)</f>
        <v>0</v>
      </c>
      <c r="K136" s="214"/>
      <c r="L136" s="46"/>
      <c r="M136" s="215" t="s">
        <v>19</v>
      </c>
      <c r="N136" s="216" t="s">
        <v>43</v>
      </c>
      <c r="O136" s="86"/>
      <c r="P136" s="217">
        <f>O136*H136</f>
        <v>0</v>
      </c>
      <c r="Q136" s="217">
        <v>0.23</v>
      </c>
      <c r="R136" s="217">
        <f>Q136*H136</f>
        <v>5.75</v>
      </c>
      <c r="S136" s="217">
        <v>0</v>
      </c>
      <c r="T136" s="218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9" t="s">
        <v>128</v>
      </c>
      <c r="AT136" s="219" t="s">
        <v>124</v>
      </c>
      <c r="AU136" s="219" t="s">
        <v>82</v>
      </c>
      <c r="AY136" s="19" t="s">
        <v>122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9" t="s">
        <v>80</v>
      </c>
      <c r="BK136" s="220">
        <f>ROUND(I136*H136,2)</f>
        <v>0</v>
      </c>
      <c r="BL136" s="19" t="s">
        <v>128</v>
      </c>
      <c r="BM136" s="219" t="s">
        <v>387</v>
      </c>
    </row>
    <row r="137" spans="1:47" s="2" customFormat="1" ht="12">
      <c r="A137" s="40"/>
      <c r="B137" s="41"/>
      <c r="C137" s="42"/>
      <c r="D137" s="221" t="s">
        <v>130</v>
      </c>
      <c r="E137" s="42"/>
      <c r="F137" s="222" t="s">
        <v>1659</v>
      </c>
      <c r="G137" s="42"/>
      <c r="H137" s="42"/>
      <c r="I137" s="223"/>
      <c r="J137" s="42"/>
      <c r="K137" s="42"/>
      <c r="L137" s="46"/>
      <c r="M137" s="224"/>
      <c r="N137" s="225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130</v>
      </c>
      <c r="AU137" s="19" t="s">
        <v>82</v>
      </c>
    </row>
    <row r="138" spans="1:65" s="2" customFormat="1" ht="78" customHeight="1">
      <c r="A138" s="40"/>
      <c r="B138" s="41"/>
      <c r="C138" s="207" t="s">
        <v>309</v>
      </c>
      <c r="D138" s="207" t="s">
        <v>124</v>
      </c>
      <c r="E138" s="208" t="s">
        <v>1660</v>
      </c>
      <c r="F138" s="209" t="s">
        <v>1661</v>
      </c>
      <c r="G138" s="210" t="s">
        <v>238</v>
      </c>
      <c r="H138" s="211">
        <v>4</v>
      </c>
      <c r="I138" s="212"/>
      <c r="J138" s="213">
        <f>ROUND(I138*H138,2)</f>
        <v>0</v>
      </c>
      <c r="K138" s="214"/>
      <c r="L138" s="46"/>
      <c r="M138" s="215" t="s">
        <v>19</v>
      </c>
      <c r="N138" s="216" t="s">
        <v>43</v>
      </c>
      <c r="O138" s="86"/>
      <c r="P138" s="217">
        <f>O138*H138</f>
        <v>0</v>
      </c>
      <c r="Q138" s="217">
        <v>0.08425</v>
      </c>
      <c r="R138" s="217">
        <f>Q138*H138</f>
        <v>0.337</v>
      </c>
      <c r="S138" s="217">
        <v>0</v>
      </c>
      <c r="T138" s="218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9" t="s">
        <v>128</v>
      </c>
      <c r="AT138" s="219" t="s">
        <v>124</v>
      </c>
      <c r="AU138" s="219" t="s">
        <v>82</v>
      </c>
      <c r="AY138" s="19" t="s">
        <v>122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9" t="s">
        <v>80</v>
      </c>
      <c r="BK138" s="220">
        <f>ROUND(I138*H138,2)</f>
        <v>0</v>
      </c>
      <c r="BL138" s="19" t="s">
        <v>128</v>
      </c>
      <c r="BM138" s="219" t="s">
        <v>408</v>
      </c>
    </row>
    <row r="139" spans="1:47" s="2" customFormat="1" ht="12">
      <c r="A139" s="40"/>
      <c r="B139" s="41"/>
      <c r="C139" s="42"/>
      <c r="D139" s="221" t="s">
        <v>130</v>
      </c>
      <c r="E139" s="42"/>
      <c r="F139" s="222" t="s">
        <v>1662</v>
      </c>
      <c r="G139" s="42"/>
      <c r="H139" s="42"/>
      <c r="I139" s="223"/>
      <c r="J139" s="42"/>
      <c r="K139" s="42"/>
      <c r="L139" s="46"/>
      <c r="M139" s="224"/>
      <c r="N139" s="225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130</v>
      </c>
      <c r="AU139" s="19" t="s">
        <v>82</v>
      </c>
    </row>
    <row r="140" spans="1:51" s="14" customFormat="1" ht="12">
      <c r="A140" s="14"/>
      <c r="B140" s="237"/>
      <c r="C140" s="238"/>
      <c r="D140" s="228" t="s">
        <v>132</v>
      </c>
      <c r="E140" s="239" t="s">
        <v>19</v>
      </c>
      <c r="F140" s="240" t="s">
        <v>1647</v>
      </c>
      <c r="G140" s="238"/>
      <c r="H140" s="241">
        <v>4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7" t="s">
        <v>132</v>
      </c>
      <c r="AU140" s="247" t="s">
        <v>82</v>
      </c>
      <c r="AV140" s="14" t="s">
        <v>82</v>
      </c>
      <c r="AW140" s="14" t="s">
        <v>33</v>
      </c>
      <c r="AX140" s="14" t="s">
        <v>80</v>
      </c>
      <c r="AY140" s="247" t="s">
        <v>122</v>
      </c>
    </row>
    <row r="141" spans="1:65" s="2" customFormat="1" ht="21.75" customHeight="1">
      <c r="A141" s="40"/>
      <c r="B141" s="41"/>
      <c r="C141" s="275" t="s">
        <v>361</v>
      </c>
      <c r="D141" s="275" t="s">
        <v>440</v>
      </c>
      <c r="E141" s="276" t="s">
        <v>1663</v>
      </c>
      <c r="F141" s="277" t="s">
        <v>1664</v>
      </c>
      <c r="G141" s="278" t="s">
        <v>238</v>
      </c>
      <c r="H141" s="279">
        <v>4.08</v>
      </c>
      <c r="I141" s="280"/>
      <c r="J141" s="281">
        <f>ROUND(I141*H141,2)</f>
        <v>0</v>
      </c>
      <c r="K141" s="282"/>
      <c r="L141" s="283"/>
      <c r="M141" s="284" t="s">
        <v>19</v>
      </c>
      <c r="N141" s="285" t="s">
        <v>43</v>
      </c>
      <c r="O141" s="86"/>
      <c r="P141" s="217">
        <f>O141*H141</f>
        <v>0</v>
      </c>
      <c r="Q141" s="217">
        <v>0.131</v>
      </c>
      <c r="R141" s="217">
        <f>Q141*H141</f>
        <v>0.5344800000000001</v>
      </c>
      <c r="S141" s="217">
        <v>0</v>
      </c>
      <c r="T141" s="218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9" t="s">
        <v>189</v>
      </c>
      <c r="AT141" s="219" t="s">
        <v>440</v>
      </c>
      <c r="AU141" s="219" t="s">
        <v>82</v>
      </c>
      <c r="AY141" s="19" t="s">
        <v>122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9" t="s">
        <v>80</v>
      </c>
      <c r="BK141" s="220">
        <f>ROUND(I141*H141,2)</f>
        <v>0</v>
      </c>
      <c r="BL141" s="19" t="s">
        <v>128</v>
      </c>
      <c r="BM141" s="219" t="s">
        <v>413</v>
      </c>
    </row>
    <row r="142" spans="1:51" s="14" customFormat="1" ht="12">
      <c r="A142" s="14"/>
      <c r="B142" s="237"/>
      <c r="C142" s="238"/>
      <c r="D142" s="228" t="s">
        <v>132</v>
      </c>
      <c r="E142" s="239" t="s">
        <v>19</v>
      </c>
      <c r="F142" s="240" t="s">
        <v>1665</v>
      </c>
      <c r="G142" s="238"/>
      <c r="H142" s="241">
        <v>4.08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7" t="s">
        <v>132</v>
      </c>
      <c r="AU142" s="247" t="s">
        <v>82</v>
      </c>
      <c r="AV142" s="14" t="s">
        <v>82</v>
      </c>
      <c r="AW142" s="14" t="s">
        <v>33</v>
      </c>
      <c r="AX142" s="14" t="s">
        <v>80</v>
      </c>
      <c r="AY142" s="247" t="s">
        <v>122</v>
      </c>
    </row>
    <row r="143" spans="1:65" s="2" customFormat="1" ht="78" customHeight="1">
      <c r="A143" s="40"/>
      <c r="B143" s="41"/>
      <c r="C143" s="207" t="s">
        <v>314</v>
      </c>
      <c r="D143" s="207" t="s">
        <v>124</v>
      </c>
      <c r="E143" s="208" t="s">
        <v>1666</v>
      </c>
      <c r="F143" s="209" t="s">
        <v>1667</v>
      </c>
      <c r="G143" s="210" t="s">
        <v>238</v>
      </c>
      <c r="H143" s="211">
        <v>108</v>
      </c>
      <c r="I143" s="212"/>
      <c r="J143" s="213">
        <f>ROUND(I143*H143,2)</f>
        <v>0</v>
      </c>
      <c r="K143" s="214"/>
      <c r="L143" s="46"/>
      <c r="M143" s="215" t="s">
        <v>19</v>
      </c>
      <c r="N143" s="216" t="s">
        <v>43</v>
      </c>
      <c r="O143" s="86"/>
      <c r="P143" s="217">
        <f>O143*H143</f>
        <v>0</v>
      </c>
      <c r="Q143" s="217">
        <v>0.10362</v>
      </c>
      <c r="R143" s="217">
        <f>Q143*H143</f>
        <v>11.19096</v>
      </c>
      <c r="S143" s="217">
        <v>0</v>
      </c>
      <c r="T143" s="218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9" t="s">
        <v>128</v>
      </c>
      <c r="AT143" s="219" t="s">
        <v>124</v>
      </c>
      <c r="AU143" s="219" t="s">
        <v>82</v>
      </c>
      <c r="AY143" s="19" t="s">
        <v>122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9" t="s">
        <v>80</v>
      </c>
      <c r="BK143" s="220">
        <f>ROUND(I143*H143,2)</f>
        <v>0</v>
      </c>
      <c r="BL143" s="19" t="s">
        <v>128</v>
      </c>
      <c r="BM143" s="219" t="s">
        <v>1668</v>
      </c>
    </row>
    <row r="144" spans="1:47" s="2" customFormat="1" ht="12">
      <c r="A144" s="40"/>
      <c r="B144" s="41"/>
      <c r="C144" s="42"/>
      <c r="D144" s="221" t="s">
        <v>130</v>
      </c>
      <c r="E144" s="42"/>
      <c r="F144" s="222" t="s">
        <v>1669</v>
      </c>
      <c r="G144" s="42"/>
      <c r="H144" s="42"/>
      <c r="I144" s="223"/>
      <c r="J144" s="42"/>
      <c r="K144" s="42"/>
      <c r="L144" s="46"/>
      <c r="M144" s="224"/>
      <c r="N144" s="225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130</v>
      </c>
      <c r="AU144" s="19" t="s">
        <v>82</v>
      </c>
    </row>
    <row r="145" spans="1:51" s="14" customFormat="1" ht="12">
      <c r="A145" s="14"/>
      <c r="B145" s="237"/>
      <c r="C145" s="238"/>
      <c r="D145" s="228" t="s">
        <v>132</v>
      </c>
      <c r="E145" s="239" t="s">
        <v>19</v>
      </c>
      <c r="F145" s="240" t="s">
        <v>1617</v>
      </c>
      <c r="G145" s="238"/>
      <c r="H145" s="241">
        <v>108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132</v>
      </c>
      <c r="AU145" s="247" t="s">
        <v>82</v>
      </c>
      <c r="AV145" s="14" t="s">
        <v>82</v>
      </c>
      <c r="AW145" s="14" t="s">
        <v>33</v>
      </c>
      <c r="AX145" s="14" t="s">
        <v>80</v>
      </c>
      <c r="AY145" s="247" t="s">
        <v>122</v>
      </c>
    </row>
    <row r="146" spans="1:65" s="2" customFormat="1" ht="21.75" customHeight="1">
      <c r="A146" s="40"/>
      <c r="B146" s="41"/>
      <c r="C146" s="275" t="s">
        <v>7</v>
      </c>
      <c r="D146" s="275" t="s">
        <v>440</v>
      </c>
      <c r="E146" s="276" t="s">
        <v>1670</v>
      </c>
      <c r="F146" s="277" t="s">
        <v>1671</v>
      </c>
      <c r="G146" s="278" t="s">
        <v>238</v>
      </c>
      <c r="H146" s="279">
        <v>110.16</v>
      </c>
      <c r="I146" s="280"/>
      <c r="J146" s="281">
        <f>ROUND(I146*H146,2)</f>
        <v>0</v>
      </c>
      <c r="K146" s="282"/>
      <c r="L146" s="283"/>
      <c r="M146" s="284" t="s">
        <v>19</v>
      </c>
      <c r="N146" s="285" t="s">
        <v>43</v>
      </c>
      <c r="O146" s="86"/>
      <c r="P146" s="217">
        <f>O146*H146</f>
        <v>0</v>
      </c>
      <c r="Q146" s="217">
        <v>0.176</v>
      </c>
      <c r="R146" s="217">
        <f>Q146*H146</f>
        <v>19.38816</v>
      </c>
      <c r="S146" s="217">
        <v>0</v>
      </c>
      <c r="T146" s="218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9" t="s">
        <v>189</v>
      </c>
      <c r="AT146" s="219" t="s">
        <v>440</v>
      </c>
      <c r="AU146" s="219" t="s">
        <v>82</v>
      </c>
      <c r="AY146" s="19" t="s">
        <v>122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9" t="s">
        <v>80</v>
      </c>
      <c r="BK146" s="220">
        <f>ROUND(I146*H146,2)</f>
        <v>0</v>
      </c>
      <c r="BL146" s="19" t="s">
        <v>128</v>
      </c>
      <c r="BM146" s="219" t="s">
        <v>1672</v>
      </c>
    </row>
    <row r="147" spans="1:51" s="14" customFormat="1" ht="12">
      <c r="A147" s="14"/>
      <c r="B147" s="237"/>
      <c r="C147" s="238"/>
      <c r="D147" s="228" t="s">
        <v>132</v>
      </c>
      <c r="E147" s="238"/>
      <c r="F147" s="240" t="s">
        <v>1673</v>
      </c>
      <c r="G147" s="238"/>
      <c r="H147" s="241">
        <v>110.16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132</v>
      </c>
      <c r="AU147" s="247" t="s">
        <v>82</v>
      </c>
      <c r="AV147" s="14" t="s">
        <v>82</v>
      </c>
      <c r="AW147" s="14" t="s">
        <v>4</v>
      </c>
      <c r="AX147" s="14" t="s">
        <v>80</v>
      </c>
      <c r="AY147" s="247" t="s">
        <v>122</v>
      </c>
    </row>
    <row r="148" spans="1:65" s="2" customFormat="1" ht="66.75" customHeight="1">
      <c r="A148" s="40"/>
      <c r="B148" s="41"/>
      <c r="C148" s="207" t="s">
        <v>324</v>
      </c>
      <c r="D148" s="207" t="s">
        <v>124</v>
      </c>
      <c r="E148" s="208" t="s">
        <v>1674</v>
      </c>
      <c r="F148" s="209" t="s">
        <v>1675</v>
      </c>
      <c r="G148" s="210" t="s">
        <v>238</v>
      </c>
      <c r="H148" s="211">
        <v>25</v>
      </c>
      <c r="I148" s="212"/>
      <c r="J148" s="213">
        <f>ROUND(I148*H148,2)</f>
        <v>0</v>
      </c>
      <c r="K148" s="214"/>
      <c r="L148" s="46"/>
      <c r="M148" s="215" t="s">
        <v>19</v>
      </c>
      <c r="N148" s="216" t="s">
        <v>43</v>
      </c>
      <c r="O148" s="86"/>
      <c r="P148" s="217">
        <f>O148*H148</f>
        <v>0</v>
      </c>
      <c r="Q148" s="217">
        <v>0.101</v>
      </c>
      <c r="R148" s="217">
        <f>Q148*H148</f>
        <v>2.5250000000000004</v>
      </c>
      <c r="S148" s="217">
        <v>0</v>
      </c>
      <c r="T148" s="218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9" t="s">
        <v>128</v>
      </c>
      <c r="AT148" s="219" t="s">
        <v>124</v>
      </c>
      <c r="AU148" s="219" t="s">
        <v>82</v>
      </c>
      <c r="AY148" s="19" t="s">
        <v>122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9" t="s">
        <v>80</v>
      </c>
      <c r="BK148" s="220">
        <f>ROUND(I148*H148,2)</f>
        <v>0</v>
      </c>
      <c r="BL148" s="19" t="s">
        <v>128</v>
      </c>
      <c r="BM148" s="219" t="s">
        <v>172</v>
      </c>
    </row>
    <row r="149" spans="1:47" s="2" customFormat="1" ht="12">
      <c r="A149" s="40"/>
      <c r="B149" s="41"/>
      <c r="C149" s="42"/>
      <c r="D149" s="221" t="s">
        <v>130</v>
      </c>
      <c r="E149" s="42"/>
      <c r="F149" s="222" t="s">
        <v>1676</v>
      </c>
      <c r="G149" s="42"/>
      <c r="H149" s="42"/>
      <c r="I149" s="223"/>
      <c r="J149" s="42"/>
      <c r="K149" s="42"/>
      <c r="L149" s="46"/>
      <c r="M149" s="224"/>
      <c r="N149" s="225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130</v>
      </c>
      <c r="AU149" s="19" t="s">
        <v>82</v>
      </c>
    </row>
    <row r="150" spans="1:51" s="14" customFormat="1" ht="12">
      <c r="A150" s="14"/>
      <c r="B150" s="237"/>
      <c r="C150" s="238"/>
      <c r="D150" s="228" t="s">
        <v>132</v>
      </c>
      <c r="E150" s="239" t="s">
        <v>19</v>
      </c>
      <c r="F150" s="240" t="s">
        <v>1677</v>
      </c>
      <c r="G150" s="238"/>
      <c r="H150" s="241">
        <v>25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7" t="s">
        <v>132</v>
      </c>
      <c r="AU150" s="247" t="s">
        <v>82</v>
      </c>
      <c r="AV150" s="14" t="s">
        <v>82</v>
      </c>
      <c r="AW150" s="14" t="s">
        <v>33</v>
      </c>
      <c r="AX150" s="14" t="s">
        <v>80</v>
      </c>
      <c r="AY150" s="247" t="s">
        <v>122</v>
      </c>
    </row>
    <row r="151" spans="1:65" s="2" customFormat="1" ht="16.5" customHeight="1">
      <c r="A151" s="40"/>
      <c r="B151" s="41"/>
      <c r="C151" s="275" t="s">
        <v>399</v>
      </c>
      <c r="D151" s="275" t="s">
        <v>440</v>
      </c>
      <c r="E151" s="276" t="s">
        <v>1678</v>
      </c>
      <c r="F151" s="277" t="s">
        <v>1679</v>
      </c>
      <c r="G151" s="278" t="s">
        <v>238</v>
      </c>
      <c r="H151" s="279">
        <v>5</v>
      </c>
      <c r="I151" s="280"/>
      <c r="J151" s="281">
        <f>ROUND(I151*H151,2)</f>
        <v>0</v>
      </c>
      <c r="K151" s="282"/>
      <c r="L151" s="283"/>
      <c r="M151" s="284" t="s">
        <v>19</v>
      </c>
      <c r="N151" s="285" t="s">
        <v>43</v>
      </c>
      <c r="O151" s="86"/>
      <c r="P151" s="217">
        <f>O151*H151</f>
        <v>0</v>
      </c>
      <c r="Q151" s="217">
        <v>0.135</v>
      </c>
      <c r="R151" s="217">
        <f>Q151*H151</f>
        <v>0.675</v>
      </c>
      <c r="S151" s="217">
        <v>0</v>
      </c>
      <c r="T151" s="218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9" t="s">
        <v>189</v>
      </c>
      <c r="AT151" s="219" t="s">
        <v>440</v>
      </c>
      <c r="AU151" s="219" t="s">
        <v>82</v>
      </c>
      <c r="AY151" s="19" t="s">
        <v>122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9" t="s">
        <v>80</v>
      </c>
      <c r="BK151" s="220">
        <f>ROUND(I151*H151,2)</f>
        <v>0</v>
      </c>
      <c r="BL151" s="19" t="s">
        <v>128</v>
      </c>
      <c r="BM151" s="219" t="s">
        <v>426</v>
      </c>
    </row>
    <row r="152" spans="1:51" s="13" customFormat="1" ht="12">
      <c r="A152" s="13"/>
      <c r="B152" s="226"/>
      <c r="C152" s="227"/>
      <c r="D152" s="228" t="s">
        <v>132</v>
      </c>
      <c r="E152" s="229" t="s">
        <v>19</v>
      </c>
      <c r="F152" s="230" t="s">
        <v>1680</v>
      </c>
      <c r="G152" s="227"/>
      <c r="H152" s="229" t="s">
        <v>19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132</v>
      </c>
      <c r="AU152" s="236" t="s">
        <v>82</v>
      </c>
      <c r="AV152" s="13" t="s">
        <v>80</v>
      </c>
      <c r="AW152" s="13" t="s">
        <v>33</v>
      </c>
      <c r="AX152" s="13" t="s">
        <v>72</v>
      </c>
      <c r="AY152" s="236" t="s">
        <v>122</v>
      </c>
    </row>
    <row r="153" spans="1:51" s="14" customFormat="1" ht="12">
      <c r="A153" s="14"/>
      <c r="B153" s="237"/>
      <c r="C153" s="238"/>
      <c r="D153" s="228" t="s">
        <v>132</v>
      </c>
      <c r="E153" s="239" t="s">
        <v>19</v>
      </c>
      <c r="F153" s="240" t="s">
        <v>1681</v>
      </c>
      <c r="G153" s="238"/>
      <c r="H153" s="241">
        <v>5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7" t="s">
        <v>132</v>
      </c>
      <c r="AU153" s="247" t="s">
        <v>82</v>
      </c>
      <c r="AV153" s="14" t="s">
        <v>82</v>
      </c>
      <c r="AW153" s="14" t="s">
        <v>33</v>
      </c>
      <c r="AX153" s="14" t="s">
        <v>80</v>
      </c>
      <c r="AY153" s="247" t="s">
        <v>122</v>
      </c>
    </row>
    <row r="154" spans="1:63" s="12" customFormat="1" ht="22.8" customHeight="1">
      <c r="A154" s="12"/>
      <c r="B154" s="191"/>
      <c r="C154" s="192"/>
      <c r="D154" s="193" t="s">
        <v>71</v>
      </c>
      <c r="E154" s="205" t="s">
        <v>175</v>
      </c>
      <c r="F154" s="205" t="s">
        <v>1682</v>
      </c>
      <c r="G154" s="192"/>
      <c r="H154" s="192"/>
      <c r="I154" s="195"/>
      <c r="J154" s="206">
        <f>BK154</f>
        <v>0</v>
      </c>
      <c r="K154" s="192"/>
      <c r="L154" s="197"/>
      <c r="M154" s="198"/>
      <c r="N154" s="199"/>
      <c r="O154" s="199"/>
      <c r="P154" s="200">
        <f>SUM(P155:P163)</f>
        <v>0</v>
      </c>
      <c r="Q154" s="199"/>
      <c r="R154" s="200">
        <f>SUM(R155:R163)</f>
        <v>3.7456482500000003</v>
      </c>
      <c r="S154" s="199"/>
      <c r="T154" s="201">
        <f>SUM(T155:T163)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2" t="s">
        <v>80</v>
      </c>
      <c r="AT154" s="203" t="s">
        <v>71</v>
      </c>
      <c r="AU154" s="203" t="s">
        <v>80</v>
      </c>
      <c r="AY154" s="202" t="s">
        <v>122</v>
      </c>
      <c r="BK154" s="204">
        <f>SUM(BK155:BK163)</f>
        <v>0</v>
      </c>
    </row>
    <row r="155" spans="1:65" s="2" customFormat="1" ht="24.15" customHeight="1">
      <c r="A155" s="40"/>
      <c r="B155" s="41"/>
      <c r="C155" s="207" t="s">
        <v>334</v>
      </c>
      <c r="D155" s="207" t="s">
        <v>124</v>
      </c>
      <c r="E155" s="208" t="s">
        <v>1683</v>
      </c>
      <c r="F155" s="209" t="s">
        <v>1684</v>
      </c>
      <c r="G155" s="210" t="s">
        <v>238</v>
      </c>
      <c r="H155" s="211">
        <v>6.775</v>
      </c>
      <c r="I155" s="212"/>
      <c r="J155" s="213">
        <f>ROUND(I155*H155,2)</f>
        <v>0</v>
      </c>
      <c r="K155" s="214"/>
      <c r="L155" s="46"/>
      <c r="M155" s="215" t="s">
        <v>19</v>
      </c>
      <c r="N155" s="216" t="s">
        <v>43</v>
      </c>
      <c r="O155" s="86"/>
      <c r="P155" s="217">
        <f>O155*H155</f>
        <v>0</v>
      </c>
      <c r="Q155" s="217">
        <v>0.00033</v>
      </c>
      <c r="R155" s="217">
        <f>Q155*H155</f>
        <v>0.00223575</v>
      </c>
      <c r="S155" s="217">
        <v>0</v>
      </c>
      <c r="T155" s="218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9" t="s">
        <v>128</v>
      </c>
      <c r="AT155" s="219" t="s">
        <v>124</v>
      </c>
      <c r="AU155" s="219" t="s">
        <v>82</v>
      </c>
      <c r="AY155" s="19" t="s">
        <v>122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9" t="s">
        <v>80</v>
      </c>
      <c r="BK155" s="220">
        <f>ROUND(I155*H155,2)</f>
        <v>0</v>
      </c>
      <c r="BL155" s="19" t="s">
        <v>128</v>
      </c>
      <c r="BM155" s="219" t="s">
        <v>192</v>
      </c>
    </row>
    <row r="156" spans="1:47" s="2" customFormat="1" ht="12">
      <c r="A156" s="40"/>
      <c r="B156" s="41"/>
      <c r="C156" s="42"/>
      <c r="D156" s="221" t="s">
        <v>130</v>
      </c>
      <c r="E156" s="42"/>
      <c r="F156" s="222" t="s">
        <v>1685</v>
      </c>
      <c r="G156" s="42"/>
      <c r="H156" s="42"/>
      <c r="I156" s="223"/>
      <c r="J156" s="42"/>
      <c r="K156" s="42"/>
      <c r="L156" s="46"/>
      <c r="M156" s="224"/>
      <c r="N156" s="225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130</v>
      </c>
      <c r="AU156" s="19" t="s">
        <v>82</v>
      </c>
    </row>
    <row r="157" spans="1:51" s="14" customFormat="1" ht="12">
      <c r="A157" s="14"/>
      <c r="B157" s="237"/>
      <c r="C157" s="238"/>
      <c r="D157" s="228" t="s">
        <v>132</v>
      </c>
      <c r="E157" s="239" t="s">
        <v>19</v>
      </c>
      <c r="F157" s="240" t="s">
        <v>1686</v>
      </c>
      <c r="G157" s="238"/>
      <c r="H157" s="241">
        <v>6.775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7" t="s">
        <v>132</v>
      </c>
      <c r="AU157" s="247" t="s">
        <v>82</v>
      </c>
      <c r="AV157" s="14" t="s">
        <v>82</v>
      </c>
      <c r="AW157" s="14" t="s">
        <v>33</v>
      </c>
      <c r="AX157" s="14" t="s">
        <v>80</v>
      </c>
      <c r="AY157" s="247" t="s">
        <v>122</v>
      </c>
    </row>
    <row r="158" spans="1:65" s="2" customFormat="1" ht="24.15" customHeight="1">
      <c r="A158" s="40"/>
      <c r="B158" s="41"/>
      <c r="C158" s="207" t="s">
        <v>410</v>
      </c>
      <c r="D158" s="207" t="s">
        <v>124</v>
      </c>
      <c r="E158" s="208" t="s">
        <v>1687</v>
      </c>
      <c r="F158" s="209" t="s">
        <v>1688</v>
      </c>
      <c r="G158" s="210" t="s">
        <v>238</v>
      </c>
      <c r="H158" s="211">
        <v>6.775</v>
      </c>
      <c r="I158" s="212"/>
      <c r="J158" s="213">
        <f>ROUND(I158*H158,2)</f>
        <v>0</v>
      </c>
      <c r="K158" s="214"/>
      <c r="L158" s="46"/>
      <c r="M158" s="215" t="s">
        <v>19</v>
      </c>
      <c r="N158" s="216" t="s">
        <v>43</v>
      </c>
      <c r="O158" s="86"/>
      <c r="P158" s="217">
        <f>O158*H158</f>
        <v>0</v>
      </c>
      <c r="Q158" s="217">
        <v>0.2756</v>
      </c>
      <c r="R158" s="217">
        <f>Q158*H158</f>
        <v>1.8671900000000001</v>
      </c>
      <c r="S158" s="217">
        <v>0</v>
      </c>
      <c r="T158" s="218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9" t="s">
        <v>128</v>
      </c>
      <c r="AT158" s="219" t="s">
        <v>124</v>
      </c>
      <c r="AU158" s="219" t="s">
        <v>82</v>
      </c>
      <c r="AY158" s="19" t="s">
        <v>122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19" t="s">
        <v>80</v>
      </c>
      <c r="BK158" s="220">
        <f>ROUND(I158*H158,2)</f>
        <v>0</v>
      </c>
      <c r="BL158" s="19" t="s">
        <v>128</v>
      </c>
      <c r="BM158" s="219" t="s">
        <v>1689</v>
      </c>
    </row>
    <row r="159" spans="1:47" s="2" customFormat="1" ht="12">
      <c r="A159" s="40"/>
      <c r="B159" s="41"/>
      <c r="C159" s="42"/>
      <c r="D159" s="221" t="s">
        <v>130</v>
      </c>
      <c r="E159" s="42"/>
      <c r="F159" s="222" t="s">
        <v>1690</v>
      </c>
      <c r="G159" s="42"/>
      <c r="H159" s="42"/>
      <c r="I159" s="223"/>
      <c r="J159" s="42"/>
      <c r="K159" s="42"/>
      <c r="L159" s="46"/>
      <c r="M159" s="224"/>
      <c r="N159" s="225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130</v>
      </c>
      <c r="AU159" s="19" t="s">
        <v>82</v>
      </c>
    </row>
    <row r="160" spans="1:51" s="14" customFormat="1" ht="12">
      <c r="A160" s="14"/>
      <c r="B160" s="237"/>
      <c r="C160" s="238"/>
      <c r="D160" s="228" t="s">
        <v>132</v>
      </c>
      <c r="E160" s="239" t="s">
        <v>19</v>
      </c>
      <c r="F160" s="240" t="s">
        <v>1686</v>
      </c>
      <c r="G160" s="238"/>
      <c r="H160" s="241">
        <v>6.775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132</v>
      </c>
      <c r="AU160" s="247" t="s">
        <v>82</v>
      </c>
      <c r="AV160" s="14" t="s">
        <v>82</v>
      </c>
      <c r="AW160" s="14" t="s">
        <v>33</v>
      </c>
      <c r="AX160" s="14" t="s">
        <v>80</v>
      </c>
      <c r="AY160" s="247" t="s">
        <v>122</v>
      </c>
    </row>
    <row r="161" spans="1:65" s="2" customFormat="1" ht="37.8" customHeight="1">
      <c r="A161" s="40"/>
      <c r="B161" s="41"/>
      <c r="C161" s="207" t="s">
        <v>342</v>
      </c>
      <c r="D161" s="207" t="s">
        <v>124</v>
      </c>
      <c r="E161" s="208" t="s">
        <v>1691</v>
      </c>
      <c r="F161" s="209" t="s">
        <v>1692</v>
      </c>
      <c r="G161" s="210" t="s">
        <v>479</v>
      </c>
      <c r="H161" s="211">
        <v>14.55</v>
      </c>
      <c r="I161" s="212"/>
      <c r="J161" s="213">
        <f>ROUND(I161*H161,2)</f>
        <v>0</v>
      </c>
      <c r="K161" s="214"/>
      <c r="L161" s="46"/>
      <c r="M161" s="215" t="s">
        <v>19</v>
      </c>
      <c r="N161" s="216" t="s">
        <v>43</v>
      </c>
      <c r="O161" s="86"/>
      <c r="P161" s="217">
        <f>O161*H161</f>
        <v>0</v>
      </c>
      <c r="Q161" s="217">
        <v>0.12895</v>
      </c>
      <c r="R161" s="217">
        <f>Q161*H161</f>
        <v>1.8762225000000001</v>
      </c>
      <c r="S161" s="217">
        <v>0</v>
      </c>
      <c r="T161" s="218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9" t="s">
        <v>128</v>
      </c>
      <c r="AT161" s="219" t="s">
        <v>124</v>
      </c>
      <c r="AU161" s="219" t="s">
        <v>82</v>
      </c>
      <c r="AY161" s="19" t="s">
        <v>122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9" t="s">
        <v>80</v>
      </c>
      <c r="BK161" s="220">
        <f>ROUND(I161*H161,2)</f>
        <v>0</v>
      </c>
      <c r="BL161" s="19" t="s">
        <v>128</v>
      </c>
      <c r="BM161" s="219" t="s">
        <v>1693</v>
      </c>
    </row>
    <row r="162" spans="1:47" s="2" customFormat="1" ht="12">
      <c r="A162" s="40"/>
      <c r="B162" s="41"/>
      <c r="C162" s="42"/>
      <c r="D162" s="221" t="s">
        <v>130</v>
      </c>
      <c r="E162" s="42"/>
      <c r="F162" s="222" t="s">
        <v>1694</v>
      </c>
      <c r="G162" s="42"/>
      <c r="H162" s="42"/>
      <c r="I162" s="223"/>
      <c r="J162" s="42"/>
      <c r="K162" s="42"/>
      <c r="L162" s="46"/>
      <c r="M162" s="224"/>
      <c r="N162" s="225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130</v>
      </c>
      <c r="AU162" s="19" t="s">
        <v>82</v>
      </c>
    </row>
    <row r="163" spans="1:51" s="14" customFormat="1" ht="12">
      <c r="A163" s="14"/>
      <c r="B163" s="237"/>
      <c r="C163" s="238"/>
      <c r="D163" s="228" t="s">
        <v>132</v>
      </c>
      <c r="E163" s="239" t="s">
        <v>19</v>
      </c>
      <c r="F163" s="240" t="s">
        <v>1695</v>
      </c>
      <c r="G163" s="238"/>
      <c r="H163" s="241">
        <v>14.55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7" t="s">
        <v>132</v>
      </c>
      <c r="AU163" s="247" t="s">
        <v>82</v>
      </c>
      <c r="AV163" s="14" t="s">
        <v>82</v>
      </c>
      <c r="AW163" s="14" t="s">
        <v>33</v>
      </c>
      <c r="AX163" s="14" t="s">
        <v>80</v>
      </c>
      <c r="AY163" s="247" t="s">
        <v>122</v>
      </c>
    </row>
    <row r="164" spans="1:63" s="12" customFormat="1" ht="22.8" customHeight="1">
      <c r="A164" s="12"/>
      <c r="B164" s="191"/>
      <c r="C164" s="192"/>
      <c r="D164" s="193" t="s">
        <v>71</v>
      </c>
      <c r="E164" s="205" t="s">
        <v>143</v>
      </c>
      <c r="F164" s="205" t="s">
        <v>144</v>
      </c>
      <c r="G164" s="192"/>
      <c r="H164" s="192"/>
      <c r="I164" s="195"/>
      <c r="J164" s="206">
        <f>BK164</f>
        <v>0</v>
      </c>
      <c r="K164" s="192"/>
      <c r="L164" s="197"/>
      <c r="M164" s="198"/>
      <c r="N164" s="199"/>
      <c r="O164" s="199"/>
      <c r="P164" s="200">
        <f>SUM(P165:P178)</f>
        <v>0</v>
      </c>
      <c r="Q164" s="199"/>
      <c r="R164" s="200">
        <f>SUM(R165:R178)</f>
        <v>7.775930706665</v>
      </c>
      <c r="S164" s="199"/>
      <c r="T164" s="201">
        <f>SUM(T165:T178)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2" t="s">
        <v>80</v>
      </c>
      <c r="AT164" s="203" t="s">
        <v>71</v>
      </c>
      <c r="AU164" s="203" t="s">
        <v>80</v>
      </c>
      <c r="AY164" s="202" t="s">
        <v>122</v>
      </c>
      <c r="BK164" s="204">
        <f>SUM(BK165:BK178)</f>
        <v>0</v>
      </c>
    </row>
    <row r="165" spans="1:65" s="2" customFormat="1" ht="49.05" customHeight="1">
      <c r="A165" s="40"/>
      <c r="B165" s="41"/>
      <c r="C165" s="207" t="s">
        <v>419</v>
      </c>
      <c r="D165" s="207" t="s">
        <v>124</v>
      </c>
      <c r="E165" s="208" t="s">
        <v>1696</v>
      </c>
      <c r="F165" s="209" t="s">
        <v>1697</v>
      </c>
      <c r="G165" s="210" t="s">
        <v>479</v>
      </c>
      <c r="H165" s="211">
        <v>13</v>
      </c>
      <c r="I165" s="212"/>
      <c r="J165" s="213">
        <f>ROUND(I165*H165,2)</f>
        <v>0</v>
      </c>
      <c r="K165" s="214"/>
      <c r="L165" s="46"/>
      <c r="M165" s="215" t="s">
        <v>19</v>
      </c>
      <c r="N165" s="216" t="s">
        <v>43</v>
      </c>
      <c r="O165" s="86"/>
      <c r="P165" s="217">
        <f>O165*H165</f>
        <v>0</v>
      </c>
      <c r="Q165" s="217">
        <v>0.1554</v>
      </c>
      <c r="R165" s="217">
        <f>Q165*H165</f>
        <v>2.0202</v>
      </c>
      <c r="S165" s="217">
        <v>0</v>
      </c>
      <c r="T165" s="218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9" t="s">
        <v>128</v>
      </c>
      <c r="AT165" s="219" t="s">
        <v>124</v>
      </c>
      <c r="AU165" s="219" t="s">
        <v>82</v>
      </c>
      <c r="AY165" s="19" t="s">
        <v>122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9" t="s">
        <v>80</v>
      </c>
      <c r="BK165" s="220">
        <f>ROUND(I165*H165,2)</f>
        <v>0</v>
      </c>
      <c r="BL165" s="19" t="s">
        <v>128</v>
      </c>
      <c r="BM165" s="219" t="s">
        <v>1698</v>
      </c>
    </row>
    <row r="166" spans="1:51" s="14" customFormat="1" ht="12">
      <c r="A166" s="14"/>
      <c r="B166" s="237"/>
      <c r="C166" s="238"/>
      <c r="D166" s="228" t="s">
        <v>132</v>
      </c>
      <c r="E166" s="239" t="s">
        <v>19</v>
      </c>
      <c r="F166" s="240" t="s">
        <v>1699</v>
      </c>
      <c r="G166" s="238"/>
      <c r="H166" s="241">
        <v>13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7" t="s">
        <v>132</v>
      </c>
      <c r="AU166" s="247" t="s">
        <v>82</v>
      </c>
      <c r="AV166" s="14" t="s">
        <v>82</v>
      </c>
      <c r="AW166" s="14" t="s">
        <v>33</v>
      </c>
      <c r="AX166" s="14" t="s">
        <v>80</v>
      </c>
      <c r="AY166" s="247" t="s">
        <v>122</v>
      </c>
    </row>
    <row r="167" spans="1:65" s="2" customFormat="1" ht="16.5" customHeight="1">
      <c r="A167" s="40"/>
      <c r="B167" s="41"/>
      <c r="C167" s="275" t="s">
        <v>349</v>
      </c>
      <c r="D167" s="275" t="s">
        <v>440</v>
      </c>
      <c r="E167" s="276" t="s">
        <v>1700</v>
      </c>
      <c r="F167" s="277" t="s">
        <v>1701</v>
      </c>
      <c r="G167" s="278" t="s">
        <v>479</v>
      </c>
      <c r="H167" s="279">
        <v>13.26</v>
      </c>
      <c r="I167" s="280"/>
      <c r="J167" s="281">
        <f>ROUND(I167*H167,2)</f>
        <v>0</v>
      </c>
      <c r="K167" s="282"/>
      <c r="L167" s="283"/>
      <c r="M167" s="284" t="s">
        <v>19</v>
      </c>
      <c r="N167" s="285" t="s">
        <v>43</v>
      </c>
      <c r="O167" s="86"/>
      <c r="P167" s="217">
        <f>O167*H167</f>
        <v>0</v>
      </c>
      <c r="Q167" s="217">
        <v>0.102</v>
      </c>
      <c r="R167" s="217">
        <f>Q167*H167</f>
        <v>1.35252</v>
      </c>
      <c r="S167" s="217">
        <v>0</v>
      </c>
      <c r="T167" s="218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9" t="s">
        <v>189</v>
      </c>
      <c r="AT167" s="219" t="s">
        <v>440</v>
      </c>
      <c r="AU167" s="219" t="s">
        <v>82</v>
      </c>
      <c r="AY167" s="19" t="s">
        <v>122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9" t="s">
        <v>80</v>
      </c>
      <c r="BK167" s="220">
        <f>ROUND(I167*H167,2)</f>
        <v>0</v>
      </c>
      <c r="BL167" s="19" t="s">
        <v>128</v>
      </c>
      <c r="BM167" s="219" t="s">
        <v>1702</v>
      </c>
    </row>
    <row r="168" spans="1:51" s="14" customFormat="1" ht="12">
      <c r="A168" s="14"/>
      <c r="B168" s="237"/>
      <c r="C168" s="238"/>
      <c r="D168" s="228" t="s">
        <v>132</v>
      </c>
      <c r="E168" s="238"/>
      <c r="F168" s="240" t="s">
        <v>1703</v>
      </c>
      <c r="G168" s="238"/>
      <c r="H168" s="241">
        <v>13.26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7" t="s">
        <v>132</v>
      </c>
      <c r="AU168" s="247" t="s">
        <v>82</v>
      </c>
      <c r="AV168" s="14" t="s">
        <v>82</v>
      </c>
      <c r="AW168" s="14" t="s">
        <v>4</v>
      </c>
      <c r="AX168" s="14" t="s">
        <v>80</v>
      </c>
      <c r="AY168" s="247" t="s">
        <v>122</v>
      </c>
    </row>
    <row r="169" spans="1:65" s="2" customFormat="1" ht="44.25" customHeight="1">
      <c r="A169" s="40"/>
      <c r="B169" s="41"/>
      <c r="C169" s="207" t="s">
        <v>432</v>
      </c>
      <c r="D169" s="207" t="s">
        <v>124</v>
      </c>
      <c r="E169" s="208" t="s">
        <v>1704</v>
      </c>
      <c r="F169" s="209" t="s">
        <v>1705</v>
      </c>
      <c r="G169" s="210" t="s">
        <v>479</v>
      </c>
      <c r="H169" s="211">
        <v>34</v>
      </c>
      <c r="I169" s="212"/>
      <c r="J169" s="213">
        <f>ROUND(I169*H169,2)</f>
        <v>0</v>
      </c>
      <c r="K169" s="214"/>
      <c r="L169" s="46"/>
      <c r="M169" s="215" t="s">
        <v>19</v>
      </c>
      <c r="N169" s="216" t="s">
        <v>43</v>
      </c>
      <c r="O169" s="86"/>
      <c r="P169" s="217">
        <f>O169*H169</f>
        <v>0</v>
      </c>
      <c r="Q169" s="217">
        <v>0.100946</v>
      </c>
      <c r="R169" s="217">
        <f>Q169*H169</f>
        <v>3.4321639999999998</v>
      </c>
      <c r="S169" s="217">
        <v>0</v>
      </c>
      <c r="T169" s="218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9" t="s">
        <v>128</v>
      </c>
      <c r="AT169" s="219" t="s">
        <v>124</v>
      </c>
      <c r="AU169" s="219" t="s">
        <v>82</v>
      </c>
      <c r="AY169" s="19" t="s">
        <v>122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9" t="s">
        <v>80</v>
      </c>
      <c r="BK169" s="220">
        <f>ROUND(I169*H169,2)</f>
        <v>0</v>
      </c>
      <c r="BL169" s="19" t="s">
        <v>128</v>
      </c>
      <c r="BM169" s="219" t="s">
        <v>485</v>
      </c>
    </row>
    <row r="170" spans="1:47" s="2" customFormat="1" ht="12">
      <c r="A170" s="40"/>
      <c r="B170" s="41"/>
      <c r="C170" s="42"/>
      <c r="D170" s="221" t="s">
        <v>130</v>
      </c>
      <c r="E170" s="42"/>
      <c r="F170" s="222" t="s">
        <v>1706</v>
      </c>
      <c r="G170" s="42"/>
      <c r="H170" s="42"/>
      <c r="I170" s="223"/>
      <c r="J170" s="42"/>
      <c r="K170" s="42"/>
      <c r="L170" s="46"/>
      <c r="M170" s="224"/>
      <c r="N170" s="225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130</v>
      </c>
      <c r="AU170" s="19" t="s">
        <v>82</v>
      </c>
    </row>
    <row r="171" spans="1:51" s="14" customFormat="1" ht="12">
      <c r="A171" s="14"/>
      <c r="B171" s="237"/>
      <c r="C171" s="238"/>
      <c r="D171" s="228" t="s">
        <v>132</v>
      </c>
      <c r="E171" s="239" t="s">
        <v>19</v>
      </c>
      <c r="F171" s="240" t="s">
        <v>1707</v>
      </c>
      <c r="G171" s="238"/>
      <c r="H171" s="241">
        <v>34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7" t="s">
        <v>132</v>
      </c>
      <c r="AU171" s="247" t="s">
        <v>82</v>
      </c>
      <c r="AV171" s="14" t="s">
        <v>82</v>
      </c>
      <c r="AW171" s="14" t="s">
        <v>33</v>
      </c>
      <c r="AX171" s="14" t="s">
        <v>80</v>
      </c>
      <c r="AY171" s="247" t="s">
        <v>122</v>
      </c>
    </row>
    <row r="172" spans="1:65" s="2" customFormat="1" ht="16.5" customHeight="1">
      <c r="A172" s="40"/>
      <c r="B172" s="41"/>
      <c r="C172" s="275" t="s">
        <v>356</v>
      </c>
      <c r="D172" s="275" t="s">
        <v>440</v>
      </c>
      <c r="E172" s="276" t="s">
        <v>1708</v>
      </c>
      <c r="F172" s="277" t="s">
        <v>1709</v>
      </c>
      <c r="G172" s="278" t="s">
        <v>479</v>
      </c>
      <c r="H172" s="279">
        <v>34.68</v>
      </c>
      <c r="I172" s="280"/>
      <c r="J172" s="281">
        <f>ROUND(I172*H172,2)</f>
        <v>0</v>
      </c>
      <c r="K172" s="282"/>
      <c r="L172" s="283"/>
      <c r="M172" s="284" t="s">
        <v>19</v>
      </c>
      <c r="N172" s="285" t="s">
        <v>43</v>
      </c>
      <c r="O172" s="86"/>
      <c r="P172" s="217">
        <f>O172*H172</f>
        <v>0</v>
      </c>
      <c r="Q172" s="217">
        <v>0.028</v>
      </c>
      <c r="R172" s="217">
        <f>Q172*H172</f>
        <v>0.97104</v>
      </c>
      <c r="S172" s="217">
        <v>0</v>
      </c>
      <c r="T172" s="218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9" t="s">
        <v>189</v>
      </c>
      <c r="AT172" s="219" t="s">
        <v>440</v>
      </c>
      <c r="AU172" s="219" t="s">
        <v>82</v>
      </c>
      <c r="AY172" s="19" t="s">
        <v>122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9" t="s">
        <v>80</v>
      </c>
      <c r="BK172" s="220">
        <f>ROUND(I172*H172,2)</f>
        <v>0</v>
      </c>
      <c r="BL172" s="19" t="s">
        <v>128</v>
      </c>
      <c r="BM172" s="219" t="s">
        <v>492</v>
      </c>
    </row>
    <row r="173" spans="1:51" s="14" customFormat="1" ht="12">
      <c r="A173" s="14"/>
      <c r="B173" s="237"/>
      <c r="C173" s="238"/>
      <c r="D173" s="228" t="s">
        <v>132</v>
      </c>
      <c r="E173" s="239" t="s">
        <v>19</v>
      </c>
      <c r="F173" s="240" t="s">
        <v>1710</v>
      </c>
      <c r="G173" s="238"/>
      <c r="H173" s="241">
        <v>34.68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7" t="s">
        <v>132</v>
      </c>
      <c r="AU173" s="247" t="s">
        <v>82</v>
      </c>
      <c r="AV173" s="14" t="s">
        <v>82</v>
      </c>
      <c r="AW173" s="14" t="s">
        <v>33</v>
      </c>
      <c r="AX173" s="14" t="s">
        <v>80</v>
      </c>
      <c r="AY173" s="247" t="s">
        <v>122</v>
      </c>
    </row>
    <row r="174" spans="1:65" s="2" customFormat="1" ht="24.15" customHeight="1">
      <c r="A174" s="40"/>
      <c r="B174" s="41"/>
      <c r="C174" s="207" t="s">
        <v>444</v>
      </c>
      <c r="D174" s="207" t="s">
        <v>124</v>
      </c>
      <c r="E174" s="208" t="s">
        <v>1711</v>
      </c>
      <c r="F174" s="209" t="s">
        <v>1712</v>
      </c>
      <c r="G174" s="210" t="s">
        <v>479</v>
      </c>
      <c r="H174" s="211">
        <v>4.077</v>
      </c>
      <c r="I174" s="212"/>
      <c r="J174" s="213">
        <f>ROUND(I174*H174,2)</f>
        <v>0</v>
      </c>
      <c r="K174" s="214"/>
      <c r="L174" s="46"/>
      <c r="M174" s="215" t="s">
        <v>19</v>
      </c>
      <c r="N174" s="216" t="s">
        <v>43</v>
      </c>
      <c r="O174" s="86"/>
      <c r="P174" s="217">
        <f>O174*H174</f>
        <v>0</v>
      </c>
      <c r="Q174" s="217">
        <v>1.645E-06</v>
      </c>
      <c r="R174" s="217">
        <f>Q174*H174</f>
        <v>6.706665E-06</v>
      </c>
      <c r="S174" s="217">
        <v>0</v>
      </c>
      <c r="T174" s="218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9" t="s">
        <v>128</v>
      </c>
      <c r="AT174" s="219" t="s">
        <v>124</v>
      </c>
      <c r="AU174" s="219" t="s">
        <v>82</v>
      </c>
      <c r="AY174" s="19" t="s">
        <v>122</v>
      </c>
      <c r="BE174" s="220">
        <f>IF(N174="základní",J174,0)</f>
        <v>0</v>
      </c>
      <c r="BF174" s="220">
        <f>IF(N174="snížená",J174,0)</f>
        <v>0</v>
      </c>
      <c r="BG174" s="220">
        <f>IF(N174="zákl. přenesená",J174,0)</f>
        <v>0</v>
      </c>
      <c r="BH174" s="220">
        <f>IF(N174="sníž. přenesená",J174,0)</f>
        <v>0</v>
      </c>
      <c r="BI174" s="220">
        <f>IF(N174="nulová",J174,0)</f>
        <v>0</v>
      </c>
      <c r="BJ174" s="19" t="s">
        <v>80</v>
      </c>
      <c r="BK174" s="220">
        <f>ROUND(I174*H174,2)</f>
        <v>0</v>
      </c>
      <c r="BL174" s="19" t="s">
        <v>128</v>
      </c>
      <c r="BM174" s="219" t="s">
        <v>507</v>
      </c>
    </row>
    <row r="175" spans="1:47" s="2" customFormat="1" ht="12">
      <c r="A175" s="40"/>
      <c r="B175" s="41"/>
      <c r="C175" s="42"/>
      <c r="D175" s="221" t="s">
        <v>130</v>
      </c>
      <c r="E175" s="42"/>
      <c r="F175" s="222" t="s">
        <v>1713</v>
      </c>
      <c r="G175" s="42"/>
      <c r="H175" s="42"/>
      <c r="I175" s="223"/>
      <c r="J175" s="42"/>
      <c r="K175" s="42"/>
      <c r="L175" s="46"/>
      <c r="M175" s="224"/>
      <c r="N175" s="225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130</v>
      </c>
      <c r="AU175" s="19" t="s">
        <v>82</v>
      </c>
    </row>
    <row r="176" spans="1:51" s="14" customFormat="1" ht="12">
      <c r="A176" s="14"/>
      <c r="B176" s="237"/>
      <c r="C176" s="238"/>
      <c r="D176" s="228" t="s">
        <v>132</v>
      </c>
      <c r="E176" s="239" t="s">
        <v>19</v>
      </c>
      <c r="F176" s="240" t="s">
        <v>1714</v>
      </c>
      <c r="G176" s="238"/>
      <c r="H176" s="241">
        <v>4.077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7" t="s">
        <v>132</v>
      </c>
      <c r="AU176" s="247" t="s">
        <v>82</v>
      </c>
      <c r="AV176" s="14" t="s">
        <v>82</v>
      </c>
      <c r="AW176" s="14" t="s">
        <v>33</v>
      </c>
      <c r="AX176" s="14" t="s">
        <v>80</v>
      </c>
      <c r="AY176" s="247" t="s">
        <v>122</v>
      </c>
    </row>
    <row r="177" spans="1:65" s="2" customFormat="1" ht="66.75" customHeight="1">
      <c r="A177" s="40"/>
      <c r="B177" s="41"/>
      <c r="C177" s="207" t="s">
        <v>364</v>
      </c>
      <c r="D177" s="207" t="s">
        <v>124</v>
      </c>
      <c r="E177" s="208" t="s">
        <v>1715</v>
      </c>
      <c r="F177" s="209" t="s">
        <v>1716</v>
      </c>
      <c r="G177" s="210" t="s">
        <v>238</v>
      </c>
      <c r="H177" s="211">
        <v>25</v>
      </c>
      <c r="I177" s="212"/>
      <c r="J177" s="213">
        <f>ROUND(I177*H177,2)</f>
        <v>0</v>
      </c>
      <c r="K177" s="214"/>
      <c r="L177" s="46"/>
      <c r="M177" s="215" t="s">
        <v>19</v>
      </c>
      <c r="N177" s="216" t="s">
        <v>43</v>
      </c>
      <c r="O177" s="86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9" t="s">
        <v>128</v>
      </c>
      <c r="AT177" s="219" t="s">
        <v>124</v>
      </c>
      <c r="AU177" s="219" t="s">
        <v>82</v>
      </c>
      <c r="AY177" s="19" t="s">
        <v>122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9" t="s">
        <v>80</v>
      </c>
      <c r="BK177" s="220">
        <f>ROUND(I177*H177,2)</f>
        <v>0</v>
      </c>
      <c r="BL177" s="19" t="s">
        <v>128</v>
      </c>
      <c r="BM177" s="219" t="s">
        <v>529</v>
      </c>
    </row>
    <row r="178" spans="1:47" s="2" customFormat="1" ht="12">
      <c r="A178" s="40"/>
      <c r="B178" s="41"/>
      <c r="C178" s="42"/>
      <c r="D178" s="221" t="s">
        <v>130</v>
      </c>
      <c r="E178" s="42"/>
      <c r="F178" s="222" t="s">
        <v>1717</v>
      </c>
      <c r="G178" s="42"/>
      <c r="H178" s="42"/>
      <c r="I178" s="223"/>
      <c r="J178" s="42"/>
      <c r="K178" s="42"/>
      <c r="L178" s="46"/>
      <c r="M178" s="224"/>
      <c r="N178" s="225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130</v>
      </c>
      <c r="AU178" s="19" t="s">
        <v>82</v>
      </c>
    </row>
    <row r="179" spans="1:63" s="12" customFormat="1" ht="22.8" customHeight="1">
      <c r="A179" s="12"/>
      <c r="B179" s="191"/>
      <c r="C179" s="192"/>
      <c r="D179" s="193" t="s">
        <v>71</v>
      </c>
      <c r="E179" s="205" t="s">
        <v>162</v>
      </c>
      <c r="F179" s="205" t="s">
        <v>163</v>
      </c>
      <c r="G179" s="192"/>
      <c r="H179" s="192"/>
      <c r="I179" s="195"/>
      <c r="J179" s="206">
        <f>BK179</f>
        <v>0</v>
      </c>
      <c r="K179" s="192"/>
      <c r="L179" s="197"/>
      <c r="M179" s="198"/>
      <c r="N179" s="199"/>
      <c r="O179" s="199"/>
      <c r="P179" s="200">
        <f>SUM(P180:P184)</f>
        <v>0</v>
      </c>
      <c r="Q179" s="199"/>
      <c r="R179" s="200">
        <f>SUM(R180:R184)</f>
        <v>0</v>
      </c>
      <c r="S179" s="199"/>
      <c r="T179" s="201">
        <f>SUM(T180:T184)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2" t="s">
        <v>80</v>
      </c>
      <c r="AT179" s="203" t="s">
        <v>71</v>
      </c>
      <c r="AU179" s="203" t="s">
        <v>80</v>
      </c>
      <c r="AY179" s="202" t="s">
        <v>122</v>
      </c>
      <c r="BK179" s="204">
        <f>SUM(BK180:BK184)</f>
        <v>0</v>
      </c>
    </row>
    <row r="180" spans="1:65" s="2" customFormat="1" ht="37.8" customHeight="1">
      <c r="A180" s="40"/>
      <c r="B180" s="41"/>
      <c r="C180" s="207" t="s">
        <v>455</v>
      </c>
      <c r="D180" s="207" t="s">
        <v>124</v>
      </c>
      <c r="E180" s="208" t="s">
        <v>1718</v>
      </c>
      <c r="F180" s="209" t="s">
        <v>1719</v>
      </c>
      <c r="G180" s="210" t="s">
        <v>166</v>
      </c>
      <c r="H180" s="211">
        <v>135.665</v>
      </c>
      <c r="I180" s="212"/>
      <c r="J180" s="213">
        <f>ROUND(I180*H180,2)</f>
        <v>0</v>
      </c>
      <c r="K180" s="214"/>
      <c r="L180" s="46"/>
      <c r="M180" s="215" t="s">
        <v>19</v>
      </c>
      <c r="N180" s="216" t="s">
        <v>43</v>
      </c>
      <c r="O180" s="86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9" t="s">
        <v>128</v>
      </c>
      <c r="AT180" s="219" t="s">
        <v>124</v>
      </c>
      <c r="AU180" s="219" t="s">
        <v>82</v>
      </c>
      <c r="AY180" s="19" t="s">
        <v>122</v>
      </c>
      <c r="BE180" s="220">
        <f>IF(N180="základní",J180,0)</f>
        <v>0</v>
      </c>
      <c r="BF180" s="220">
        <f>IF(N180="snížená",J180,0)</f>
        <v>0</v>
      </c>
      <c r="BG180" s="220">
        <f>IF(N180="zákl. přenesená",J180,0)</f>
        <v>0</v>
      </c>
      <c r="BH180" s="220">
        <f>IF(N180="sníž. přenesená",J180,0)</f>
        <v>0</v>
      </c>
      <c r="BI180" s="220">
        <f>IF(N180="nulová",J180,0)</f>
        <v>0</v>
      </c>
      <c r="BJ180" s="19" t="s">
        <v>80</v>
      </c>
      <c r="BK180" s="220">
        <f>ROUND(I180*H180,2)</f>
        <v>0</v>
      </c>
      <c r="BL180" s="19" t="s">
        <v>128</v>
      </c>
      <c r="BM180" s="219" t="s">
        <v>1720</v>
      </c>
    </row>
    <row r="181" spans="1:65" s="2" customFormat="1" ht="37.8" customHeight="1">
      <c r="A181" s="40"/>
      <c r="B181" s="41"/>
      <c r="C181" s="207" t="s">
        <v>377</v>
      </c>
      <c r="D181" s="207" t="s">
        <v>124</v>
      </c>
      <c r="E181" s="208" t="s">
        <v>1721</v>
      </c>
      <c r="F181" s="209" t="s">
        <v>1722</v>
      </c>
      <c r="G181" s="210" t="s">
        <v>166</v>
      </c>
      <c r="H181" s="211">
        <v>190.08</v>
      </c>
      <c r="I181" s="212"/>
      <c r="J181" s="213">
        <f>ROUND(I181*H181,2)</f>
        <v>0</v>
      </c>
      <c r="K181" s="214"/>
      <c r="L181" s="46"/>
      <c r="M181" s="215" t="s">
        <v>19</v>
      </c>
      <c r="N181" s="216" t="s">
        <v>43</v>
      </c>
      <c r="O181" s="86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9" t="s">
        <v>128</v>
      </c>
      <c r="AT181" s="219" t="s">
        <v>124</v>
      </c>
      <c r="AU181" s="219" t="s">
        <v>82</v>
      </c>
      <c r="AY181" s="19" t="s">
        <v>122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19" t="s">
        <v>80</v>
      </c>
      <c r="BK181" s="220">
        <f>ROUND(I181*H181,2)</f>
        <v>0</v>
      </c>
      <c r="BL181" s="19" t="s">
        <v>128</v>
      </c>
      <c r="BM181" s="219" t="s">
        <v>1723</v>
      </c>
    </row>
    <row r="182" spans="1:51" s="14" customFormat="1" ht="12">
      <c r="A182" s="14"/>
      <c r="B182" s="237"/>
      <c r="C182" s="238"/>
      <c r="D182" s="228" t="s">
        <v>132</v>
      </c>
      <c r="E182" s="239" t="s">
        <v>19</v>
      </c>
      <c r="F182" s="240" t="s">
        <v>1724</v>
      </c>
      <c r="G182" s="238"/>
      <c r="H182" s="241">
        <v>190.08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7" t="s">
        <v>132</v>
      </c>
      <c r="AU182" s="247" t="s">
        <v>82</v>
      </c>
      <c r="AV182" s="14" t="s">
        <v>82</v>
      </c>
      <c r="AW182" s="14" t="s">
        <v>33</v>
      </c>
      <c r="AX182" s="14" t="s">
        <v>80</v>
      </c>
      <c r="AY182" s="247" t="s">
        <v>122</v>
      </c>
    </row>
    <row r="183" spans="1:65" s="2" customFormat="1" ht="44.25" customHeight="1">
      <c r="A183" s="40"/>
      <c r="B183" s="41"/>
      <c r="C183" s="207" t="s">
        <v>476</v>
      </c>
      <c r="D183" s="207" t="s">
        <v>124</v>
      </c>
      <c r="E183" s="208" t="s">
        <v>1725</v>
      </c>
      <c r="F183" s="209" t="s">
        <v>191</v>
      </c>
      <c r="G183" s="210" t="s">
        <v>166</v>
      </c>
      <c r="H183" s="211">
        <v>23.76</v>
      </c>
      <c r="I183" s="212"/>
      <c r="J183" s="213">
        <f>ROUND(I183*H183,2)</f>
        <v>0</v>
      </c>
      <c r="K183" s="214"/>
      <c r="L183" s="46"/>
      <c r="M183" s="215" t="s">
        <v>19</v>
      </c>
      <c r="N183" s="216" t="s">
        <v>43</v>
      </c>
      <c r="O183" s="86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9" t="s">
        <v>128</v>
      </c>
      <c r="AT183" s="219" t="s">
        <v>124</v>
      </c>
      <c r="AU183" s="219" t="s">
        <v>82</v>
      </c>
      <c r="AY183" s="19" t="s">
        <v>122</v>
      </c>
      <c r="BE183" s="220">
        <f>IF(N183="základní",J183,0)</f>
        <v>0</v>
      </c>
      <c r="BF183" s="220">
        <f>IF(N183="snížená",J183,0)</f>
        <v>0</v>
      </c>
      <c r="BG183" s="220">
        <f>IF(N183="zákl. přenesená",J183,0)</f>
        <v>0</v>
      </c>
      <c r="BH183" s="220">
        <f>IF(N183="sníž. přenesená",J183,0)</f>
        <v>0</v>
      </c>
      <c r="BI183" s="220">
        <f>IF(N183="nulová",J183,0)</f>
        <v>0</v>
      </c>
      <c r="BJ183" s="19" t="s">
        <v>80</v>
      </c>
      <c r="BK183" s="220">
        <f>ROUND(I183*H183,2)</f>
        <v>0</v>
      </c>
      <c r="BL183" s="19" t="s">
        <v>128</v>
      </c>
      <c r="BM183" s="219" t="s">
        <v>1726</v>
      </c>
    </row>
    <row r="184" spans="1:51" s="14" customFormat="1" ht="12">
      <c r="A184" s="14"/>
      <c r="B184" s="237"/>
      <c r="C184" s="238"/>
      <c r="D184" s="228" t="s">
        <v>132</v>
      </c>
      <c r="E184" s="239" t="s">
        <v>19</v>
      </c>
      <c r="F184" s="240" t="s">
        <v>1727</v>
      </c>
      <c r="G184" s="238"/>
      <c r="H184" s="241">
        <v>23.76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7" t="s">
        <v>132</v>
      </c>
      <c r="AU184" s="247" t="s">
        <v>82</v>
      </c>
      <c r="AV184" s="14" t="s">
        <v>82</v>
      </c>
      <c r="AW184" s="14" t="s">
        <v>33</v>
      </c>
      <c r="AX184" s="14" t="s">
        <v>80</v>
      </c>
      <c r="AY184" s="247" t="s">
        <v>122</v>
      </c>
    </row>
    <row r="185" spans="1:63" s="12" customFormat="1" ht="22.8" customHeight="1">
      <c r="A185" s="12"/>
      <c r="B185" s="191"/>
      <c r="C185" s="192"/>
      <c r="D185" s="193" t="s">
        <v>71</v>
      </c>
      <c r="E185" s="205" t="s">
        <v>871</v>
      </c>
      <c r="F185" s="205" t="s">
        <v>872</v>
      </c>
      <c r="G185" s="192"/>
      <c r="H185" s="192"/>
      <c r="I185" s="195"/>
      <c r="J185" s="206">
        <f>BK185</f>
        <v>0</v>
      </c>
      <c r="K185" s="192"/>
      <c r="L185" s="197"/>
      <c r="M185" s="198"/>
      <c r="N185" s="199"/>
      <c r="O185" s="199"/>
      <c r="P185" s="200">
        <f>SUM(P186:P187)</f>
        <v>0</v>
      </c>
      <c r="Q185" s="199"/>
      <c r="R185" s="200">
        <f>SUM(R186:R187)</f>
        <v>0</v>
      </c>
      <c r="S185" s="199"/>
      <c r="T185" s="201">
        <f>SUM(T186:T187)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2" t="s">
        <v>80</v>
      </c>
      <c r="AT185" s="203" t="s">
        <v>71</v>
      </c>
      <c r="AU185" s="203" t="s">
        <v>80</v>
      </c>
      <c r="AY185" s="202" t="s">
        <v>122</v>
      </c>
      <c r="BK185" s="204">
        <f>SUM(BK186:BK187)</f>
        <v>0</v>
      </c>
    </row>
    <row r="186" spans="1:65" s="2" customFormat="1" ht="37.8" customHeight="1">
      <c r="A186" s="40"/>
      <c r="B186" s="41"/>
      <c r="C186" s="207" t="s">
        <v>381</v>
      </c>
      <c r="D186" s="207" t="s">
        <v>124</v>
      </c>
      <c r="E186" s="208" t="s">
        <v>1728</v>
      </c>
      <c r="F186" s="209" t="s">
        <v>1729</v>
      </c>
      <c r="G186" s="210" t="s">
        <v>166</v>
      </c>
      <c r="H186" s="211">
        <v>54.302</v>
      </c>
      <c r="I186" s="212"/>
      <c r="J186" s="213">
        <f>ROUND(I186*H186,2)</f>
        <v>0</v>
      </c>
      <c r="K186" s="214"/>
      <c r="L186" s="46"/>
      <c r="M186" s="215" t="s">
        <v>19</v>
      </c>
      <c r="N186" s="216" t="s">
        <v>43</v>
      </c>
      <c r="O186" s="86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9" t="s">
        <v>128</v>
      </c>
      <c r="AT186" s="219" t="s">
        <v>124</v>
      </c>
      <c r="AU186" s="219" t="s">
        <v>82</v>
      </c>
      <c r="AY186" s="19" t="s">
        <v>122</v>
      </c>
      <c r="BE186" s="220">
        <f>IF(N186="základní",J186,0)</f>
        <v>0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19" t="s">
        <v>80</v>
      </c>
      <c r="BK186" s="220">
        <f>ROUND(I186*H186,2)</f>
        <v>0</v>
      </c>
      <c r="BL186" s="19" t="s">
        <v>128</v>
      </c>
      <c r="BM186" s="219" t="s">
        <v>565</v>
      </c>
    </row>
    <row r="187" spans="1:47" s="2" customFormat="1" ht="12">
      <c r="A187" s="40"/>
      <c r="B187" s="41"/>
      <c r="C187" s="42"/>
      <c r="D187" s="221" t="s">
        <v>130</v>
      </c>
      <c r="E187" s="42"/>
      <c r="F187" s="222" t="s">
        <v>1730</v>
      </c>
      <c r="G187" s="42"/>
      <c r="H187" s="42"/>
      <c r="I187" s="223"/>
      <c r="J187" s="42"/>
      <c r="K187" s="42"/>
      <c r="L187" s="46"/>
      <c r="M187" s="287"/>
      <c r="N187" s="288"/>
      <c r="O187" s="272"/>
      <c r="P187" s="272"/>
      <c r="Q187" s="272"/>
      <c r="R187" s="272"/>
      <c r="S187" s="272"/>
      <c r="T187" s="289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130</v>
      </c>
      <c r="AU187" s="19" t="s">
        <v>82</v>
      </c>
    </row>
    <row r="188" spans="1:31" s="2" customFormat="1" ht="6.95" customHeight="1">
      <c r="A188" s="40"/>
      <c r="B188" s="61"/>
      <c r="C188" s="62"/>
      <c r="D188" s="62"/>
      <c r="E188" s="62"/>
      <c r="F188" s="62"/>
      <c r="G188" s="62"/>
      <c r="H188" s="62"/>
      <c r="I188" s="62"/>
      <c r="J188" s="62"/>
      <c r="K188" s="62"/>
      <c r="L188" s="46"/>
      <c r="M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</row>
  </sheetData>
  <sheetProtection password="CC6F" sheet="1" objects="1" scenarios="1" formatColumns="0" formatRows="0" autoFilter="0"/>
  <autoFilter ref="C85:K18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1_01/111211101"/>
    <hyperlink ref="F92" r:id="rId2" display="https://podminky.urs.cz/item/CS_URS_2021_01/113106021"/>
    <hyperlink ref="F97" r:id="rId3" display="https://podminky.urs.cz/item/CS_URS_2021_01/113107171"/>
    <hyperlink ref="F104" r:id="rId4" display="https://podminky.urs.cz/item/CS_URS_2021_01/122251102"/>
    <hyperlink ref="F107" r:id="rId5" display="https://podminky.urs.cz/item/CS_URS_2021_01/162751117"/>
    <hyperlink ref="F110" r:id="rId6" display="https://podminky.urs.cz/item/CS_URS_2021_01/171251201"/>
    <hyperlink ref="F113" r:id="rId7" display="https://podminky.urs.cz/item/CS_URS_2021_01/171201231"/>
    <hyperlink ref="F116" r:id="rId8" display="https://podminky.urs.cz/item/CS_URS_2021_01/181951112"/>
    <hyperlink ref="F127" r:id="rId9" display="https://podminky.urs.cz/item/CS_URS_2021_01/564730011"/>
    <hyperlink ref="F130" r:id="rId10" display="https://podminky.urs.cz/item/CS_URS_2021_01/564760111"/>
    <hyperlink ref="F137" r:id="rId11" display="https://podminky.urs.cz/item/CS_URS_2021_01/566901231"/>
    <hyperlink ref="F139" r:id="rId12" display="https://podminky.urs.cz/item/CS_URS_2021_01/596211110"/>
    <hyperlink ref="F144" r:id="rId13" display="https://podminky.urs.cz/item/CS_URS_2021_01/596212222"/>
    <hyperlink ref="F149" r:id="rId14" display="https://podminky.urs.cz/item/CS_URS_2021_01/596811220"/>
    <hyperlink ref="F156" r:id="rId15" display="https://podminky.urs.cz/item/CS_URS_2021_01/632481215"/>
    <hyperlink ref="F159" r:id="rId16" display="https://podminky.urs.cz/item/CS_URS_2021_01/637121112"/>
    <hyperlink ref="F162" r:id="rId17" display="https://podminky.urs.cz/item/CS_URS_2021_01/637311131"/>
    <hyperlink ref="F170" r:id="rId18" display="https://podminky.urs.cz/item/CS_URS_2021_01/916331112"/>
    <hyperlink ref="F175" r:id="rId19" display="https://podminky.urs.cz/item/CS_URS_2021_01/919735112"/>
    <hyperlink ref="F178" r:id="rId20" display="https://podminky.urs.cz/item/CS_URS_2021_01/979054441"/>
    <hyperlink ref="F187" r:id="rId21" display="https://podminky.urs.cz/item/CS_URS_2021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STAVEBNÍ ÚPRAVY,PŘÍSTAVBA A NÁSTAVBA GARÁŽE JSH MALÉ HOŠTICE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1731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3. 5. 2021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ROUND((SUM(BE81:BE84)),2)</f>
        <v>0</v>
      </c>
      <c r="G33" s="40"/>
      <c r="H33" s="40"/>
      <c r="I33" s="150">
        <v>0.21</v>
      </c>
      <c r="J33" s="149">
        <f>ROUND(((SUM(BE81:BE84))*I33),2)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ROUND((SUM(BF81:BF84)),2)</f>
        <v>0</v>
      </c>
      <c r="G34" s="40"/>
      <c r="H34" s="40"/>
      <c r="I34" s="150">
        <v>0.15</v>
      </c>
      <c r="J34" s="149">
        <f>ROUND(((SUM(BF81:BF84))*I34),2)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ROUND((SUM(BG81:BG84)),2)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ROUND((SUM(BH81:BH84)),2)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ROUND((SUM(BI81:BI84)),2)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STAVEBNÍ ÚPRAVY,PŘÍSTAVBA A NÁSTAVBA GARÁŽE JSH MALÉ HOŠTICE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04 - 04 - Přípojky inženýrských sítí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Malé Hoštice, parcela č. 310/25, ...</v>
      </c>
      <c r="G52" s="42"/>
      <c r="H52" s="42"/>
      <c r="I52" s="34" t="s">
        <v>23</v>
      </c>
      <c r="J52" s="74" t="str">
        <f>IF(J12="","",J12)</f>
        <v>3. 5. 2021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Statutární město Opava, MČ Malé Hoštice</v>
      </c>
      <c r="G54" s="42"/>
      <c r="H54" s="42"/>
      <c r="I54" s="34" t="s">
        <v>31</v>
      </c>
      <c r="J54" s="38" t="str">
        <f>E21</f>
        <v>Ing.Petr pfleger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Katerinec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1732</v>
      </c>
      <c r="E60" s="170"/>
      <c r="F60" s="170"/>
      <c r="G60" s="170"/>
      <c r="H60" s="170"/>
      <c r="I60" s="170"/>
      <c r="J60" s="171">
        <f>J82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1733</v>
      </c>
      <c r="E61" s="176"/>
      <c r="F61" s="176"/>
      <c r="G61" s="176"/>
      <c r="H61" s="176"/>
      <c r="I61" s="176"/>
      <c r="J61" s="177">
        <f>J83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107</v>
      </c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6.25" customHeight="1">
      <c r="A71" s="40"/>
      <c r="B71" s="41"/>
      <c r="C71" s="42"/>
      <c r="D71" s="42"/>
      <c r="E71" s="162" t="str">
        <f>E7</f>
        <v>STAVEBNÍ ÚPRAVY,PŘÍSTAVBA A NÁSTAVBA GARÁŽE JSH MALÉ HOŠTICE</v>
      </c>
      <c r="F71" s="34"/>
      <c r="G71" s="34"/>
      <c r="H71" s="34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96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04 - 04 - Přípojky inženýrských sítí</v>
      </c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>Malé Hoštice, parcela č. 310/25, ...</v>
      </c>
      <c r="G75" s="42"/>
      <c r="H75" s="42"/>
      <c r="I75" s="34" t="s">
        <v>23</v>
      </c>
      <c r="J75" s="74" t="str">
        <f>IF(J12="","",J12)</f>
        <v>3. 5. 2021</v>
      </c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Statutární město Opava, MČ Malé Hoštice</v>
      </c>
      <c r="G77" s="42"/>
      <c r="H77" s="42"/>
      <c r="I77" s="34" t="s">
        <v>31</v>
      </c>
      <c r="J77" s="38" t="str">
        <f>E21</f>
        <v>Ing.Petr pfleger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>Katerinec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79"/>
      <c r="B80" s="180"/>
      <c r="C80" s="181" t="s">
        <v>108</v>
      </c>
      <c r="D80" s="182" t="s">
        <v>57</v>
      </c>
      <c r="E80" s="182" t="s">
        <v>53</v>
      </c>
      <c r="F80" s="182" t="s">
        <v>54</v>
      </c>
      <c r="G80" s="182" t="s">
        <v>109</v>
      </c>
      <c r="H80" s="182" t="s">
        <v>110</v>
      </c>
      <c r="I80" s="182" t="s">
        <v>111</v>
      </c>
      <c r="J80" s="183" t="s">
        <v>100</v>
      </c>
      <c r="K80" s="184" t="s">
        <v>112</v>
      </c>
      <c r="L80" s="185"/>
      <c r="M80" s="94" t="s">
        <v>19</v>
      </c>
      <c r="N80" s="95" t="s">
        <v>42</v>
      </c>
      <c r="O80" s="95" t="s">
        <v>113</v>
      </c>
      <c r="P80" s="95" t="s">
        <v>114</v>
      </c>
      <c r="Q80" s="95" t="s">
        <v>115</v>
      </c>
      <c r="R80" s="95" t="s">
        <v>116</v>
      </c>
      <c r="S80" s="95" t="s">
        <v>117</v>
      </c>
      <c r="T80" s="96" t="s">
        <v>118</v>
      </c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1:63" s="2" customFormat="1" ht="22.8" customHeight="1">
      <c r="A81" s="40"/>
      <c r="B81" s="41"/>
      <c r="C81" s="101" t="s">
        <v>119</v>
      </c>
      <c r="D81" s="42"/>
      <c r="E81" s="42"/>
      <c r="F81" s="42"/>
      <c r="G81" s="42"/>
      <c r="H81" s="42"/>
      <c r="I81" s="42"/>
      <c r="J81" s="186">
        <f>BK81</f>
        <v>0</v>
      </c>
      <c r="K81" s="42"/>
      <c r="L81" s="46"/>
      <c r="M81" s="97"/>
      <c r="N81" s="187"/>
      <c r="O81" s="98"/>
      <c r="P81" s="188">
        <f>P82</f>
        <v>0</v>
      </c>
      <c r="Q81" s="98"/>
      <c r="R81" s="188">
        <f>R82</f>
        <v>0</v>
      </c>
      <c r="S81" s="98"/>
      <c r="T81" s="189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101</v>
      </c>
      <c r="BK81" s="190">
        <f>BK82</f>
        <v>0</v>
      </c>
    </row>
    <row r="82" spans="1:63" s="12" customFormat="1" ht="25.9" customHeight="1">
      <c r="A82" s="12"/>
      <c r="B82" s="191"/>
      <c r="C82" s="192"/>
      <c r="D82" s="193" t="s">
        <v>71</v>
      </c>
      <c r="E82" s="194" t="s">
        <v>440</v>
      </c>
      <c r="F82" s="194" t="s">
        <v>1734</v>
      </c>
      <c r="G82" s="192"/>
      <c r="H82" s="192"/>
      <c r="I82" s="195"/>
      <c r="J82" s="196">
        <f>BK82</f>
        <v>0</v>
      </c>
      <c r="K82" s="192"/>
      <c r="L82" s="197"/>
      <c r="M82" s="198"/>
      <c r="N82" s="199"/>
      <c r="O82" s="199"/>
      <c r="P82" s="200">
        <f>P83</f>
        <v>0</v>
      </c>
      <c r="Q82" s="199"/>
      <c r="R82" s="200">
        <f>R83</f>
        <v>0</v>
      </c>
      <c r="S82" s="199"/>
      <c r="T82" s="20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2" t="s">
        <v>145</v>
      </c>
      <c r="AT82" s="203" t="s">
        <v>71</v>
      </c>
      <c r="AU82" s="203" t="s">
        <v>72</v>
      </c>
      <c r="AY82" s="202" t="s">
        <v>122</v>
      </c>
      <c r="BK82" s="204">
        <f>BK83</f>
        <v>0</v>
      </c>
    </row>
    <row r="83" spans="1:63" s="12" customFormat="1" ht="22.8" customHeight="1">
      <c r="A83" s="12"/>
      <c r="B83" s="191"/>
      <c r="C83" s="192"/>
      <c r="D83" s="193" t="s">
        <v>71</v>
      </c>
      <c r="E83" s="205" t="s">
        <v>1735</v>
      </c>
      <c r="F83" s="205" t="s">
        <v>1736</v>
      </c>
      <c r="G83" s="192"/>
      <c r="H83" s="192"/>
      <c r="I83" s="195"/>
      <c r="J83" s="206">
        <f>BK83</f>
        <v>0</v>
      </c>
      <c r="K83" s="192"/>
      <c r="L83" s="197"/>
      <c r="M83" s="198"/>
      <c r="N83" s="199"/>
      <c r="O83" s="199"/>
      <c r="P83" s="200">
        <f>P84</f>
        <v>0</v>
      </c>
      <c r="Q83" s="199"/>
      <c r="R83" s="200">
        <f>R84</f>
        <v>0</v>
      </c>
      <c r="S83" s="199"/>
      <c r="T83" s="201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145</v>
      </c>
      <c r="AT83" s="203" t="s">
        <v>71</v>
      </c>
      <c r="AU83" s="203" t="s">
        <v>80</v>
      </c>
      <c r="AY83" s="202" t="s">
        <v>122</v>
      </c>
      <c r="BK83" s="204">
        <f>BK84</f>
        <v>0</v>
      </c>
    </row>
    <row r="84" spans="1:65" s="2" customFormat="1" ht="49.05" customHeight="1">
      <c r="A84" s="40"/>
      <c r="B84" s="41"/>
      <c r="C84" s="207" t="s">
        <v>128</v>
      </c>
      <c r="D84" s="207" t="s">
        <v>124</v>
      </c>
      <c r="E84" s="208" t="s">
        <v>1737</v>
      </c>
      <c r="F84" s="209" t="s">
        <v>1738</v>
      </c>
      <c r="G84" s="210" t="s">
        <v>204</v>
      </c>
      <c r="H84" s="211">
        <v>1</v>
      </c>
      <c r="I84" s="212"/>
      <c r="J84" s="213">
        <f>ROUND(I84*H84,2)</f>
        <v>0</v>
      </c>
      <c r="K84" s="214"/>
      <c r="L84" s="46"/>
      <c r="M84" s="270" t="s">
        <v>19</v>
      </c>
      <c r="N84" s="271" t="s">
        <v>43</v>
      </c>
      <c r="O84" s="272"/>
      <c r="P84" s="273">
        <f>O84*H84</f>
        <v>0</v>
      </c>
      <c r="Q84" s="273">
        <v>0</v>
      </c>
      <c r="R84" s="273">
        <f>Q84*H84</f>
        <v>0</v>
      </c>
      <c r="S84" s="273">
        <v>0</v>
      </c>
      <c r="T84" s="274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9" t="s">
        <v>485</v>
      </c>
      <c r="AT84" s="219" t="s">
        <v>124</v>
      </c>
      <c r="AU84" s="219" t="s">
        <v>82</v>
      </c>
      <c r="AY84" s="19" t="s">
        <v>122</v>
      </c>
      <c r="BE84" s="220">
        <f>IF(N84="základní",J84,0)</f>
        <v>0</v>
      </c>
      <c r="BF84" s="220">
        <f>IF(N84="snížená",J84,0)</f>
        <v>0</v>
      </c>
      <c r="BG84" s="220">
        <f>IF(N84="zákl. přenesená",J84,0)</f>
        <v>0</v>
      </c>
      <c r="BH84" s="220">
        <f>IF(N84="sníž. přenesená",J84,0)</f>
        <v>0</v>
      </c>
      <c r="BI84" s="220">
        <f>IF(N84="nulová",J84,0)</f>
        <v>0</v>
      </c>
      <c r="BJ84" s="19" t="s">
        <v>80</v>
      </c>
      <c r="BK84" s="220">
        <f>ROUND(I84*H84,2)</f>
        <v>0</v>
      </c>
      <c r="BL84" s="19" t="s">
        <v>485</v>
      </c>
      <c r="BM84" s="219" t="s">
        <v>189</v>
      </c>
    </row>
    <row r="85" spans="1:31" s="2" customFormat="1" ht="6.95" customHeight="1">
      <c r="A85" s="40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46"/>
      <c r="M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</sheetData>
  <sheetProtection password="CC6F" sheet="1" objects="1" scenarios="1" formatColumns="0" formatRows="0" autoFilter="0"/>
  <autoFilter ref="C80:K8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STAVEBNÍ ÚPRAVY,PŘÍSTAVBA A NÁSTAVBA GARÁŽE JSH MALÉ HOŠTICE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1739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3. 5. 2021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ROUND((SUM(BE80:BE89)),2)</f>
        <v>0</v>
      </c>
      <c r="G33" s="40"/>
      <c r="H33" s="40"/>
      <c r="I33" s="150">
        <v>0.21</v>
      </c>
      <c r="J33" s="149">
        <f>ROUND(((SUM(BE80:BE89))*I33),2)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ROUND((SUM(BF80:BF89)),2)</f>
        <v>0</v>
      </c>
      <c r="G34" s="40"/>
      <c r="H34" s="40"/>
      <c r="I34" s="150">
        <v>0.15</v>
      </c>
      <c r="J34" s="149">
        <f>ROUND(((SUM(BF80:BF89))*I34),2)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ROUND((SUM(BG80:BG89)),2)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ROUND((SUM(BH80:BH89)),2)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ROUND((SUM(BI80:BI89)),2)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STAVEBNÍ ÚPRAVY,PŘÍSTAVBA A NÁSTAVBA GARÁŽE JSH MALÉ HOŠTICE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05 - 05 - Vedlejší a ostatní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Malé Hoštice, parcela č. 310/25, ...</v>
      </c>
      <c r="G52" s="42"/>
      <c r="H52" s="42"/>
      <c r="I52" s="34" t="s">
        <v>23</v>
      </c>
      <c r="J52" s="74" t="str">
        <f>IF(J12="","",J12)</f>
        <v>3. 5. 2021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Statutární město Opava, MČ Malé Hoštice</v>
      </c>
      <c r="G54" s="42"/>
      <c r="H54" s="42"/>
      <c r="I54" s="34" t="s">
        <v>31</v>
      </c>
      <c r="J54" s="38" t="str">
        <f>E21</f>
        <v>Ing.Petr pfleger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Katerinec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1740</v>
      </c>
      <c r="E60" s="170"/>
      <c r="F60" s="170"/>
      <c r="G60" s="170"/>
      <c r="H60" s="170"/>
      <c r="I60" s="170"/>
      <c r="J60" s="171">
        <f>J81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107</v>
      </c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6.25" customHeight="1">
      <c r="A70" s="40"/>
      <c r="B70" s="41"/>
      <c r="C70" s="42"/>
      <c r="D70" s="42"/>
      <c r="E70" s="162" t="str">
        <f>E7</f>
        <v>STAVEBNÍ ÚPRAVY,PŘÍSTAVBA A NÁSTAVBA GARÁŽE JSH MALÉ HOŠTICE</v>
      </c>
      <c r="F70" s="34"/>
      <c r="G70" s="34"/>
      <c r="H70" s="34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96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05 - 05 - Vedlejší a ostatní rozpočtové náklady</v>
      </c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21</v>
      </c>
      <c r="D74" s="42"/>
      <c r="E74" s="42"/>
      <c r="F74" s="29" t="str">
        <f>F12</f>
        <v>Malé Hoštice, parcela č. 310/25, ...</v>
      </c>
      <c r="G74" s="42"/>
      <c r="H74" s="42"/>
      <c r="I74" s="34" t="s">
        <v>23</v>
      </c>
      <c r="J74" s="74" t="str">
        <f>IF(J12="","",J12)</f>
        <v>3. 5. 2021</v>
      </c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25</v>
      </c>
      <c r="D76" s="42"/>
      <c r="E76" s="42"/>
      <c r="F76" s="29" t="str">
        <f>E15</f>
        <v>Statutární město Opava, MČ Malé Hoštice</v>
      </c>
      <c r="G76" s="42"/>
      <c r="H76" s="42"/>
      <c r="I76" s="34" t="s">
        <v>31</v>
      </c>
      <c r="J76" s="38" t="str">
        <f>E21</f>
        <v>Ing.Petr pfleger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29</v>
      </c>
      <c r="D77" s="42"/>
      <c r="E77" s="42"/>
      <c r="F77" s="29" t="str">
        <f>IF(E18="","",E18)</f>
        <v>Vyplň údaj</v>
      </c>
      <c r="G77" s="42"/>
      <c r="H77" s="42"/>
      <c r="I77" s="34" t="s">
        <v>34</v>
      </c>
      <c r="J77" s="38" t="str">
        <f>E24</f>
        <v>Katerinec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79"/>
      <c r="B79" s="180"/>
      <c r="C79" s="181" t="s">
        <v>108</v>
      </c>
      <c r="D79" s="182" t="s">
        <v>57</v>
      </c>
      <c r="E79" s="182" t="s">
        <v>53</v>
      </c>
      <c r="F79" s="182" t="s">
        <v>54</v>
      </c>
      <c r="G79" s="182" t="s">
        <v>109</v>
      </c>
      <c r="H79" s="182" t="s">
        <v>110</v>
      </c>
      <c r="I79" s="182" t="s">
        <v>111</v>
      </c>
      <c r="J79" s="183" t="s">
        <v>100</v>
      </c>
      <c r="K79" s="184" t="s">
        <v>112</v>
      </c>
      <c r="L79" s="185"/>
      <c r="M79" s="94" t="s">
        <v>19</v>
      </c>
      <c r="N79" s="95" t="s">
        <v>42</v>
      </c>
      <c r="O79" s="95" t="s">
        <v>113</v>
      </c>
      <c r="P79" s="95" t="s">
        <v>114</v>
      </c>
      <c r="Q79" s="95" t="s">
        <v>115</v>
      </c>
      <c r="R79" s="95" t="s">
        <v>116</v>
      </c>
      <c r="S79" s="95" t="s">
        <v>117</v>
      </c>
      <c r="T79" s="96" t="s">
        <v>118</v>
      </c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</row>
    <row r="80" spans="1:63" s="2" customFormat="1" ht="22.8" customHeight="1">
      <c r="A80" s="40"/>
      <c r="B80" s="41"/>
      <c r="C80" s="101" t="s">
        <v>119</v>
      </c>
      <c r="D80" s="42"/>
      <c r="E80" s="42"/>
      <c r="F80" s="42"/>
      <c r="G80" s="42"/>
      <c r="H80" s="42"/>
      <c r="I80" s="42"/>
      <c r="J80" s="186">
        <f>BK80</f>
        <v>0</v>
      </c>
      <c r="K80" s="42"/>
      <c r="L80" s="46"/>
      <c r="M80" s="97"/>
      <c r="N80" s="187"/>
      <c r="O80" s="98"/>
      <c r="P80" s="188">
        <f>P81</f>
        <v>0</v>
      </c>
      <c r="Q80" s="98"/>
      <c r="R80" s="188">
        <f>R81</f>
        <v>0</v>
      </c>
      <c r="S80" s="98"/>
      <c r="T80" s="189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71</v>
      </c>
      <c r="AU80" s="19" t="s">
        <v>101</v>
      </c>
      <c r="BK80" s="190">
        <f>BK81</f>
        <v>0</v>
      </c>
    </row>
    <row r="81" spans="1:63" s="12" customFormat="1" ht="25.9" customHeight="1">
      <c r="A81" s="12"/>
      <c r="B81" s="191"/>
      <c r="C81" s="192"/>
      <c r="D81" s="193" t="s">
        <v>71</v>
      </c>
      <c r="E81" s="194" t="s">
        <v>1741</v>
      </c>
      <c r="F81" s="194" t="s">
        <v>1742</v>
      </c>
      <c r="G81" s="192"/>
      <c r="H81" s="192"/>
      <c r="I81" s="195"/>
      <c r="J81" s="196">
        <f>BK81</f>
        <v>0</v>
      </c>
      <c r="K81" s="192"/>
      <c r="L81" s="197"/>
      <c r="M81" s="198"/>
      <c r="N81" s="199"/>
      <c r="O81" s="199"/>
      <c r="P81" s="200">
        <f>SUM(P82:P89)</f>
        <v>0</v>
      </c>
      <c r="Q81" s="199"/>
      <c r="R81" s="200">
        <f>SUM(R82:R89)</f>
        <v>0</v>
      </c>
      <c r="S81" s="199"/>
      <c r="T81" s="201">
        <f>SUM(T82:T89)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2" t="s">
        <v>169</v>
      </c>
      <c r="AT81" s="203" t="s">
        <v>71</v>
      </c>
      <c r="AU81" s="203" t="s">
        <v>72</v>
      </c>
      <c r="AY81" s="202" t="s">
        <v>122</v>
      </c>
      <c r="BK81" s="204">
        <f>SUM(BK82:BK89)</f>
        <v>0</v>
      </c>
    </row>
    <row r="82" spans="1:65" s="2" customFormat="1" ht="62.7" customHeight="1">
      <c r="A82" s="40"/>
      <c r="B82" s="41"/>
      <c r="C82" s="207" t="s">
        <v>80</v>
      </c>
      <c r="D82" s="207" t="s">
        <v>124</v>
      </c>
      <c r="E82" s="208" t="s">
        <v>1743</v>
      </c>
      <c r="F82" s="209" t="s">
        <v>1744</v>
      </c>
      <c r="G82" s="210" t="s">
        <v>204</v>
      </c>
      <c r="H82" s="211">
        <v>1</v>
      </c>
      <c r="I82" s="212"/>
      <c r="J82" s="213">
        <f>ROUND(I82*H82,2)</f>
        <v>0</v>
      </c>
      <c r="K82" s="214"/>
      <c r="L82" s="46"/>
      <c r="M82" s="215" t="s">
        <v>19</v>
      </c>
      <c r="N82" s="216" t="s">
        <v>43</v>
      </c>
      <c r="O82" s="86"/>
      <c r="P82" s="217">
        <f>O82*H82</f>
        <v>0</v>
      </c>
      <c r="Q82" s="217">
        <v>0</v>
      </c>
      <c r="R82" s="217">
        <f>Q82*H82</f>
        <v>0</v>
      </c>
      <c r="S82" s="217">
        <v>0</v>
      </c>
      <c r="T82" s="218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19" t="s">
        <v>128</v>
      </c>
      <c r="AT82" s="219" t="s">
        <v>124</v>
      </c>
      <c r="AU82" s="219" t="s">
        <v>80</v>
      </c>
      <c r="AY82" s="19" t="s">
        <v>122</v>
      </c>
      <c r="BE82" s="220">
        <f>IF(N82="základní",J82,0)</f>
        <v>0</v>
      </c>
      <c r="BF82" s="220">
        <f>IF(N82="snížená",J82,0)</f>
        <v>0</v>
      </c>
      <c r="BG82" s="220">
        <f>IF(N82="zákl. přenesená",J82,0)</f>
        <v>0</v>
      </c>
      <c r="BH82" s="220">
        <f>IF(N82="sníž. přenesená",J82,0)</f>
        <v>0</v>
      </c>
      <c r="BI82" s="220">
        <f>IF(N82="nulová",J82,0)</f>
        <v>0</v>
      </c>
      <c r="BJ82" s="19" t="s">
        <v>80</v>
      </c>
      <c r="BK82" s="220">
        <f>ROUND(I82*H82,2)</f>
        <v>0</v>
      </c>
      <c r="BL82" s="19" t="s">
        <v>128</v>
      </c>
      <c r="BM82" s="219" t="s">
        <v>82</v>
      </c>
    </row>
    <row r="83" spans="1:65" s="2" customFormat="1" ht="66.75" customHeight="1">
      <c r="A83" s="40"/>
      <c r="B83" s="41"/>
      <c r="C83" s="207" t="s">
        <v>82</v>
      </c>
      <c r="D83" s="207" t="s">
        <v>124</v>
      </c>
      <c r="E83" s="208" t="s">
        <v>1745</v>
      </c>
      <c r="F83" s="209" t="s">
        <v>1746</v>
      </c>
      <c r="G83" s="210" t="s">
        <v>204</v>
      </c>
      <c r="H83" s="211">
        <v>1</v>
      </c>
      <c r="I83" s="212"/>
      <c r="J83" s="213">
        <f>ROUND(I83*H83,2)</f>
        <v>0</v>
      </c>
      <c r="K83" s="214"/>
      <c r="L83" s="46"/>
      <c r="M83" s="215" t="s">
        <v>19</v>
      </c>
      <c r="N83" s="216" t="s">
        <v>43</v>
      </c>
      <c r="O83" s="86"/>
      <c r="P83" s="217">
        <f>O83*H83</f>
        <v>0</v>
      </c>
      <c r="Q83" s="217">
        <v>0</v>
      </c>
      <c r="R83" s="217">
        <f>Q83*H83</f>
        <v>0</v>
      </c>
      <c r="S83" s="217">
        <v>0</v>
      </c>
      <c r="T83" s="218">
        <f>S83*H83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R83" s="219" t="s">
        <v>128</v>
      </c>
      <c r="AT83" s="219" t="s">
        <v>124</v>
      </c>
      <c r="AU83" s="219" t="s">
        <v>80</v>
      </c>
      <c r="AY83" s="19" t="s">
        <v>122</v>
      </c>
      <c r="BE83" s="220">
        <f>IF(N83="základní",J83,0)</f>
        <v>0</v>
      </c>
      <c r="BF83" s="220">
        <f>IF(N83="snížená",J83,0)</f>
        <v>0</v>
      </c>
      <c r="BG83" s="220">
        <f>IF(N83="zákl. přenesená",J83,0)</f>
        <v>0</v>
      </c>
      <c r="BH83" s="220">
        <f>IF(N83="sníž. přenesená",J83,0)</f>
        <v>0</v>
      </c>
      <c r="BI83" s="220">
        <f>IF(N83="nulová",J83,0)</f>
        <v>0</v>
      </c>
      <c r="BJ83" s="19" t="s">
        <v>80</v>
      </c>
      <c r="BK83" s="220">
        <f>ROUND(I83*H83,2)</f>
        <v>0</v>
      </c>
      <c r="BL83" s="19" t="s">
        <v>128</v>
      </c>
      <c r="BM83" s="219" t="s">
        <v>128</v>
      </c>
    </row>
    <row r="84" spans="1:65" s="2" customFormat="1" ht="62.7" customHeight="1">
      <c r="A84" s="40"/>
      <c r="B84" s="41"/>
      <c r="C84" s="207" t="s">
        <v>189</v>
      </c>
      <c r="D84" s="207" t="s">
        <v>124</v>
      </c>
      <c r="E84" s="208" t="s">
        <v>1747</v>
      </c>
      <c r="F84" s="209" t="s">
        <v>1748</v>
      </c>
      <c r="G84" s="210" t="s">
        <v>204</v>
      </c>
      <c r="H84" s="211">
        <v>0</v>
      </c>
      <c r="I84" s="212"/>
      <c r="J84" s="213">
        <f>ROUND(I84*H84,2)</f>
        <v>0</v>
      </c>
      <c r="K84" s="214"/>
      <c r="L84" s="46"/>
      <c r="M84" s="215" t="s">
        <v>19</v>
      </c>
      <c r="N84" s="216" t="s">
        <v>43</v>
      </c>
      <c r="O84" s="86"/>
      <c r="P84" s="217">
        <f>O84*H84</f>
        <v>0</v>
      </c>
      <c r="Q84" s="217">
        <v>0</v>
      </c>
      <c r="R84" s="217">
        <f>Q84*H84</f>
        <v>0</v>
      </c>
      <c r="S84" s="217">
        <v>0</v>
      </c>
      <c r="T84" s="218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9" t="s">
        <v>128</v>
      </c>
      <c r="AT84" s="219" t="s">
        <v>124</v>
      </c>
      <c r="AU84" s="219" t="s">
        <v>80</v>
      </c>
      <c r="AY84" s="19" t="s">
        <v>122</v>
      </c>
      <c r="BE84" s="220">
        <f>IF(N84="základní",J84,0)</f>
        <v>0</v>
      </c>
      <c r="BF84" s="220">
        <f>IF(N84="snížená",J84,0)</f>
        <v>0</v>
      </c>
      <c r="BG84" s="220">
        <f>IF(N84="zákl. přenesená",J84,0)</f>
        <v>0</v>
      </c>
      <c r="BH84" s="220">
        <f>IF(N84="sníž. přenesená",J84,0)</f>
        <v>0</v>
      </c>
      <c r="BI84" s="220">
        <f>IF(N84="nulová",J84,0)</f>
        <v>0</v>
      </c>
      <c r="BJ84" s="19" t="s">
        <v>80</v>
      </c>
      <c r="BK84" s="220">
        <f>ROUND(I84*H84,2)</f>
        <v>0</v>
      </c>
      <c r="BL84" s="19" t="s">
        <v>128</v>
      </c>
      <c r="BM84" s="219" t="s">
        <v>1749</v>
      </c>
    </row>
    <row r="85" spans="1:65" s="2" customFormat="1" ht="24.15" customHeight="1">
      <c r="A85" s="40"/>
      <c r="B85" s="41"/>
      <c r="C85" s="207" t="s">
        <v>145</v>
      </c>
      <c r="D85" s="207" t="s">
        <v>124</v>
      </c>
      <c r="E85" s="208" t="s">
        <v>1750</v>
      </c>
      <c r="F85" s="209" t="s">
        <v>1751</v>
      </c>
      <c r="G85" s="210" t="s">
        <v>204</v>
      </c>
      <c r="H85" s="211">
        <v>1</v>
      </c>
      <c r="I85" s="212"/>
      <c r="J85" s="213">
        <f>ROUND(I85*H85,2)</f>
        <v>0</v>
      </c>
      <c r="K85" s="214"/>
      <c r="L85" s="46"/>
      <c r="M85" s="215" t="s">
        <v>19</v>
      </c>
      <c r="N85" s="216" t="s">
        <v>43</v>
      </c>
      <c r="O85" s="86"/>
      <c r="P85" s="217">
        <f>O85*H85</f>
        <v>0</v>
      </c>
      <c r="Q85" s="217">
        <v>0</v>
      </c>
      <c r="R85" s="217">
        <f>Q85*H85</f>
        <v>0</v>
      </c>
      <c r="S85" s="217">
        <v>0</v>
      </c>
      <c r="T85" s="218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9" t="s">
        <v>128</v>
      </c>
      <c r="AT85" s="219" t="s">
        <v>124</v>
      </c>
      <c r="AU85" s="219" t="s">
        <v>80</v>
      </c>
      <c r="AY85" s="19" t="s">
        <v>122</v>
      </c>
      <c r="BE85" s="220">
        <f>IF(N85="základní",J85,0)</f>
        <v>0</v>
      </c>
      <c r="BF85" s="220">
        <f>IF(N85="snížená",J85,0)</f>
        <v>0</v>
      </c>
      <c r="BG85" s="220">
        <f>IF(N85="zákl. přenesená",J85,0)</f>
        <v>0</v>
      </c>
      <c r="BH85" s="220">
        <f>IF(N85="sníž. přenesená",J85,0)</f>
        <v>0</v>
      </c>
      <c r="BI85" s="220">
        <f>IF(N85="nulová",J85,0)</f>
        <v>0</v>
      </c>
      <c r="BJ85" s="19" t="s">
        <v>80</v>
      </c>
      <c r="BK85" s="220">
        <f>ROUND(I85*H85,2)</f>
        <v>0</v>
      </c>
      <c r="BL85" s="19" t="s">
        <v>128</v>
      </c>
      <c r="BM85" s="219" t="s">
        <v>189</v>
      </c>
    </row>
    <row r="86" spans="1:65" s="2" customFormat="1" ht="24.15" customHeight="1">
      <c r="A86" s="40"/>
      <c r="B86" s="41"/>
      <c r="C86" s="207" t="s">
        <v>128</v>
      </c>
      <c r="D86" s="207" t="s">
        <v>124</v>
      </c>
      <c r="E86" s="208" t="s">
        <v>1752</v>
      </c>
      <c r="F86" s="209" t="s">
        <v>1753</v>
      </c>
      <c r="G86" s="210" t="s">
        <v>204</v>
      </c>
      <c r="H86" s="211">
        <v>1</v>
      </c>
      <c r="I86" s="212"/>
      <c r="J86" s="213">
        <f>ROUND(I86*H86,2)</f>
        <v>0</v>
      </c>
      <c r="K86" s="214"/>
      <c r="L86" s="46"/>
      <c r="M86" s="215" t="s">
        <v>19</v>
      </c>
      <c r="N86" s="216" t="s">
        <v>43</v>
      </c>
      <c r="O86" s="86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9" t="s">
        <v>128</v>
      </c>
      <c r="AT86" s="219" t="s">
        <v>124</v>
      </c>
      <c r="AU86" s="219" t="s">
        <v>80</v>
      </c>
      <c r="AY86" s="19" t="s">
        <v>122</v>
      </c>
      <c r="BE86" s="220">
        <f>IF(N86="základní",J86,0)</f>
        <v>0</v>
      </c>
      <c r="BF86" s="220">
        <f>IF(N86="snížená",J86,0)</f>
        <v>0</v>
      </c>
      <c r="BG86" s="220">
        <f>IF(N86="zákl. přenesená",J86,0)</f>
        <v>0</v>
      </c>
      <c r="BH86" s="220">
        <f>IF(N86="sníž. přenesená",J86,0)</f>
        <v>0</v>
      </c>
      <c r="BI86" s="220">
        <f>IF(N86="nulová",J86,0)</f>
        <v>0</v>
      </c>
      <c r="BJ86" s="19" t="s">
        <v>80</v>
      </c>
      <c r="BK86" s="220">
        <f>ROUND(I86*H86,2)</f>
        <v>0</v>
      </c>
      <c r="BL86" s="19" t="s">
        <v>128</v>
      </c>
      <c r="BM86" s="219" t="s">
        <v>201</v>
      </c>
    </row>
    <row r="87" spans="1:65" s="2" customFormat="1" ht="49.05" customHeight="1">
      <c r="A87" s="40"/>
      <c r="B87" s="41"/>
      <c r="C87" s="207" t="s">
        <v>169</v>
      </c>
      <c r="D87" s="207" t="s">
        <v>124</v>
      </c>
      <c r="E87" s="208" t="s">
        <v>1754</v>
      </c>
      <c r="F87" s="209" t="s">
        <v>1755</v>
      </c>
      <c r="G87" s="210" t="s">
        <v>204</v>
      </c>
      <c r="H87" s="211">
        <v>0</v>
      </c>
      <c r="I87" s="212"/>
      <c r="J87" s="213">
        <f>ROUND(I87*H87,2)</f>
        <v>0</v>
      </c>
      <c r="K87" s="214"/>
      <c r="L87" s="46"/>
      <c r="M87" s="215" t="s">
        <v>19</v>
      </c>
      <c r="N87" s="216" t="s">
        <v>43</v>
      </c>
      <c r="O87" s="86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9" t="s">
        <v>128</v>
      </c>
      <c r="AT87" s="219" t="s">
        <v>124</v>
      </c>
      <c r="AU87" s="219" t="s">
        <v>80</v>
      </c>
      <c r="AY87" s="19" t="s">
        <v>122</v>
      </c>
      <c r="BE87" s="220">
        <f>IF(N87="základní",J87,0)</f>
        <v>0</v>
      </c>
      <c r="BF87" s="220">
        <f>IF(N87="snížená",J87,0)</f>
        <v>0</v>
      </c>
      <c r="BG87" s="220">
        <f>IF(N87="zákl. přenesená",J87,0)</f>
        <v>0</v>
      </c>
      <c r="BH87" s="220">
        <f>IF(N87="sníž. přenesená",J87,0)</f>
        <v>0</v>
      </c>
      <c r="BI87" s="220">
        <f>IF(N87="nulová",J87,0)</f>
        <v>0</v>
      </c>
      <c r="BJ87" s="19" t="s">
        <v>80</v>
      </c>
      <c r="BK87" s="220">
        <f>ROUND(I87*H87,2)</f>
        <v>0</v>
      </c>
      <c r="BL87" s="19" t="s">
        <v>128</v>
      </c>
      <c r="BM87" s="219" t="s">
        <v>283</v>
      </c>
    </row>
    <row r="88" spans="1:65" s="2" customFormat="1" ht="24.15" customHeight="1">
      <c r="A88" s="40"/>
      <c r="B88" s="41"/>
      <c r="C88" s="207" t="s">
        <v>175</v>
      </c>
      <c r="D88" s="207" t="s">
        <v>124</v>
      </c>
      <c r="E88" s="208" t="s">
        <v>1756</v>
      </c>
      <c r="F88" s="209" t="s">
        <v>1757</v>
      </c>
      <c r="G88" s="210" t="s">
        <v>204</v>
      </c>
      <c r="H88" s="211">
        <v>0</v>
      </c>
      <c r="I88" s="212"/>
      <c r="J88" s="213">
        <f>ROUND(I88*H88,2)</f>
        <v>0</v>
      </c>
      <c r="K88" s="214"/>
      <c r="L88" s="46"/>
      <c r="M88" s="215" t="s">
        <v>19</v>
      </c>
      <c r="N88" s="216" t="s">
        <v>43</v>
      </c>
      <c r="O88" s="86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9" t="s">
        <v>128</v>
      </c>
      <c r="AT88" s="219" t="s">
        <v>124</v>
      </c>
      <c r="AU88" s="219" t="s">
        <v>80</v>
      </c>
      <c r="AY88" s="19" t="s">
        <v>122</v>
      </c>
      <c r="BE88" s="220">
        <f>IF(N88="základní",J88,0)</f>
        <v>0</v>
      </c>
      <c r="BF88" s="220">
        <f>IF(N88="snížená",J88,0)</f>
        <v>0</v>
      </c>
      <c r="BG88" s="220">
        <f>IF(N88="zákl. přenesená",J88,0)</f>
        <v>0</v>
      </c>
      <c r="BH88" s="220">
        <f>IF(N88="sníž. přenesená",J88,0)</f>
        <v>0</v>
      </c>
      <c r="BI88" s="220">
        <f>IF(N88="nulová",J88,0)</f>
        <v>0</v>
      </c>
      <c r="BJ88" s="19" t="s">
        <v>80</v>
      </c>
      <c r="BK88" s="220">
        <f>ROUND(I88*H88,2)</f>
        <v>0</v>
      </c>
      <c r="BL88" s="19" t="s">
        <v>128</v>
      </c>
      <c r="BM88" s="219" t="s">
        <v>309</v>
      </c>
    </row>
    <row r="89" spans="1:65" s="2" customFormat="1" ht="24.15" customHeight="1">
      <c r="A89" s="40"/>
      <c r="B89" s="41"/>
      <c r="C89" s="207" t="s">
        <v>182</v>
      </c>
      <c r="D89" s="207" t="s">
        <v>124</v>
      </c>
      <c r="E89" s="208" t="s">
        <v>1758</v>
      </c>
      <c r="F89" s="209" t="s">
        <v>1759</v>
      </c>
      <c r="G89" s="210" t="s">
        <v>204</v>
      </c>
      <c r="H89" s="211">
        <v>1</v>
      </c>
      <c r="I89" s="212"/>
      <c r="J89" s="213">
        <f>ROUND(I89*H89,2)</f>
        <v>0</v>
      </c>
      <c r="K89" s="214"/>
      <c r="L89" s="46"/>
      <c r="M89" s="270" t="s">
        <v>19</v>
      </c>
      <c r="N89" s="271" t="s">
        <v>43</v>
      </c>
      <c r="O89" s="272"/>
      <c r="P89" s="273">
        <f>O89*H89</f>
        <v>0</v>
      </c>
      <c r="Q89" s="273">
        <v>0</v>
      </c>
      <c r="R89" s="273">
        <f>Q89*H89</f>
        <v>0</v>
      </c>
      <c r="S89" s="273">
        <v>0</v>
      </c>
      <c r="T89" s="274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9" t="s">
        <v>128</v>
      </c>
      <c r="AT89" s="219" t="s">
        <v>124</v>
      </c>
      <c r="AU89" s="219" t="s">
        <v>80</v>
      </c>
      <c r="AY89" s="19" t="s">
        <v>122</v>
      </c>
      <c r="BE89" s="220">
        <f>IF(N89="základní",J89,0)</f>
        <v>0</v>
      </c>
      <c r="BF89" s="220">
        <f>IF(N89="snížená",J89,0)</f>
        <v>0</v>
      </c>
      <c r="BG89" s="220">
        <f>IF(N89="zákl. přenesená",J89,0)</f>
        <v>0</v>
      </c>
      <c r="BH89" s="220">
        <f>IF(N89="sníž. přenesená",J89,0)</f>
        <v>0</v>
      </c>
      <c r="BI89" s="220">
        <f>IF(N89="nulová",J89,0)</f>
        <v>0</v>
      </c>
      <c r="BJ89" s="19" t="s">
        <v>80</v>
      </c>
      <c r="BK89" s="220">
        <f>ROUND(I89*H89,2)</f>
        <v>0</v>
      </c>
      <c r="BL89" s="19" t="s">
        <v>128</v>
      </c>
      <c r="BM89" s="219" t="s">
        <v>314</v>
      </c>
    </row>
    <row r="90" spans="1:31" s="2" customFormat="1" ht="6.95" customHeight="1">
      <c r="A90" s="40"/>
      <c r="B90" s="61"/>
      <c r="C90" s="62"/>
      <c r="D90" s="62"/>
      <c r="E90" s="62"/>
      <c r="F90" s="62"/>
      <c r="G90" s="62"/>
      <c r="H90" s="62"/>
      <c r="I90" s="62"/>
      <c r="J90" s="62"/>
      <c r="K90" s="62"/>
      <c r="L90" s="46"/>
      <c r="M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</sheetData>
  <sheetProtection password="CC6F" sheet="1" objects="1" scenarios="1" formatColumns="0" formatRows="0" autoFilter="0"/>
  <autoFilter ref="C79:K89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0" customWidth="1"/>
    <col min="2" max="2" width="1.7109375" style="290" customWidth="1"/>
    <col min="3" max="4" width="5.00390625" style="290" customWidth="1"/>
    <col min="5" max="5" width="11.7109375" style="290" customWidth="1"/>
    <col min="6" max="6" width="9.140625" style="290" customWidth="1"/>
    <col min="7" max="7" width="5.00390625" style="290" customWidth="1"/>
    <col min="8" max="8" width="77.8515625" style="290" customWidth="1"/>
    <col min="9" max="10" width="20.00390625" style="290" customWidth="1"/>
    <col min="11" max="11" width="1.7109375" style="290" customWidth="1"/>
  </cols>
  <sheetData>
    <row r="1" s="1" customFormat="1" ht="37.5" customHeight="1"/>
    <row r="2" spans="2:11" s="1" customFormat="1" ht="7.5" customHeight="1">
      <c r="B2" s="291"/>
      <c r="C2" s="292"/>
      <c r="D2" s="292"/>
      <c r="E2" s="292"/>
      <c r="F2" s="292"/>
      <c r="G2" s="292"/>
      <c r="H2" s="292"/>
      <c r="I2" s="292"/>
      <c r="J2" s="292"/>
      <c r="K2" s="293"/>
    </row>
    <row r="3" spans="2:11" s="17" customFormat="1" ht="45" customHeight="1">
      <c r="B3" s="294"/>
      <c r="C3" s="295" t="s">
        <v>1760</v>
      </c>
      <c r="D3" s="295"/>
      <c r="E3" s="295"/>
      <c r="F3" s="295"/>
      <c r="G3" s="295"/>
      <c r="H3" s="295"/>
      <c r="I3" s="295"/>
      <c r="J3" s="295"/>
      <c r="K3" s="296"/>
    </row>
    <row r="4" spans="2:11" s="1" customFormat="1" ht="25.5" customHeight="1">
      <c r="B4" s="297"/>
      <c r="C4" s="298" t="s">
        <v>1761</v>
      </c>
      <c r="D4" s="298"/>
      <c r="E4" s="298"/>
      <c r="F4" s="298"/>
      <c r="G4" s="298"/>
      <c r="H4" s="298"/>
      <c r="I4" s="298"/>
      <c r="J4" s="298"/>
      <c r="K4" s="299"/>
    </row>
    <row r="5" spans="2:11" s="1" customFormat="1" ht="5.25" customHeight="1">
      <c r="B5" s="297"/>
      <c r="C5" s="300"/>
      <c r="D5" s="300"/>
      <c r="E5" s="300"/>
      <c r="F5" s="300"/>
      <c r="G5" s="300"/>
      <c r="H5" s="300"/>
      <c r="I5" s="300"/>
      <c r="J5" s="300"/>
      <c r="K5" s="299"/>
    </row>
    <row r="6" spans="2:11" s="1" customFormat="1" ht="15" customHeight="1">
      <c r="B6" s="297"/>
      <c r="C6" s="301" t="s">
        <v>1762</v>
      </c>
      <c r="D6" s="301"/>
      <c r="E6" s="301"/>
      <c r="F6" s="301"/>
      <c r="G6" s="301"/>
      <c r="H6" s="301"/>
      <c r="I6" s="301"/>
      <c r="J6" s="301"/>
      <c r="K6" s="299"/>
    </row>
    <row r="7" spans="2:11" s="1" customFormat="1" ht="15" customHeight="1">
      <c r="B7" s="302"/>
      <c r="C7" s="301" t="s">
        <v>1763</v>
      </c>
      <c r="D7" s="301"/>
      <c r="E7" s="301"/>
      <c r="F7" s="301"/>
      <c r="G7" s="301"/>
      <c r="H7" s="301"/>
      <c r="I7" s="301"/>
      <c r="J7" s="301"/>
      <c r="K7" s="299"/>
    </row>
    <row r="8" spans="2:11" s="1" customFormat="1" ht="12.75" customHeight="1">
      <c r="B8" s="302"/>
      <c r="C8" s="301"/>
      <c r="D8" s="301"/>
      <c r="E8" s="301"/>
      <c r="F8" s="301"/>
      <c r="G8" s="301"/>
      <c r="H8" s="301"/>
      <c r="I8" s="301"/>
      <c r="J8" s="301"/>
      <c r="K8" s="299"/>
    </row>
    <row r="9" spans="2:11" s="1" customFormat="1" ht="15" customHeight="1">
      <c r="B9" s="302"/>
      <c r="C9" s="301" t="s">
        <v>1764</v>
      </c>
      <c r="D9" s="301"/>
      <c r="E9" s="301"/>
      <c r="F9" s="301"/>
      <c r="G9" s="301"/>
      <c r="H9" s="301"/>
      <c r="I9" s="301"/>
      <c r="J9" s="301"/>
      <c r="K9" s="299"/>
    </row>
    <row r="10" spans="2:11" s="1" customFormat="1" ht="15" customHeight="1">
      <c r="B10" s="302"/>
      <c r="C10" s="301"/>
      <c r="D10" s="301" t="s">
        <v>1765</v>
      </c>
      <c r="E10" s="301"/>
      <c r="F10" s="301"/>
      <c r="G10" s="301"/>
      <c r="H10" s="301"/>
      <c r="I10" s="301"/>
      <c r="J10" s="301"/>
      <c r="K10" s="299"/>
    </row>
    <row r="11" spans="2:11" s="1" customFormat="1" ht="15" customHeight="1">
      <c r="B11" s="302"/>
      <c r="C11" s="303"/>
      <c r="D11" s="301" t="s">
        <v>1766</v>
      </c>
      <c r="E11" s="301"/>
      <c r="F11" s="301"/>
      <c r="G11" s="301"/>
      <c r="H11" s="301"/>
      <c r="I11" s="301"/>
      <c r="J11" s="301"/>
      <c r="K11" s="299"/>
    </row>
    <row r="12" spans="2:11" s="1" customFormat="1" ht="15" customHeight="1">
      <c r="B12" s="302"/>
      <c r="C12" s="303"/>
      <c r="D12" s="301"/>
      <c r="E12" s="301"/>
      <c r="F12" s="301"/>
      <c r="G12" s="301"/>
      <c r="H12" s="301"/>
      <c r="I12" s="301"/>
      <c r="J12" s="301"/>
      <c r="K12" s="299"/>
    </row>
    <row r="13" spans="2:11" s="1" customFormat="1" ht="15" customHeight="1">
      <c r="B13" s="302"/>
      <c r="C13" s="303"/>
      <c r="D13" s="304" t="s">
        <v>1767</v>
      </c>
      <c r="E13" s="301"/>
      <c r="F13" s="301"/>
      <c r="G13" s="301"/>
      <c r="H13" s="301"/>
      <c r="I13" s="301"/>
      <c r="J13" s="301"/>
      <c r="K13" s="299"/>
    </row>
    <row r="14" spans="2:11" s="1" customFormat="1" ht="12.75" customHeight="1">
      <c r="B14" s="302"/>
      <c r="C14" s="303"/>
      <c r="D14" s="303"/>
      <c r="E14" s="303"/>
      <c r="F14" s="303"/>
      <c r="G14" s="303"/>
      <c r="H14" s="303"/>
      <c r="I14" s="303"/>
      <c r="J14" s="303"/>
      <c r="K14" s="299"/>
    </row>
    <row r="15" spans="2:11" s="1" customFormat="1" ht="15" customHeight="1">
      <c r="B15" s="302"/>
      <c r="C15" s="303"/>
      <c r="D15" s="301" t="s">
        <v>1768</v>
      </c>
      <c r="E15" s="301"/>
      <c r="F15" s="301"/>
      <c r="G15" s="301"/>
      <c r="H15" s="301"/>
      <c r="I15" s="301"/>
      <c r="J15" s="301"/>
      <c r="K15" s="299"/>
    </row>
    <row r="16" spans="2:11" s="1" customFormat="1" ht="15" customHeight="1">
      <c r="B16" s="302"/>
      <c r="C16" s="303"/>
      <c r="D16" s="301" t="s">
        <v>1769</v>
      </c>
      <c r="E16" s="301"/>
      <c r="F16" s="301"/>
      <c r="G16" s="301"/>
      <c r="H16" s="301"/>
      <c r="I16" s="301"/>
      <c r="J16" s="301"/>
      <c r="K16" s="299"/>
    </row>
    <row r="17" spans="2:11" s="1" customFormat="1" ht="15" customHeight="1">
      <c r="B17" s="302"/>
      <c r="C17" s="303"/>
      <c r="D17" s="301" t="s">
        <v>1770</v>
      </c>
      <c r="E17" s="301"/>
      <c r="F17" s="301"/>
      <c r="G17" s="301"/>
      <c r="H17" s="301"/>
      <c r="I17" s="301"/>
      <c r="J17" s="301"/>
      <c r="K17" s="299"/>
    </row>
    <row r="18" spans="2:11" s="1" customFormat="1" ht="15" customHeight="1">
      <c r="B18" s="302"/>
      <c r="C18" s="303"/>
      <c r="D18" s="303"/>
      <c r="E18" s="305" t="s">
        <v>79</v>
      </c>
      <c r="F18" s="301" t="s">
        <v>1771</v>
      </c>
      <c r="G18" s="301"/>
      <c r="H18" s="301"/>
      <c r="I18" s="301"/>
      <c r="J18" s="301"/>
      <c r="K18" s="299"/>
    </row>
    <row r="19" spans="2:11" s="1" customFormat="1" ht="15" customHeight="1">
      <c r="B19" s="302"/>
      <c r="C19" s="303"/>
      <c r="D19" s="303"/>
      <c r="E19" s="305" t="s">
        <v>1772</v>
      </c>
      <c r="F19" s="301" t="s">
        <v>1773</v>
      </c>
      <c r="G19" s="301"/>
      <c r="H19" s="301"/>
      <c r="I19" s="301"/>
      <c r="J19" s="301"/>
      <c r="K19" s="299"/>
    </row>
    <row r="20" spans="2:11" s="1" customFormat="1" ht="15" customHeight="1">
      <c r="B20" s="302"/>
      <c r="C20" s="303"/>
      <c r="D20" s="303"/>
      <c r="E20" s="305" t="s">
        <v>1774</v>
      </c>
      <c r="F20" s="301" t="s">
        <v>1775</v>
      </c>
      <c r="G20" s="301"/>
      <c r="H20" s="301"/>
      <c r="I20" s="301"/>
      <c r="J20" s="301"/>
      <c r="K20" s="299"/>
    </row>
    <row r="21" spans="2:11" s="1" customFormat="1" ht="15" customHeight="1">
      <c r="B21" s="302"/>
      <c r="C21" s="303"/>
      <c r="D21" s="303"/>
      <c r="E21" s="305" t="s">
        <v>1776</v>
      </c>
      <c r="F21" s="301" t="s">
        <v>1777</v>
      </c>
      <c r="G21" s="301"/>
      <c r="H21" s="301"/>
      <c r="I21" s="301"/>
      <c r="J21" s="301"/>
      <c r="K21" s="299"/>
    </row>
    <row r="22" spans="2:11" s="1" customFormat="1" ht="15" customHeight="1">
      <c r="B22" s="302"/>
      <c r="C22" s="303"/>
      <c r="D22" s="303"/>
      <c r="E22" s="305" t="s">
        <v>199</v>
      </c>
      <c r="F22" s="301" t="s">
        <v>200</v>
      </c>
      <c r="G22" s="301"/>
      <c r="H22" s="301"/>
      <c r="I22" s="301"/>
      <c r="J22" s="301"/>
      <c r="K22" s="299"/>
    </row>
    <row r="23" spans="2:11" s="1" customFormat="1" ht="15" customHeight="1">
      <c r="B23" s="302"/>
      <c r="C23" s="303"/>
      <c r="D23" s="303"/>
      <c r="E23" s="305" t="s">
        <v>1778</v>
      </c>
      <c r="F23" s="301" t="s">
        <v>1779</v>
      </c>
      <c r="G23" s="301"/>
      <c r="H23" s="301"/>
      <c r="I23" s="301"/>
      <c r="J23" s="301"/>
      <c r="K23" s="299"/>
    </row>
    <row r="24" spans="2:11" s="1" customFormat="1" ht="12.75" customHeight="1">
      <c r="B24" s="302"/>
      <c r="C24" s="303"/>
      <c r="D24" s="303"/>
      <c r="E24" s="303"/>
      <c r="F24" s="303"/>
      <c r="G24" s="303"/>
      <c r="H24" s="303"/>
      <c r="I24" s="303"/>
      <c r="J24" s="303"/>
      <c r="K24" s="299"/>
    </row>
    <row r="25" spans="2:11" s="1" customFormat="1" ht="15" customHeight="1">
      <c r="B25" s="302"/>
      <c r="C25" s="301" t="s">
        <v>1780</v>
      </c>
      <c r="D25" s="301"/>
      <c r="E25" s="301"/>
      <c r="F25" s="301"/>
      <c r="G25" s="301"/>
      <c r="H25" s="301"/>
      <c r="I25" s="301"/>
      <c r="J25" s="301"/>
      <c r="K25" s="299"/>
    </row>
    <row r="26" spans="2:11" s="1" customFormat="1" ht="15" customHeight="1">
      <c r="B26" s="302"/>
      <c r="C26" s="301" t="s">
        <v>1781</v>
      </c>
      <c r="D26" s="301"/>
      <c r="E26" s="301"/>
      <c r="F26" s="301"/>
      <c r="G26" s="301"/>
      <c r="H26" s="301"/>
      <c r="I26" s="301"/>
      <c r="J26" s="301"/>
      <c r="K26" s="299"/>
    </row>
    <row r="27" spans="2:11" s="1" customFormat="1" ht="15" customHeight="1">
      <c r="B27" s="302"/>
      <c r="C27" s="301"/>
      <c r="D27" s="301" t="s">
        <v>1782</v>
      </c>
      <c r="E27" s="301"/>
      <c r="F27" s="301"/>
      <c r="G27" s="301"/>
      <c r="H27" s="301"/>
      <c r="I27" s="301"/>
      <c r="J27" s="301"/>
      <c r="K27" s="299"/>
    </row>
    <row r="28" spans="2:11" s="1" customFormat="1" ht="15" customHeight="1">
      <c r="B28" s="302"/>
      <c r="C28" s="303"/>
      <c r="D28" s="301" t="s">
        <v>1783</v>
      </c>
      <c r="E28" s="301"/>
      <c r="F28" s="301"/>
      <c r="G28" s="301"/>
      <c r="H28" s="301"/>
      <c r="I28" s="301"/>
      <c r="J28" s="301"/>
      <c r="K28" s="299"/>
    </row>
    <row r="29" spans="2:11" s="1" customFormat="1" ht="12.75" customHeight="1">
      <c r="B29" s="302"/>
      <c r="C29" s="303"/>
      <c r="D29" s="303"/>
      <c r="E29" s="303"/>
      <c r="F29" s="303"/>
      <c r="G29" s="303"/>
      <c r="H29" s="303"/>
      <c r="I29" s="303"/>
      <c r="J29" s="303"/>
      <c r="K29" s="299"/>
    </row>
    <row r="30" spans="2:11" s="1" customFormat="1" ht="15" customHeight="1">
      <c r="B30" s="302"/>
      <c r="C30" s="303"/>
      <c r="D30" s="301" t="s">
        <v>1784</v>
      </c>
      <c r="E30" s="301"/>
      <c r="F30" s="301"/>
      <c r="G30" s="301"/>
      <c r="H30" s="301"/>
      <c r="I30" s="301"/>
      <c r="J30" s="301"/>
      <c r="K30" s="299"/>
    </row>
    <row r="31" spans="2:11" s="1" customFormat="1" ht="15" customHeight="1">
      <c r="B31" s="302"/>
      <c r="C31" s="303"/>
      <c r="D31" s="301" t="s">
        <v>1785</v>
      </c>
      <c r="E31" s="301"/>
      <c r="F31" s="301"/>
      <c r="G31" s="301"/>
      <c r="H31" s="301"/>
      <c r="I31" s="301"/>
      <c r="J31" s="301"/>
      <c r="K31" s="299"/>
    </row>
    <row r="32" spans="2:11" s="1" customFormat="1" ht="12.75" customHeight="1">
      <c r="B32" s="302"/>
      <c r="C32" s="303"/>
      <c r="D32" s="303"/>
      <c r="E32" s="303"/>
      <c r="F32" s="303"/>
      <c r="G32" s="303"/>
      <c r="H32" s="303"/>
      <c r="I32" s="303"/>
      <c r="J32" s="303"/>
      <c r="K32" s="299"/>
    </row>
    <row r="33" spans="2:11" s="1" customFormat="1" ht="15" customHeight="1">
      <c r="B33" s="302"/>
      <c r="C33" s="303"/>
      <c r="D33" s="301" t="s">
        <v>1786</v>
      </c>
      <c r="E33" s="301"/>
      <c r="F33" s="301"/>
      <c r="G33" s="301"/>
      <c r="H33" s="301"/>
      <c r="I33" s="301"/>
      <c r="J33" s="301"/>
      <c r="K33" s="299"/>
    </row>
    <row r="34" spans="2:11" s="1" customFormat="1" ht="15" customHeight="1">
      <c r="B34" s="302"/>
      <c r="C34" s="303"/>
      <c r="D34" s="301" t="s">
        <v>1787</v>
      </c>
      <c r="E34" s="301"/>
      <c r="F34" s="301"/>
      <c r="G34" s="301"/>
      <c r="H34" s="301"/>
      <c r="I34" s="301"/>
      <c r="J34" s="301"/>
      <c r="K34" s="299"/>
    </row>
    <row r="35" spans="2:11" s="1" customFormat="1" ht="15" customHeight="1">
      <c r="B35" s="302"/>
      <c r="C35" s="303"/>
      <c r="D35" s="301" t="s">
        <v>1788</v>
      </c>
      <c r="E35" s="301"/>
      <c r="F35" s="301"/>
      <c r="G35" s="301"/>
      <c r="H35" s="301"/>
      <c r="I35" s="301"/>
      <c r="J35" s="301"/>
      <c r="K35" s="299"/>
    </row>
    <row r="36" spans="2:11" s="1" customFormat="1" ht="15" customHeight="1">
      <c r="B36" s="302"/>
      <c r="C36" s="303"/>
      <c r="D36" s="301"/>
      <c r="E36" s="304" t="s">
        <v>108</v>
      </c>
      <c r="F36" s="301"/>
      <c r="G36" s="301" t="s">
        <v>1789</v>
      </c>
      <c r="H36" s="301"/>
      <c r="I36" s="301"/>
      <c r="J36" s="301"/>
      <c r="K36" s="299"/>
    </row>
    <row r="37" spans="2:11" s="1" customFormat="1" ht="30.75" customHeight="1">
      <c r="B37" s="302"/>
      <c r="C37" s="303"/>
      <c r="D37" s="301"/>
      <c r="E37" s="304" t="s">
        <v>1790</v>
      </c>
      <c r="F37" s="301"/>
      <c r="G37" s="301" t="s">
        <v>1791</v>
      </c>
      <c r="H37" s="301"/>
      <c r="I37" s="301"/>
      <c r="J37" s="301"/>
      <c r="K37" s="299"/>
    </row>
    <row r="38" spans="2:11" s="1" customFormat="1" ht="15" customHeight="1">
      <c r="B38" s="302"/>
      <c r="C38" s="303"/>
      <c r="D38" s="301"/>
      <c r="E38" s="304" t="s">
        <v>53</v>
      </c>
      <c r="F38" s="301"/>
      <c r="G38" s="301" t="s">
        <v>1792</v>
      </c>
      <c r="H38" s="301"/>
      <c r="I38" s="301"/>
      <c r="J38" s="301"/>
      <c r="K38" s="299"/>
    </row>
    <row r="39" spans="2:11" s="1" customFormat="1" ht="15" customHeight="1">
      <c r="B39" s="302"/>
      <c r="C39" s="303"/>
      <c r="D39" s="301"/>
      <c r="E39" s="304" t="s">
        <v>54</v>
      </c>
      <c r="F39" s="301"/>
      <c r="G39" s="301" t="s">
        <v>1793</v>
      </c>
      <c r="H39" s="301"/>
      <c r="I39" s="301"/>
      <c r="J39" s="301"/>
      <c r="K39" s="299"/>
    </row>
    <row r="40" spans="2:11" s="1" customFormat="1" ht="15" customHeight="1">
      <c r="B40" s="302"/>
      <c r="C40" s="303"/>
      <c r="D40" s="301"/>
      <c r="E40" s="304" t="s">
        <v>109</v>
      </c>
      <c r="F40" s="301"/>
      <c r="G40" s="301" t="s">
        <v>1794</v>
      </c>
      <c r="H40" s="301"/>
      <c r="I40" s="301"/>
      <c r="J40" s="301"/>
      <c r="K40" s="299"/>
    </row>
    <row r="41" spans="2:11" s="1" customFormat="1" ht="15" customHeight="1">
      <c r="B41" s="302"/>
      <c r="C41" s="303"/>
      <c r="D41" s="301"/>
      <c r="E41" s="304" t="s">
        <v>110</v>
      </c>
      <c r="F41" s="301"/>
      <c r="G41" s="301" t="s">
        <v>1795</v>
      </c>
      <c r="H41" s="301"/>
      <c r="I41" s="301"/>
      <c r="J41" s="301"/>
      <c r="K41" s="299"/>
    </row>
    <row r="42" spans="2:11" s="1" customFormat="1" ht="15" customHeight="1">
      <c r="B42" s="302"/>
      <c r="C42" s="303"/>
      <c r="D42" s="301"/>
      <c r="E42" s="304" t="s">
        <v>1796</v>
      </c>
      <c r="F42" s="301"/>
      <c r="G42" s="301" t="s">
        <v>1797</v>
      </c>
      <c r="H42" s="301"/>
      <c r="I42" s="301"/>
      <c r="J42" s="301"/>
      <c r="K42" s="299"/>
    </row>
    <row r="43" spans="2:11" s="1" customFormat="1" ht="15" customHeight="1">
      <c r="B43" s="302"/>
      <c r="C43" s="303"/>
      <c r="D43" s="301"/>
      <c r="E43" s="304"/>
      <c r="F43" s="301"/>
      <c r="G43" s="301" t="s">
        <v>1798</v>
      </c>
      <c r="H43" s="301"/>
      <c r="I43" s="301"/>
      <c r="J43" s="301"/>
      <c r="K43" s="299"/>
    </row>
    <row r="44" spans="2:11" s="1" customFormat="1" ht="15" customHeight="1">
      <c r="B44" s="302"/>
      <c r="C44" s="303"/>
      <c r="D44" s="301"/>
      <c r="E44" s="304" t="s">
        <v>1799</v>
      </c>
      <c r="F44" s="301"/>
      <c r="G44" s="301" t="s">
        <v>1800</v>
      </c>
      <c r="H44" s="301"/>
      <c r="I44" s="301"/>
      <c r="J44" s="301"/>
      <c r="K44" s="299"/>
    </row>
    <row r="45" spans="2:11" s="1" customFormat="1" ht="15" customHeight="1">
      <c r="B45" s="302"/>
      <c r="C45" s="303"/>
      <c r="D45" s="301"/>
      <c r="E45" s="304" t="s">
        <v>112</v>
      </c>
      <c r="F45" s="301"/>
      <c r="G45" s="301" t="s">
        <v>1801</v>
      </c>
      <c r="H45" s="301"/>
      <c r="I45" s="301"/>
      <c r="J45" s="301"/>
      <c r="K45" s="299"/>
    </row>
    <row r="46" spans="2:11" s="1" customFormat="1" ht="12.75" customHeight="1">
      <c r="B46" s="302"/>
      <c r="C46" s="303"/>
      <c r="D46" s="301"/>
      <c r="E46" s="301"/>
      <c r="F46" s="301"/>
      <c r="G46" s="301"/>
      <c r="H46" s="301"/>
      <c r="I46" s="301"/>
      <c r="J46" s="301"/>
      <c r="K46" s="299"/>
    </row>
    <row r="47" spans="2:11" s="1" customFormat="1" ht="15" customHeight="1">
      <c r="B47" s="302"/>
      <c r="C47" s="303"/>
      <c r="D47" s="301" t="s">
        <v>1802</v>
      </c>
      <c r="E47" s="301"/>
      <c r="F47" s="301"/>
      <c r="G47" s="301"/>
      <c r="H47" s="301"/>
      <c r="I47" s="301"/>
      <c r="J47" s="301"/>
      <c r="K47" s="299"/>
    </row>
    <row r="48" spans="2:11" s="1" customFormat="1" ht="15" customHeight="1">
      <c r="B48" s="302"/>
      <c r="C48" s="303"/>
      <c r="D48" s="303"/>
      <c r="E48" s="301" t="s">
        <v>1803</v>
      </c>
      <c r="F48" s="301"/>
      <c r="G48" s="301"/>
      <c r="H48" s="301"/>
      <c r="I48" s="301"/>
      <c r="J48" s="301"/>
      <c r="K48" s="299"/>
    </row>
    <row r="49" spans="2:11" s="1" customFormat="1" ht="15" customHeight="1">
      <c r="B49" s="302"/>
      <c r="C49" s="303"/>
      <c r="D49" s="303"/>
      <c r="E49" s="301" t="s">
        <v>1804</v>
      </c>
      <c r="F49" s="301"/>
      <c r="G49" s="301"/>
      <c r="H49" s="301"/>
      <c r="I49" s="301"/>
      <c r="J49" s="301"/>
      <c r="K49" s="299"/>
    </row>
    <row r="50" spans="2:11" s="1" customFormat="1" ht="15" customHeight="1">
      <c r="B50" s="302"/>
      <c r="C50" s="303"/>
      <c r="D50" s="303"/>
      <c r="E50" s="301" t="s">
        <v>1805</v>
      </c>
      <c r="F50" s="301"/>
      <c r="G50" s="301"/>
      <c r="H50" s="301"/>
      <c r="I50" s="301"/>
      <c r="J50" s="301"/>
      <c r="K50" s="299"/>
    </row>
    <row r="51" spans="2:11" s="1" customFormat="1" ht="15" customHeight="1">
      <c r="B51" s="302"/>
      <c r="C51" s="303"/>
      <c r="D51" s="301" t="s">
        <v>1806</v>
      </c>
      <c r="E51" s="301"/>
      <c r="F51" s="301"/>
      <c r="G51" s="301"/>
      <c r="H51" s="301"/>
      <c r="I51" s="301"/>
      <c r="J51" s="301"/>
      <c r="K51" s="299"/>
    </row>
    <row r="52" spans="2:11" s="1" customFormat="1" ht="25.5" customHeight="1">
      <c r="B52" s="297"/>
      <c r="C52" s="298" t="s">
        <v>1807</v>
      </c>
      <c r="D52" s="298"/>
      <c r="E52" s="298"/>
      <c r="F52" s="298"/>
      <c r="G52" s="298"/>
      <c r="H52" s="298"/>
      <c r="I52" s="298"/>
      <c r="J52" s="298"/>
      <c r="K52" s="299"/>
    </row>
    <row r="53" spans="2:11" s="1" customFormat="1" ht="5.25" customHeight="1">
      <c r="B53" s="29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1" customFormat="1" ht="15" customHeight="1">
      <c r="B54" s="297"/>
      <c r="C54" s="301" t="s">
        <v>1808</v>
      </c>
      <c r="D54" s="301"/>
      <c r="E54" s="301"/>
      <c r="F54" s="301"/>
      <c r="G54" s="301"/>
      <c r="H54" s="301"/>
      <c r="I54" s="301"/>
      <c r="J54" s="301"/>
      <c r="K54" s="299"/>
    </row>
    <row r="55" spans="2:11" s="1" customFormat="1" ht="15" customHeight="1">
      <c r="B55" s="297"/>
      <c r="C55" s="301" t="s">
        <v>1809</v>
      </c>
      <c r="D55" s="301"/>
      <c r="E55" s="301"/>
      <c r="F55" s="301"/>
      <c r="G55" s="301"/>
      <c r="H55" s="301"/>
      <c r="I55" s="301"/>
      <c r="J55" s="301"/>
      <c r="K55" s="299"/>
    </row>
    <row r="56" spans="2:11" s="1" customFormat="1" ht="12.75" customHeight="1">
      <c r="B56" s="297"/>
      <c r="C56" s="301"/>
      <c r="D56" s="301"/>
      <c r="E56" s="301"/>
      <c r="F56" s="301"/>
      <c r="G56" s="301"/>
      <c r="H56" s="301"/>
      <c r="I56" s="301"/>
      <c r="J56" s="301"/>
      <c r="K56" s="299"/>
    </row>
    <row r="57" spans="2:11" s="1" customFormat="1" ht="15" customHeight="1">
      <c r="B57" s="297"/>
      <c r="C57" s="301" t="s">
        <v>1810</v>
      </c>
      <c r="D57" s="301"/>
      <c r="E57" s="301"/>
      <c r="F57" s="301"/>
      <c r="G57" s="301"/>
      <c r="H57" s="301"/>
      <c r="I57" s="301"/>
      <c r="J57" s="301"/>
      <c r="K57" s="299"/>
    </row>
    <row r="58" spans="2:11" s="1" customFormat="1" ht="15" customHeight="1">
      <c r="B58" s="297"/>
      <c r="C58" s="303"/>
      <c r="D58" s="301" t="s">
        <v>1811</v>
      </c>
      <c r="E58" s="301"/>
      <c r="F58" s="301"/>
      <c r="G58" s="301"/>
      <c r="H58" s="301"/>
      <c r="I58" s="301"/>
      <c r="J58" s="301"/>
      <c r="K58" s="299"/>
    </row>
    <row r="59" spans="2:11" s="1" customFormat="1" ht="15" customHeight="1">
      <c r="B59" s="297"/>
      <c r="C59" s="303"/>
      <c r="D59" s="301" t="s">
        <v>1812</v>
      </c>
      <c r="E59" s="301"/>
      <c r="F59" s="301"/>
      <c r="G59" s="301"/>
      <c r="H59" s="301"/>
      <c r="I59" s="301"/>
      <c r="J59" s="301"/>
      <c r="K59" s="299"/>
    </row>
    <row r="60" spans="2:11" s="1" customFormat="1" ht="15" customHeight="1">
      <c r="B60" s="297"/>
      <c r="C60" s="303"/>
      <c r="D60" s="301" t="s">
        <v>1813</v>
      </c>
      <c r="E60" s="301"/>
      <c r="F60" s="301"/>
      <c r="G60" s="301"/>
      <c r="H60" s="301"/>
      <c r="I60" s="301"/>
      <c r="J60" s="301"/>
      <c r="K60" s="299"/>
    </row>
    <row r="61" spans="2:11" s="1" customFormat="1" ht="15" customHeight="1">
      <c r="B61" s="297"/>
      <c r="C61" s="303"/>
      <c r="D61" s="301" t="s">
        <v>1814</v>
      </c>
      <c r="E61" s="301"/>
      <c r="F61" s="301"/>
      <c r="G61" s="301"/>
      <c r="H61" s="301"/>
      <c r="I61" s="301"/>
      <c r="J61" s="301"/>
      <c r="K61" s="299"/>
    </row>
    <row r="62" spans="2:11" s="1" customFormat="1" ht="15" customHeight="1">
      <c r="B62" s="297"/>
      <c r="C62" s="303"/>
      <c r="D62" s="306" t="s">
        <v>1815</v>
      </c>
      <c r="E62" s="306"/>
      <c r="F62" s="306"/>
      <c r="G62" s="306"/>
      <c r="H62" s="306"/>
      <c r="I62" s="306"/>
      <c r="J62" s="306"/>
      <c r="K62" s="299"/>
    </row>
    <row r="63" spans="2:11" s="1" customFormat="1" ht="15" customHeight="1">
      <c r="B63" s="297"/>
      <c r="C63" s="303"/>
      <c r="D63" s="301" t="s">
        <v>1816</v>
      </c>
      <c r="E63" s="301"/>
      <c r="F63" s="301"/>
      <c r="G63" s="301"/>
      <c r="H63" s="301"/>
      <c r="I63" s="301"/>
      <c r="J63" s="301"/>
      <c r="K63" s="299"/>
    </row>
    <row r="64" spans="2:11" s="1" customFormat="1" ht="12.75" customHeight="1">
      <c r="B64" s="297"/>
      <c r="C64" s="303"/>
      <c r="D64" s="303"/>
      <c r="E64" s="307"/>
      <c r="F64" s="303"/>
      <c r="G64" s="303"/>
      <c r="H64" s="303"/>
      <c r="I64" s="303"/>
      <c r="J64" s="303"/>
      <c r="K64" s="299"/>
    </row>
    <row r="65" spans="2:11" s="1" customFormat="1" ht="15" customHeight="1">
      <c r="B65" s="297"/>
      <c r="C65" s="303"/>
      <c r="D65" s="301" t="s">
        <v>1817</v>
      </c>
      <c r="E65" s="301"/>
      <c r="F65" s="301"/>
      <c r="G65" s="301"/>
      <c r="H65" s="301"/>
      <c r="I65" s="301"/>
      <c r="J65" s="301"/>
      <c r="K65" s="299"/>
    </row>
    <row r="66" spans="2:11" s="1" customFormat="1" ht="15" customHeight="1">
      <c r="B66" s="297"/>
      <c r="C66" s="303"/>
      <c r="D66" s="306" t="s">
        <v>1818</v>
      </c>
      <c r="E66" s="306"/>
      <c r="F66" s="306"/>
      <c r="G66" s="306"/>
      <c r="H66" s="306"/>
      <c r="I66" s="306"/>
      <c r="J66" s="306"/>
      <c r="K66" s="299"/>
    </row>
    <row r="67" spans="2:11" s="1" customFormat="1" ht="15" customHeight="1">
      <c r="B67" s="297"/>
      <c r="C67" s="303"/>
      <c r="D67" s="301" t="s">
        <v>1819</v>
      </c>
      <c r="E67" s="301"/>
      <c r="F67" s="301"/>
      <c r="G67" s="301"/>
      <c r="H67" s="301"/>
      <c r="I67" s="301"/>
      <c r="J67" s="301"/>
      <c r="K67" s="299"/>
    </row>
    <row r="68" spans="2:11" s="1" customFormat="1" ht="15" customHeight="1">
      <c r="B68" s="297"/>
      <c r="C68" s="303"/>
      <c r="D68" s="301" t="s">
        <v>1820</v>
      </c>
      <c r="E68" s="301"/>
      <c r="F68" s="301"/>
      <c r="G68" s="301"/>
      <c r="H68" s="301"/>
      <c r="I68" s="301"/>
      <c r="J68" s="301"/>
      <c r="K68" s="299"/>
    </row>
    <row r="69" spans="2:11" s="1" customFormat="1" ht="15" customHeight="1">
      <c r="B69" s="297"/>
      <c r="C69" s="303"/>
      <c r="D69" s="301" t="s">
        <v>1821</v>
      </c>
      <c r="E69" s="301"/>
      <c r="F69" s="301"/>
      <c r="G69" s="301"/>
      <c r="H69" s="301"/>
      <c r="I69" s="301"/>
      <c r="J69" s="301"/>
      <c r="K69" s="299"/>
    </row>
    <row r="70" spans="2:11" s="1" customFormat="1" ht="15" customHeight="1">
      <c r="B70" s="297"/>
      <c r="C70" s="303"/>
      <c r="D70" s="301" t="s">
        <v>1822</v>
      </c>
      <c r="E70" s="301"/>
      <c r="F70" s="301"/>
      <c r="G70" s="301"/>
      <c r="H70" s="301"/>
      <c r="I70" s="301"/>
      <c r="J70" s="301"/>
      <c r="K70" s="299"/>
    </row>
    <row r="71" spans="2:11" s="1" customFormat="1" ht="12.75" customHeight="1">
      <c r="B71" s="308"/>
      <c r="C71" s="309"/>
      <c r="D71" s="309"/>
      <c r="E71" s="309"/>
      <c r="F71" s="309"/>
      <c r="G71" s="309"/>
      <c r="H71" s="309"/>
      <c r="I71" s="309"/>
      <c r="J71" s="309"/>
      <c r="K71" s="310"/>
    </row>
    <row r="72" spans="2:11" s="1" customFormat="1" ht="18.75" customHeight="1">
      <c r="B72" s="311"/>
      <c r="C72" s="311"/>
      <c r="D72" s="311"/>
      <c r="E72" s="311"/>
      <c r="F72" s="311"/>
      <c r="G72" s="311"/>
      <c r="H72" s="311"/>
      <c r="I72" s="311"/>
      <c r="J72" s="311"/>
      <c r="K72" s="312"/>
    </row>
    <row r="73" spans="2:11" s="1" customFormat="1" ht="18.75" customHeight="1">
      <c r="B73" s="312"/>
      <c r="C73" s="312"/>
      <c r="D73" s="312"/>
      <c r="E73" s="312"/>
      <c r="F73" s="312"/>
      <c r="G73" s="312"/>
      <c r="H73" s="312"/>
      <c r="I73" s="312"/>
      <c r="J73" s="312"/>
      <c r="K73" s="312"/>
    </row>
    <row r="74" spans="2:11" s="1" customFormat="1" ht="7.5" customHeight="1">
      <c r="B74" s="313"/>
      <c r="C74" s="314"/>
      <c r="D74" s="314"/>
      <c r="E74" s="314"/>
      <c r="F74" s="314"/>
      <c r="G74" s="314"/>
      <c r="H74" s="314"/>
      <c r="I74" s="314"/>
      <c r="J74" s="314"/>
      <c r="K74" s="315"/>
    </row>
    <row r="75" spans="2:11" s="1" customFormat="1" ht="45" customHeight="1">
      <c r="B75" s="316"/>
      <c r="C75" s="317" t="s">
        <v>1823</v>
      </c>
      <c r="D75" s="317"/>
      <c r="E75" s="317"/>
      <c r="F75" s="317"/>
      <c r="G75" s="317"/>
      <c r="H75" s="317"/>
      <c r="I75" s="317"/>
      <c r="J75" s="317"/>
      <c r="K75" s="318"/>
    </row>
    <row r="76" spans="2:11" s="1" customFormat="1" ht="17.25" customHeight="1">
      <c r="B76" s="316"/>
      <c r="C76" s="319" t="s">
        <v>1824</v>
      </c>
      <c r="D76" s="319"/>
      <c r="E76" s="319"/>
      <c r="F76" s="319" t="s">
        <v>1825</v>
      </c>
      <c r="G76" s="320"/>
      <c r="H76" s="319" t="s">
        <v>54</v>
      </c>
      <c r="I76" s="319" t="s">
        <v>57</v>
      </c>
      <c r="J76" s="319" t="s">
        <v>1826</v>
      </c>
      <c r="K76" s="318"/>
    </row>
    <row r="77" spans="2:11" s="1" customFormat="1" ht="17.25" customHeight="1">
      <c r="B77" s="316"/>
      <c r="C77" s="321" t="s">
        <v>1827</v>
      </c>
      <c r="D77" s="321"/>
      <c r="E77" s="321"/>
      <c r="F77" s="322" t="s">
        <v>1828</v>
      </c>
      <c r="G77" s="323"/>
      <c r="H77" s="321"/>
      <c r="I77" s="321"/>
      <c r="J77" s="321" t="s">
        <v>1829</v>
      </c>
      <c r="K77" s="318"/>
    </row>
    <row r="78" spans="2:11" s="1" customFormat="1" ht="5.25" customHeight="1">
      <c r="B78" s="316"/>
      <c r="C78" s="324"/>
      <c r="D78" s="324"/>
      <c r="E78" s="324"/>
      <c r="F78" s="324"/>
      <c r="G78" s="325"/>
      <c r="H78" s="324"/>
      <c r="I78" s="324"/>
      <c r="J78" s="324"/>
      <c r="K78" s="318"/>
    </row>
    <row r="79" spans="2:11" s="1" customFormat="1" ht="15" customHeight="1">
      <c r="B79" s="316"/>
      <c r="C79" s="304" t="s">
        <v>53</v>
      </c>
      <c r="D79" s="326"/>
      <c r="E79" s="326"/>
      <c r="F79" s="327" t="s">
        <v>1830</v>
      </c>
      <c r="G79" s="328"/>
      <c r="H79" s="304" t="s">
        <v>1831</v>
      </c>
      <c r="I79" s="304" t="s">
        <v>1832</v>
      </c>
      <c r="J79" s="304">
        <v>20</v>
      </c>
      <c r="K79" s="318"/>
    </row>
    <row r="80" spans="2:11" s="1" customFormat="1" ht="15" customHeight="1">
      <c r="B80" s="316"/>
      <c r="C80" s="304" t="s">
        <v>1833</v>
      </c>
      <c r="D80" s="304"/>
      <c r="E80" s="304"/>
      <c r="F80" s="327" t="s">
        <v>1830</v>
      </c>
      <c r="G80" s="328"/>
      <c r="H80" s="304" t="s">
        <v>1834</v>
      </c>
      <c r="I80" s="304" t="s">
        <v>1832</v>
      </c>
      <c r="J80" s="304">
        <v>120</v>
      </c>
      <c r="K80" s="318"/>
    </row>
    <row r="81" spans="2:11" s="1" customFormat="1" ht="15" customHeight="1">
      <c r="B81" s="329"/>
      <c r="C81" s="304" t="s">
        <v>1835</v>
      </c>
      <c r="D81" s="304"/>
      <c r="E81" s="304"/>
      <c r="F81" s="327" t="s">
        <v>1836</v>
      </c>
      <c r="G81" s="328"/>
      <c r="H81" s="304" t="s">
        <v>1837</v>
      </c>
      <c r="I81" s="304" t="s">
        <v>1832</v>
      </c>
      <c r="J81" s="304">
        <v>50</v>
      </c>
      <c r="K81" s="318"/>
    </row>
    <row r="82" spans="2:11" s="1" customFormat="1" ht="15" customHeight="1">
      <c r="B82" s="329"/>
      <c r="C82" s="304" t="s">
        <v>1838</v>
      </c>
      <c r="D82" s="304"/>
      <c r="E82" s="304"/>
      <c r="F82" s="327" t="s">
        <v>1830</v>
      </c>
      <c r="G82" s="328"/>
      <c r="H82" s="304" t="s">
        <v>1839</v>
      </c>
      <c r="I82" s="304" t="s">
        <v>1840</v>
      </c>
      <c r="J82" s="304"/>
      <c r="K82" s="318"/>
    </row>
    <row r="83" spans="2:11" s="1" customFormat="1" ht="15" customHeight="1">
      <c r="B83" s="329"/>
      <c r="C83" s="330" t="s">
        <v>1841</v>
      </c>
      <c r="D83" s="330"/>
      <c r="E83" s="330"/>
      <c r="F83" s="331" t="s">
        <v>1836</v>
      </c>
      <c r="G83" s="330"/>
      <c r="H83" s="330" t="s">
        <v>1842</v>
      </c>
      <c r="I83" s="330" t="s">
        <v>1832</v>
      </c>
      <c r="J83" s="330">
        <v>15</v>
      </c>
      <c r="K83" s="318"/>
    </row>
    <row r="84" spans="2:11" s="1" customFormat="1" ht="15" customHeight="1">
      <c r="B84" s="329"/>
      <c r="C84" s="330" t="s">
        <v>1843</v>
      </c>
      <c r="D84" s="330"/>
      <c r="E84" s="330"/>
      <c r="F84" s="331" t="s">
        <v>1836</v>
      </c>
      <c r="G84" s="330"/>
      <c r="H84" s="330" t="s">
        <v>1844</v>
      </c>
      <c r="I84" s="330" t="s">
        <v>1832</v>
      </c>
      <c r="J84" s="330">
        <v>15</v>
      </c>
      <c r="K84" s="318"/>
    </row>
    <row r="85" spans="2:11" s="1" customFormat="1" ht="15" customHeight="1">
      <c r="B85" s="329"/>
      <c r="C85" s="330" t="s">
        <v>1845</v>
      </c>
      <c r="D85" s="330"/>
      <c r="E85" s="330"/>
      <c r="F85" s="331" t="s">
        <v>1836</v>
      </c>
      <c r="G85" s="330"/>
      <c r="H85" s="330" t="s">
        <v>1846</v>
      </c>
      <c r="I85" s="330" t="s">
        <v>1832</v>
      </c>
      <c r="J85" s="330">
        <v>20</v>
      </c>
      <c r="K85" s="318"/>
    </row>
    <row r="86" spans="2:11" s="1" customFormat="1" ht="15" customHeight="1">
      <c r="B86" s="329"/>
      <c r="C86" s="330" t="s">
        <v>1847</v>
      </c>
      <c r="D86" s="330"/>
      <c r="E86" s="330"/>
      <c r="F86" s="331" t="s">
        <v>1836</v>
      </c>
      <c r="G86" s="330"/>
      <c r="H86" s="330" t="s">
        <v>1848</v>
      </c>
      <c r="I86" s="330" t="s">
        <v>1832</v>
      </c>
      <c r="J86" s="330">
        <v>20</v>
      </c>
      <c r="K86" s="318"/>
    </row>
    <row r="87" spans="2:11" s="1" customFormat="1" ht="15" customHeight="1">
      <c r="B87" s="329"/>
      <c r="C87" s="304" t="s">
        <v>1849</v>
      </c>
      <c r="D87" s="304"/>
      <c r="E87" s="304"/>
      <c r="F87" s="327" t="s">
        <v>1836</v>
      </c>
      <c r="G87" s="328"/>
      <c r="H87" s="304" t="s">
        <v>1850</v>
      </c>
      <c r="I87" s="304" t="s">
        <v>1832</v>
      </c>
      <c r="J87" s="304">
        <v>50</v>
      </c>
      <c r="K87" s="318"/>
    </row>
    <row r="88" spans="2:11" s="1" customFormat="1" ht="15" customHeight="1">
      <c r="B88" s="329"/>
      <c r="C88" s="304" t="s">
        <v>1851</v>
      </c>
      <c r="D88" s="304"/>
      <c r="E88" s="304"/>
      <c r="F88" s="327" t="s">
        <v>1836</v>
      </c>
      <c r="G88" s="328"/>
      <c r="H88" s="304" t="s">
        <v>1852</v>
      </c>
      <c r="I88" s="304" t="s">
        <v>1832</v>
      </c>
      <c r="J88" s="304">
        <v>20</v>
      </c>
      <c r="K88" s="318"/>
    </row>
    <row r="89" spans="2:11" s="1" customFormat="1" ht="15" customHeight="1">
      <c r="B89" s="329"/>
      <c r="C89" s="304" t="s">
        <v>1853</v>
      </c>
      <c r="D89" s="304"/>
      <c r="E89" s="304"/>
      <c r="F89" s="327" t="s">
        <v>1836</v>
      </c>
      <c r="G89" s="328"/>
      <c r="H89" s="304" t="s">
        <v>1854</v>
      </c>
      <c r="I89" s="304" t="s">
        <v>1832</v>
      </c>
      <c r="J89" s="304">
        <v>20</v>
      </c>
      <c r="K89" s="318"/>
    </row>
    <row r="90" spans="2:11" s="1" customFormat="1" ht="15" customHeight="1">
      <c r="B90" s="329"/>
      <c r="C90" s="304" t="s">
        <v>1855</v>
      </c>
      <c r="D90" s="304"/>
      <c r="E90" s="304"/>
      <c r="F90" s="327" t="s">
        <v>1836</v>
      </c>
      <c r="G90" s="328"/>
      <c r="H90" s="304" t="s">
        <v>1856</v>
      </c>
      <c r="I90" s="304" t="s">
        <v>1832</v>
      </c>
      <c r="J90" s="304">
        <v>50</v>
      </c>
      <c r="K90" s="318"/>
    </row>
    <row r="91" spans="2:11" s="1" customFormat="1" ht="15" customHeight="1">
      <c r="B91" s="329"/>
      <c r="C91" s="304" t="s">
        <v>1857</v>
      </c>
      <c r="D91" s="304"/>
      <c r="E91" s="304"/>
      <c r="F91" s="327" t="s">
        <v>1836</v>
      </c>
      <c r="G91" s="328"/>
      <c r="H91" s="304" t="s">
        <v>1857</v>
      </c>
      <c r="I91" s="304" t="s">
        <v>1832</v>
      </c>
      <c r="J91" s="304">
        <v>50</v>
      </c>
      <c r="K91" s="318"/>
    </row>
    <row r="92" spans="2:11" s="1" customFormat="1" ht="15" customHeight="1">
      <c r="B92" s="329"/>
      <c r="C92" s="304" t="s">
        <v>1858</v>
      </c>
      <c r="D92" s="304"/>
      <c r="E92" s="304"/>
      <c r="F92" s="327" t="s">
        <v>1836</v>
      </c>
      <c r="G92" s="328"/>
      <c r="H92" s="304" t="s">
        <v>1859</v>
      </c>
      <c r="I92" s="304" t="s">
        <v>1832</v>
      </c>
      <c r="J92" s="304">
        <v>255</v>
      </c>
      <c r="K92" s="318"/>
    </row>
    <row r="93" spans="2:11" s="1" customFormat="1" ht="15" customHeight="1">
      <c r="B93" s="329"/>
      <c r="C93" s="304" t="s">
        <v>1860</v>
      </c>
      <c r="D93" s="304"/>
      <c r="E93" s="304"/>
      <c r="F93" s="327" t="s">
        <v>1830</v>
      </c>
      <c r="G93" s="328"/>
      <c r="H93" s="304" t="s">
        <v>1861</v>
      </c>
      <c r="I93" s="304" t="s">
        <v>1862</v>
      </c>
      <c r="J93" s="304"/>
      <c r="K93" s="318"/>
    </row>
    <row r="94" spans="2:11" s="1" customFormat="1" ht="15" customHeight="1">
      <c r="B94" s="329"/>
      <c r="C94" s="304" t="s">
        <v>1863</v>
      </c>
      <c r="D94" s="304"/>
      <c r="E94" s="304"/>
      <c r="F94" s="327" t="s">
        <v>1830</v>
      </c>
      <c r="G94" s="328"/>
      <c r="H94" s="304" t="s">
        <v>1864</v>
      </c>
      <c r="I94" s="304" t="s">
        <v>1865</v>
      </c>
      <c r="J94" s="304"/>
      <c r="K94" s="318"/>
    </row>
    <row r="95" spans="2:11" s="1" customFormat="1" ht="15" customHeight="1">
      <c r="B95" s="329"/>
      <c r="C95" s="304" t="s">
        <v>1866</v>
      </c>
      <c r="D95" s="304"/>
      <c r="E95" s="304"/>
      <c r="F95" s="327" t="s">
        <v>1830</v>
      </c>
      <c r="G95" s="328"/>
      <c r="H95" s="304" t="s">
        <v>1866</v>
      </c>
      <c r="I95" s="304" t="s">
        <v>1865</v>
      </c>
      <c r="J95" s="304"/>
      <c r="K95" s="318"/>
    </row>
    <row r="96" spans="2:11" s="1" customFormat="1" ht="15" customHeight="1">
      <c r="B96" s="329"/>
      <c r="C96" s="304" t="s">
        <v>38</v>
      </c>
      <c r="D96" s="304"/>
      <c r="E96" s="304"/>
      <c r="F96" s="327" t="s">
        <v>1830</v>
      </c>
      <c r="G96" s="328"/>
      <c r="H96" s="304" t="s">
        <v>1867</v>
      </c>
      <c r="I96" s="304" t="s">
        <v>1865</v>
      </c>
      <c r="J96" s="304"/>
      <c r="K96" s="318"/>
    </row>
    <row r="97" spans="2:11" s="1" customFormat="1" ht="15" customHeight="1">
      <c r="B97" s="329"/>
      <c r="C97" s="304" t="s">
        <v>48</v>
      </c>
      <c r="D97" s="304"/>
      <c r="E97" s="304"/>
      <c r="F97" s="327" t="s">
        <v>1830</v>
      </c>
      <c r="G97" s="328"/>
      <c r="H97" s="304" t="s">
        <v>1868</v>
      </c>
      <c r="I97" s="304" t="s">
        <v>1865</v>
      </c>
      <c r="J97" s="304"/>
      <c r="K97" s="318"/>
    </row>
    <row r="98" spans="2:11" s="1" customFormat="1" ht="15" customHeight="1">
      <c r="B98" s="332"/>
      <c r="C98" s="333"/>
      <c r="D98" s="333"/>
      <c r="E98" s="333"/>
      <c r="F98" s="333"/>
      <c r="G98" s="333"/>
      <c r="H98" s="333"/>
      <c r="I98" s="333"/>
      <c r="J98" s="333"/>
      <c r="K98" s="334"/>
    </row>
    <row r="99" spans="2:11" s="1" customFormat="1" ht="18.75" customHeight="1">
      <c r="B99" s="335"/>
      <c r="C99" s="336"/>
      <c r="D99" s="336"/>
      <c r="E99" s="336"/>
      <c r="F99" s="336"/>
      <c r="G99" s="336"/>
      <c r="H99" s="336"/>
      <c r="I99" s="336"/>
      <c r="J99" s="336"/>
      <c r="K99" s="335"/>
    </row>
    <row r="100" spans="2:11" s="1" customFormat="1" ht="18.75" customHeight="1"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</row>
    <row r="101" spans="2:11" s="1" customFormat="1" ht="7.5" customHeight="1">
      <c r="B101" s="313"/>
      <c r="C101" s="314"/>
      <c r="D101" s="314"/>
      <c r="E101" s="314"/>
      <c r="F101" s="314"/>
      <c r="G101" s="314"/>
      <c r="H101" s="314"/>
      <c r="I101" s="314"/>
      <c r="J101" s="314"/>
      <c r="K101" s="315"/>
    </row>
    <row r="102" spans="2:11" s="1" customFormat="1" ht="45" customHeight="1">
      <c r="B102" s="316"/>
      <c r="C102" s="317" t="s">
        <v>1869</v>
      </c>
      <c r="D102" s="317"/>
      <c r="E102" s="317"/>
      <c r="F102" s="317"/>
      <c r="G102" s="317"/>
      <c r="H102" s="317"/>
      <c r="I102" s="317"/>
      <c r="J102" s="317"/>
      <c r="K102" s="318"/>
    </row>
    <row r="103" spans="2:11" s="1" customFormat="1" ht="17.25" customHeight="1">
      <c r="B103" s="316"/>
      <c r="C103" s="319" t="s">
        <v>1824</v>
      </c>
      <c r="D103" s="319"/>
      <c r="E103" s="319"/>
      <c r="F103" s="319" t="s">
        <v>1825</v>
      </c>
      <c r="G103" s="320"/>
      <c r="H103" s="319" t="s">
        <v>54</v>
      </c>
      <c r="I103" s="319" t="s">
        <v>57</v>
      </c>
      <c r="J103" s="319" t="s">
        <v>1826</v>
      </c>
      <c r="K103" s="318"/>
    </row>
    <row r="104" spans="2:11" s="1" customFormat="1" ht="17.25" customHeight="1">
      <c r="B104" s="316"/>
      <c r="C104" s="321" t="s">
        <v>1827</v>
      </c>
      <c r="D104" s="321"/>
      <c r="E104" s="321"/>
      <c r="F104" s="322" t="s">
        <v>1828</v>
      </c>
      <c r="G104" s="323"/>
      <c r="H104" s="321"/>
      <c r="I104" s="321"/>
      <c r="J104" s="321" t="s">
        <v>1829</v>
      </c>
      <c r="K104" s="318"/>
    </row>
    <row r="105" spans="2:11" s="1" customFormat="1" ht="5.25" customHeight="1">
      <c r="B105" s="316"/>
      <c r="C105" s="319"/>
      <c r="D105" s="319"/>
      <c r="E105" s="319"/>
      <c r="F105" s="319"/>
      <c r="G105" s="337"/>
      <c r="H105" s="319"/>
      <c r="I105" s="319"/>
      <c r="J105" s="319"/>
      <c r="K105" s="318"/>
    </row>
    <row r="106" spans="2:11" s="1" customFormat="1" ht="15" customHeight="1">
      <c r="B106" s="316"/>
      <c r="C106" s="304" t="s">
        <v>53</v>
      </c>
      <c r="D106" s="326"/>
      <c r="E106" s="326"/>
      <c r="F106" s="327" t="s">
        <v>1830</v>
      </c>
      <c r="G106" s="304"/>
      <c r="H106" s="304" t="s">
        <v>1870</v>
      </c>
      <c r="I106" s="304" t="s">
        <v>1832</v>
      </c>
      <c r="J106" s="304">
        <v>20</v>
      </c>
      <c r="K106" s="318"/>
    </row>
    <row r="107" spans="2:11" s="1" customFormat="1" ht="15" customHeight="1">
      <c r="B107" s="316"/>
      <c r="C107" s="304" t="s">
        <v>1833</v>
      </c>
      <c r="D107" s="304"/>
      <c r="E107" s="304"/>
      <c r="F107" s="327" t="s">
        <v>1830</v>
      </c>
      <c r="G107" s="304"/>
      <c r="H107" s="304" t="s">
        <v>1870</v>
      </c>
      <c r="I107" s="304" t="s">
        <v>1832</v>
      </c>
      <c r="J107" s="304">
        <v>120</v>
      </c>
      <c r="K107" s="318"/>
    </row>
    <row r="108" spans="2:11" s="1" customFormat="1" ht="15" customHeight="1">
      <c r="B108" s="329"/>
      <c r="C108" s="304" t="s">
        <v>1835</v>
      </c>
      <c r="D108" s="304"/>
      <c r="E108" s="304"/>
      <c r="F108" s="327" t="s">
        <v>1836</v>
      </c>
      <c r="G108" s="304"/>
      <c r="H108" s="304" t="s">
        <v>1870</v>
      </c>
      <c r="I108" s="304" t="s">
        <v>1832</v>
      </c>
      <c r="J108" s="304">
        <v>50</v>
      </c>
      <c r="K108" s="318"/>
    </row>
    <row r="109" spans="2:11" s="1" customFormat="1" ht="15" customHeight="1">
      <c r="B109" s="329"/>
      <c r="C109" s="304" t="s">
        <v>1838</v>
      </c>
      <c r="D109" s="304"/>
      <c r="E109" s="304"/>
      <c r="F109" s="327" t="s">
        <v>1830</v>
      </c>
      <c r="G109" s="304"/>
      <c r="H109" s="304" t="s">
        <v>1870</v>
      </c>
      <c r="I109" s="304" t="s">
        <v>1840</v>
      </c>
      <c r="J109" s="304"/>
      <c r="K109" s="318"/>
    </row>
    <row r="110" spans="2:11" s="1" customFormat="1" ht="15" customHeight="1">
      <c r="B110" s="329"/>
      <c r="C110" s="304" t="s">
        <v>1849</v>
      </c>
      <c r="D110" s="304"/>
      <c r="E110" s="304"/>
      <c r="F110" s="327" t="s">
        <v>1836</v>
      </c>
      <c r="G110" s="304"/>
      <c r="H110" s="304" t="s">
        <v>1870</v>
      </c>
      <c r="I110" s="304" t="s">
        <v>1832</v>
      </c>
      <c r="J110" s="304">
        <v>50</v>
      </c>
      <c r="K110" s="318"/>
    </row>
    <row r="111" spans="2:11" s="1" customFormat="1" ht="15" customHeight="1">
      <c r="B111" s="329"/>
      <c r="C111" s="304" t="s">
        <v>1857</v>
      </c>
      <c r="D111" s="304"/>
      <c r="E111" s="304"/>
      <c r="F111" s="327" t="s">
        <v>1836</v>
      </c>
      <c r="G111" s="304"/>
      <c r="H111" s="304" t="s">
        <v>1870</v>
      </c>
      <c r="I111" s="304" t="s">
        <v>1832</v>
      </c>
      <c r="J111" s="304">
        <v>50</v>
      </c>
      <c r="K111" s="318"/>
    </row>
    <row r="112" spans="2:11" s="1" customFormat="1" ht="15" customHeight="1">
      <c r="B112" s="329"/>
      <c r="C112" s="304" t="s">
        <v>1855</v>
      </c>
      <c r="D112" s="304"/>
      <c r="E112" s="304"/>
      <c r="F112" s="327" t="s">
        <v>1836</v>
      </c>
      <c r="G112" s="304"/>
      <c r="H112" s="304" t="s">
        <v>1870</v>
      </c>
      <c r="I112" s="304" t="s">
        <v>1832</v>
      </c>
      <c r="J112" s="304">
        <v>50</v>
      </c>
      <c r="K112" s="318"/>
    </row>
    <row r="113" spans="2:11" s="1" customFormat="1" ht="15" customHeight="1">
      <c r="B113" s="329"/>
      <c r="C113" s="304" t="s">
        <v>53</v>
      </c>
      <c r="D113" s="304"/>
      <c r="E113" s="304"/>
      <c r="F113" s="327" t="s">
        <v>1830</v>
      </c>
      <c r="G113" s="304"/>
      <c r="H113" s="304" t="s">
        <v>1871</v>
      </c>
      <c r="I113" s="304" t="s">
        <v>1832</v>
      </c>
      <c r="J113" s="304">
        <v>20</v>
      </c>
      <c r="K113" s="318"/>
    </row>
    <row r="114" spans="2:11" s="1" customFormat="1" ht="15" customHeight="1">
      <c r="B114" s="329"/>
      <c r="C114" s="304" t="s">
        <v>1872</v>
      </c>
      <c r="D114" s="304"/>
      <c r="E114" s="304"/>
      <c r="F114" s="327" t="s">
        <v>1830</v>
      </c>
      <c r="G114" s="304"/>
      <c r="H114" s="304" t="s">
        <v>1873</v>
      </c>
      <c r="I114" s="304" t="s">
        <v>1832</v>
      </c>
      <c r="J114" s="304">
        <v>120</v>
      </c>
      <c r="K114" s="318"/>
    </row>
    <row r="115" spans="2:11" s="1" customFormat="1" ht="15" customHeight="1">
      <c r="B115" s="329"/>
      <c r="C115" s="304" t="s">
        <v>38</v>
      </c>
      <c r="D115" s="304"/>
      <c r="E115" s="304"/>
      <c r="F115" s="327" t="s">
        <v>1830</v>
      </c>
      <c r="G115" s="304"/>
      <c r="H115" s="304" t="s">
        <v>1874</v>
      </c>
      <c r="I115" s="304" t="s">
        <v>1865</v>
      </c>
      <c r="J115" s="304"/>
      <c r="K115" s="318"/>
    </row>
    <row r="116" spans="2:11" s="1" customFormat="1" ht="15" customHeight="1">
      <c r="B116" s="329"/>
      <c r="C116" s="304" t="s">
        <v>48</v>
      </c>
      <c r="D116" s="304"/>
      <c r="E116" s="304"/>
      <c r="F116" s="327" t="s">
        <v>1830</v>
      </c>
      <c r="G116" s="304"/>
      <c r="H116" s="304" t="s">
        <v>1875</v>
      </c>
      <c r="I116" s="304" t="s">
        <v>1865</v>
      </c>
      <c r="J116" s="304"/>
      <c r="K116" s="318"/>
    </row>
    <row r="117" spans="2:11" s="1" customFormat="1" ht="15" customHeight="1">
      <c r="B117" s="329"/>
      <c r="C117" s="304" t="s">
        <v>57</v>
      </c>
      <c r="D117" s="304"/>
      <c r="E117" s="304"/>
      <c r="F117" s="327" t="s">
        <v>1830</v>
      </c>
      <c r="G117" s="304"/>
      <c r="H117" s="304" t="s">
        <v>1876</v>
      </c>
      <c r="I117" s="304" t="s">
        <v>1877</v>
      </c>
      <c r="J117" s="304"/>
      <c r="K117" s="318"/>
    </row>
    <row r="118" spans="2:11" s="1" customFormat="1" ht="15" customHeight="1">
      <c r="B118" s="332"/>
      <c r="C118" s="338"/>
      <c r="D118" s="338"/>
      <c r="E118" s="338"/>
      <c r="F118" s="338"/>
      <c r="G118" s="338"/>
      <c r="H118" s="338"/>
      <c r="I118" s="338"/>
      <c r="J118" s="338"/>
      <c r="K118" s="334"/>
    </row>
    <row r="119" spans="2:11" s="1" customFormat="1" ht="18.75" customHeight="1">
      <c r="B119" s="339"/>
      <c r="C119" s="340"/>
      <c r="D119" s="340"/>
      <c r="E119" s="340"/>
      <c r="F119" s="341"/>
      <c r="G119" s="340"/>
      <c r="H119" s="340"/>
      <c r="I119" s="340"/>
      <c r="J119" s="340"/>
      <c r="K119" s="339"/>
    </row>
    <row r="120" spans="2:11" s="1" customFormat="1" ht="18.75" customHeight="1"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</row>
    <row r="121" spans="2:11" s="1" customFormat="1" ht="7.5" customHeight="1">
      <c r="B121" s="342"/>
      <c r="C121" s="343"/>
      <c r="D121" s="343"/>
      <c r="E121" s="343"/>
      <c r="F121" s="343"/>
      <c r="G121" s="343"/>
      <c r="H121" s="343"/>
      <c r="I121" s="343"/>
      <c r="J121" s="343"/>
      <c r="K121" s="344"/>
    </row>
    <row r="122" spans="2:11" s="1" customFormat="1" ht="45" customHeight="1">
      <c r="B122" s="345"/>
      <c r="C122" s="295" t="s">
        <v>1878</v>
      </c>
      <c r="D122" s="295"/>
      <c r="E122" s="295"/>
      <c r="F122" s="295"/>
      <c r="G122" s="295"/>
      <c r="H122" s="295"/>
      <c r="I122" s="295"/>
      <c r="J122" s="295"/>
      <c r="K122" s="346"/>
    </row>
    <row r="123" spans="2:11" s="1" customFormat="1" ht="17.25" customHeight="1">
      <c r="B123" s="347"/>
      <c r="C123" s="319" t="s">
        <v>1824</v>
      </c>
      <c r="D123" s="319"/>
      <c r="E123" s="319"/>
      <c r="F123" s="319" t="s">
        <v>1825</v>
      </c>
      <c r="G123" s="320"/>
      <c r="H123" s="319" t="s">
        <v>54</v>
      </c>
      <c r="I123" s="319" t="s">
        <v>57</v>
      </c>
      <c r="J123" s="319" t="s">
        <v>1826</v>
      </c>
      <c r="K123" s="348"/>
    </row>
    <row r="124" spans="2:11" s="1" customFormat="1" ht="17.25" customHeight="1">
      <c r="B124" s="347"/>
      <c r="C124" s="321" t="s">
        <v>1827</v>
      </c>
      <c r="D124" s="321"/>
      <c r="E124" s="321"/>
      <c r="F124" s="322" t="s">
        <v>1828</v>
      </c>
      <c r="G124" s="323"/>
      <c r="H124" s="321"/>
      <c r="I124" s="321"/>
      <c r="J124" s="321" t="s">
        <v>1829</v>
      </c>
      <c r="K124" s="348"/>
    </row>
    <row r="125" spans="2:11" s="1" customFormat="1" ht="5.25" customHeight="1">
      <c r="B125" s="349"/>
      <c r="C125" s="324"/>
      <c r="D125" s="324"/>
      <c r="E125" s="324"/>
      <c r="F125" s="324"/>
      <c r="G125" s="350"/>
      <c r="H125" s="324"/>
      <c r="I125" s="324"/>
      <c r="J125" s="324"/>
      <c r="K125" s="351"/>
    </row>
    <row r="126" spans="2:11" s="1" customFormat="1" ht="15" customHeight="1">
      <c r="B126" s="349"/>
      <c r="C126" s="304" t="s">
        <v>1833</v>
      </c>
      <c r="D126" s="326"/>
      <c r="E126" s="326"/>
      <c r="F126" s="327" t="s">
        <v>1830</v>
      </c>
      <c r="G126" s="304"/>
      <c r="H126" s="304" t="s">
        <v>1870</v>
      </c>
      <c r="I126" s="304" t="s">
        <v>1832</v>
      </c>
      <c r="J126" s="304">
        <v>120</v>
      </c>
      <c r="K126" s="352"/>
    </row>
    <row r="127" spans="2:11" s="1" customFormat="1" ht="15" customHeight="1">
      <c r="B127" s="349"/>
      <c r="C127" s="304" t="s">
        <v>1879</v>
      </c>
      <c r="D127" s="304"/>
      <c r="E127" s="304"/>
      <c r="F127" s="327" t="s">
        <v>1830</v>
      </c>
      <c r="G127" s="304"/>
      <c r="H127" s="304" t="s">
        <v>1880</v>
      </c>
      <c r="I127" s="304" t="s">
        <v>1832</v>
      </c>
      <c r="J127" s="304" t="s">
        <v>1881</v>
      </c>
      <c r="K127" s="352"/>
    </row>
    <row r="128" spans="2:11" s="1" customFormat="1" ht="15" customHeight="1">
      <c r="B128" s="349"/>
      <c r="C128" s="304" t="s">
        <v>1778</v>
      </c>
      <c r="D128" s="304"/>
      <c r="E128" s="304"/>
      <c r="F128" s="327" t="s">
        <v>1830</v>
      </c>
      <c r="G128" s="304"/>
      <c r="H128" s="304" t="s">
        <v>1882</v>
      </c>
      <c r="I128" s="304" t="s">
        <v>1832</v>
      </c>
      <c r="J128" s="304" t="s">
        <v>1881</v>
      </c>
      <c r="K128" s="352"/>
    </row>
    <row r="129" spans="2:11" s="1" customFormat="1" ht="15" customHeight="1">
      <c r="B129" s="349"/>
      <c r="C129" s="304" t="s">
        <v>1841</v>
      </c>
      <c r="D129" s="304"/>
      <c r="E129" s="304"/>
      <c r="F129" s="327" t="s">
        <v>1836</v>
      </c>
      <c r="G129" s="304"/>
      <c r="H129" s="304" t="s">
        <v>1842</v>
      </c>
      <c r="I129" s="304" t="s">
        <v>1832</v>
      </c>
      <c r="J129" s="304">
        <v>15</v>
      </c>
      <c r="K129" s="352"/>
    </row>
    <row r="130" spans="2:11" s="1" customFormat="1" ht="15" customHeight="1">
      <c r="B130" s="349"/>
      <c r="C130" s="330" t="s">
        <v>1843</v>
      </c>
      <c r="D130" s="330"/>
      <c r="E130" s="330"/>
      <c r="F130" s="331" t="s">
        <v>1836</v>
      </c>
      <c r="G130" s="330"/>
      <c r="H130" s="330" t="s">
        <v>1844</v>
      </c>
      <c r="I130" s="330" t="s">
        <v>1832</v>
      </c>
      <c r="J130" s="330">
        <v>15</v>
      </c>
      <c r="K130" s="352"/>
    </row>
    <row r="131" spans="2:11" s="1" customFormat="1" ht="15" customHeight="1">
      <c r="B131" s="349"/>
      <c r="C131" s="330" t="s">
        <v>1845</v>
      </c>
      <c r="D131" s="330"/>
      <c r="E131" s="330"/>
      <c r="F131" s="331" t="s">
        <v>1836</v>
      </c>
      <c r="G131" s="330"/>
      <c r="H131" s="330" t="s">
        <v>1846</v>
      </c>
      <c r="I131" s="330" t="s">
        <v>1832</v>
      </c>
      <c r="J131" s="330">
        <v>20</v>
      </c>
      <c r="K131" s="352"/>
    </row>
    <row r="132" spans="2:11" s="1" customFormat="1" ht="15" customHeight="1">
      <c r="B132" s="349"/>
      <c r="C132" s="330" t="s">
        <v>1847</v>
      </c>
      <c r="D132" s="330"/>
      <c r="E132" s="330"/>
      <c r="F132" s="331" t="s">
        <v>1836</v>
      </c>
      <c r="G132" s="330"/>
      <c r="H132" s="330" t="s">
        <v>1848</v>
      </c>
      <c r="I132" s="330" t="s">
        <v>1832</v>
      </c>
      <c r="J132" s="330">
        <v>20</v>
      </c>
      <c r="K132" s="352"/>
    </row>
    <row r="133" spans="2:11" s="1" customFormat="1" ht="15" customHeight="1">
      <c r="B133" s="349"/>
      <c r="C133" s="304" t="s">
        <v>1835</v>
      </c>
      <c r="D133" s="304"/>
      <c r="E133" s="304"/>
      <c r="F133" s="327" t="s">
        <v>1836</v>
      </c>
      <c r="G133" s="304"/>
      <c r="H133" s="304" t="s">
        <v>1870</v>
      </c>
      <c r="I133" s="304" t="s">
        <v>1832</v>
      </c>
      <c r="J133" s="304">
        <v>50</v>
      </c>
      <c r="K133" s="352"/>
    </row>
    <row r="134" spans="2:11" s="1" customFormat="1" ht="15" customHeight="1">
      <c r="B134" s="349"/>
      <c r="C134" s="304" t="s">
        <v>1849</v>
      </c>
      <c r="D134" s="304"/>
      <c r="E134" s="304"/>
      <c r="F134" s="327" t="s">
        <v>1836</v>
      </c>
      <c r="G134" s="304"/>
      <c r="H134" s="304" t="s">
        <v>1870</v>
      </c>
      <c r="I134" s="304" t="s">
        <v>1832</v>
      </c>
      <c r="J134" s="304">
        <v>50</v>
      </c>
      <c r="K134" s="352"/>
    </row>
    <row r="135" spans="2:11" s="1" customFormat="1" ht="15" customHeight="1">
      <c r="B135" s="349"/>
      <c r="C135" s="304" t="s">
        <v>1855</v>
      </c>
      <c r="D135" s="304"/>
      <c r="E135" s="304"/>
      <c r="F135" s="327" t="s">
        <v>1836</v>
      </c>
      <c r="G135" s="304"/>
      <c r="H135" s="304" t="s">
        <v>1870</v>
      </c>
      <c r="I135" s="304" t="s">
        <v>1832</v>
      </c>
      <c r="J135" s="304">
        <v>50</v>
      </c>
      <c r="K135" s="352"/>
    </row>
    <row r="136" spans="2:11" s="1" customFormat="1" ht="15" customHeight="1">
      <c r="B136" s="349"/>
      <c r="C136" s="304" t="s">
        <v>1857</v>
      </c>
      <c r="D136" s="304"/>
      <c r="E136" s="304"/>
      <c r="F136" s="327" t="s">
        <v>1836</v>
      </c>
      <c r="G136" s="304"/>
      <c r="H136" s="304" t="s">
        <v>1870</v>
      </c>
      <c r="I136" s="304" t="s">
        <v>1832</v>
      </c>
      <c r="J136" s="304">
        <v>50</v>
      </c>
      <c r="K136" s="352"/>
    </row>
    <row r="137" spans="2:11" s="1" customFormat="1" ht="15" customHeight="1">
      <c r="B137" s="349"/>
      <c r="C137" s="304" t="s">
        <v>1858</v>
      </c>
      <c r="D137" s="304"/>
      <c r="E137" s="304"/>
      <c r="F137" s="327" t="s">
        <v>1836</v>
      </c>
      <c r="G137" s="304"/>
      <c r="H137" s="304" t="s">
        <v>1883</v>
      </c>
      <c r="I137" s="304" t="s">
        <v>1832</v>
      </c>
      <c r="J137" s="304">
        <v>255</v>
      </c>
      <c r="K137" s="352"/>
    </row>
    <row r="138" spans="2:11" s="1" customFormat="1" ht="15" customHeight="1">
      <c r="B138" s="349"/>
      <c r="C138" s="304" t="s">
        <v>1860</v>
      </c>
      <c r="D138" s="304"/>
      <c r="E138" s="304"/>
      <c r="F138" s="327" t="s">
        <v>1830</v>
      </c>
      <c r="G138" s="304"/>
      <c r="H138" s="304" t="s">
        <v>1884</v>
      </c>
      <c r="I138" s="304" t="s">
        <v>1862</v>
      </c>
      <c r="J138" s="304"/>
      <c r="K138" s="352"/>
    </row>
    <row r="139" spans="2:11" s="1" customFormat="1" ht="15" customHeight="1">
      <c r="B139" s="349"/>
      <c r="C139" s="304" t="s">
        <v>1863</v>
      </c>
      <c r="D139" s="304"/>
      <c r="E139" s="304"/>
      <c r="F139" s="327" t="s">
        <v>1830</v>
      </c>
      <c r="G139" s="304"/>
      <c r="H139" s="304" t="s">
        <v>1885</v>
      </c>
      <c r="I139" s="304" t="s">
        <v>1865</v>
      </c>
      <c r="J139" s="304"/>
      <c r="K139" s="352"/>
    </row>
    <row r="140" spans="2:11" s="1" customFormat="1" ht="15" customHeight="1">
      <c r="B140" s="349"/>
      <c r="C140" s="304" t="s">
        <v>1866</v>
      </c>
      <c r="D140" s="304"/>
      <c r="E140" s="304"/>
      <c r="F140" s="327" t="s">
        <v>1830</v>
      </c>
      <c r="G140" s="304"/>
      <c r="H140" s="304" t="s">
        <v>1866</v>
      </c>
      <c r="I140" s="304" t="s">
        <v>1865</v>
      </c>
      <c r="J140" s="304"/>
      <c r="K140" s="352"/>
    </row>
    <row r="141" spans="2:11" s="1" customFormat="1" ht="15" customHeight="1">
      <c r="B141" s="349"/>
      <c r="C141" s="304" t="s">
        <v>38</v>
      </c>
      <c r="D141" s="304"/>
      <c r="E141" s="304"/>
      <c r="F141" s="327" t="s">
        <v>1830</v>
      </c>
      <c r="G141" s="304"/>
      <c r="H141" s="304" t="s">
        <v>1886</v>
      </c>
      <c r="I141" s="304" t="s">
        <v>1865</v>
      </c>
      <c r="J141" s="304"/>
      <c r="K141" s="352"/>
    </row>
    <row r="142" spans="2:11" s="1" customFormat="1" ht="15" customHeight="1">
      <c r="B142" s="349"/>
      <c r="C142" s="304" t="s">
        <v>1887</v>
      </c>
      <c r="D142" s="304"/>
      <c r="E142" s="304"/>
      <c r="F142" s="327" t="s">
        <v>1830</v>
      </c>
      <c r="G142" s="304"/>
      <c r="H142" s="304" t="s">
        <v>1888</v>
      </c>
      <c r="I142" s="304" t="s">
        <v>1865</v>
      </c>
      <c r="J142" s="304"/>
      <c r="K142" s="352"/>
    </row>
    <row r="143" spans="2:11" s="1" customFormat="1" ht="15" customHeight="1">
      <c r="B143" s="353"/>
      <c r="C143" s="354"/>
      <c r="D143" s="354"/>
      <c r="E143" s="354"/>
      <c r="F143" s="354"/>
      <c r="G143" s="354"/>
      <c r="H143" s="354"/>
      <c r="I143" s="354"/>
      <c r="J143" s="354"/>
      <c r="K143" s="355"/>
    </row>
    <row r="144" spans="2:11" s="1" customFormat="1" ht="18.75" customHeight="1">
      <c r="B144" s="340"/>
      <c r="C144" s="340"/>
      <c r="D144" s="340"/>
      <c r="E144" s="340"/>
      <c r="F144" s="341"/>
      <c r="G144" s="340"/>
      <c r="H144" s="340"/>
      <c r="I144" s="340"/>
      <c r="J144" s="340"/>
      <c r="K144" s="340"/>
    </row>
    <row r="145" spans="2:11" s="1" customFormat="1" ht="18.75" customHeight="1"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</row>
    <row r="146" spans="2:11" s="1" customFormat="1" ht="7.5" customHeight="1">
      <c r="B146" s="313"/>
      <c r="C146" s="314"/>
      <c r="D146" s="314"/>
      <c r="E146" s="314"/>
      <c r="F146" s="314"/>
      <c r="G146" s="314"/>
      <c r="H146" s="314"/>
      <c r="I146" s="314"/>
      <c r="J146" s="314"/>
      <c r="K146" s="315"/>
    </row>
    <row r="147" spans="2:11" s="1" customFormat="1" ht="45" customHeight="1">
      <c r="B147" s="316"/>
      <c r="C147" s="317" t="s">
        <v>1889</v>
      </c>
      <c r="D147" s="317"/>
      <c r="E147" s="317"/>
      <c r="F147" s="317"/>
      <c r="G147" s="317"/>
      <c r="H147" s="317"/>
      <c r="I147" s="317"/>
      <c r="J147" s="317"/>
      <c r="K147" s="318"/>
    </row>
    <row r="148" spans="2:11" s="1" customFormat="1" ht="17.25" customHeight="1">
      <c r="B148" s="316"/>
      <c r="C148" s="319" t="s">
        <v>1824</v>
      </c>
      <c r="D148" s="319"/>
      <c r="E148" s="319"/>
      <c r="F148" s="319" t="s">
        <v>1825</v>
      </c>
      <c r="G148" s="320"/>
      <c r="H148" s="319" t="s">
        <v>54</v>
      </c>
      <c r="I148" s="319" t="s">
        <v>57</v>
      </c>
      <c r="J148" s="319" t="s">
        <v>1826</v>
      </c>
      <c r="K148" s="318"/>
    </row>
    <row r="149" spans="2:11" s="1" customFormat="1" ht="17.25" customHeight="1">
      <c r="B149" s="316"/>
      <c r="C149" s="321" t="s">
        <v>1827</v>
      </c>
      <c r="D149" s="321"/>
      <c r="E149" s="321"/>
      <c r="F149" s="322" t="s">
        <v>1828</v>
      </c>
      <c r="G149" s="323"/>
      <c r="H149" s="321"/>
      <c r="I149" s="321"/>
      <c r="J149" s="321" t="s">
        <v>1829</v>
      </c>
      <c r="K149" s="318"/>
    </row>
    <row r="150" spans="2:11" s="1" customFormat="1" ht="5.25" customHeight="1">
      <c r="B150" s="329"/>
      <c r="C150" s="324"/>
      <c r="D150" s="324"/>
      <c r="E150" s="324"/>
      <c r="F150" s="324"/>
      <c r="G150" s="325"/>
      <c r="H150" s="324"/>
      <c r="I150" s="324"/>
      <c r="J150" s="324"/>
      <c r="K150" s="352"/>
    </row>
    <row r="151" spans="2:11" s="1" customFormat="1" ht="15" customHeight="1">
      <c r="B151" s="329"/>
      <c r="C151" s="356" t="s">
        <v>1833</v>
      </c>
      <c r="D151" s="304"/>
      <c r="E151" s="304"/>
      <c r="F151" s="357" t="s">
        <v>1830</v>
      </c>
      <c r="G151" s="304"/>
      <c r="H151" s="356" t="s">
        <v>1870</v>
      </c>
      <c r="I151" s="356" t="s">
        <v>1832</v>
      </c>
      <c r="J151" s="356">
        <v>120</v>
      </c>
      <c r="K151" s="352"/>
    </row>
    <row r="152" spans="2:11" s="1" customFormat="1" ht="15" customHeight="1">
      <c r="B152" s="329"/>
      <c r="C152" s="356" t="s">
        <v>1879</v>
      </c>
      <c r="D152" s="304"/>
      <c r="E152" s="304"/>
      <c r="F152" s="357" t="s">
        <v>1830</v>
      </c>
      <c r="G152" s="304"/>
      <c r="H152" s="356" t="s">
        <v>1890</v>
      </c>
      <c r="I152" s="356" t="s">
        <v>1832</v>
      </c>
      <c r="J152" s="356" t="s">
        <v>1881</v>
      </c>
      <c r="K152" s="352"/>
    </row>
    <row r="153" spans="2:11" s="1" customFormat="1" ht="15" customHeight="1">
      <c r="B153" s="329"/>
      <c r="C153" s="356" t="s">
        <v>1778</v>
      </c>
      <c r="D153" s="304"/>
      <c r="E153" s="304"/>
      <c r="F153" s="357" t="s">
        <v>1830</v>
      </c>
      <c r="G153" s="304"/>
      <c r="H153" s="356" t="s">
        <v>1891</v>
      </c>
      <c r="I153" s="356" t="s">
        <v>1832</v>
      </c>
      <c r="J153" s="356" t="s">
        <v>1881</v>
      </c>
      <c r="K153" s="352"/>
    </row>
    <row r="154" spans="2:11" s="1" customFormat="1" ht="15" customHeight="1">
      <c r="B154" s="329"/>
      <c r="C154" s="356" t="s">
        <v>1835</v>
      </c>
      <c r="D154" s="304"/>
      <c r="E154" s="304"/>
      <c r="F154" s="357" t="s">
        <v>1836</v>
      </c>
      <c r="G154" s="304"/>
      <c r="H154" s="356" t="s">
        <v>1870</v>
      </c>
      <c r="I154" s="356" t="s">
        <v>1832</v>
      </c>
      <c r="J154" s="356">
        <v>50</v>
      </c>
      <c r="K154" s="352"/>
    </row>
    <row r="155" spans="2:11" s="1" customFormat="1" ht="15" customHeight="1">
      <c r="B155" s="329"/>
      <c r="C155" s="356" t="s">
        <v>1838</v>
      </c>
      <c r="D155" s="304"/>
      <c r="E155" s="304"/>
      <c r="F155" s="357" t="s">
        <v>1830</v>
      </c>
      <c r="G155" s="304"/>
      <c r="H155" s="356" t="s">
        <v>1870</v>
      </c>
      <c r="I155" s="356" t="s">
        <v>1840</v>
      </c>
      <c r="J155" s="356"/>
      <c r="K155" s="352"/>
    </row>
    <row r="156" spans="2:11" s="1" customFormat="1" ht="15" customHeight="1">
      <c r="B156" s="329"/>
      <c r="C156" s="356" t="s">
        <v>1849</v>
      </c>
      <c r="D156" s="304"/>
      <c r="E156" s="304"/>
      <c r="F156" s="357" t="s">
        <v>1836</v>
      </c>
      <c r="G156" s="304"/>
      <c r="H156" s="356" t="s">
        <v>1870</v>
      </c>
      <c r="I156" s="356" t="s">
        <v>1832</v>
      </c>
      <c r="J156" s="356">
        <v>50</v>
      </c>
      <c r="K156" s="352"/>
    </row>
    <row r="157" spans="2:11" s="1" customFormat="1" ht="15" customHeight="1">
      <c r="B157" s="329"/>
      <c r="C157" s="356" t="s">
        <v>1857</v>
      </c>
      <c r="D157" s="304"/>
      <c r="E157" s="304"/>
      <c r="F157" s="357" t="s">
        <v>1836</v>
      </c>
      <c r="G157" s="304"/>
      <c r="H157" s="356" t="s">
        <v>1870</v>
      </c>
      <c r="I157" s="356" t="s">
        <v>1832</v>
      </c>
      <c r="J157" s="356">
        <v>50</v>
      </c>
      <c r="K157" s="352"/>
    </row>
    <row r="158" spans="2:11" s="1" customFormat="1" ht="15" customHeight="1">
      <c r="B158" s="329"/>
      <c r="C158" s="356" t="s">
        <v>1855</v>
      </c>
      <c r="D158" s="304"/>
      <c r="E158" s="304"/>
      <c r="F158" s="357" t="s">
        <v>1836</v>
      </c>
      <c r="G158" s="304"/>
      <c r="H158" s="356" t="s">
        <v>1870</v>
      </c>
      <c r="I158" s="356" t="s">
        <v>1832</v>
      </c>
      <c r="J158" s="356">
        <v>50</v>
      </c>
      <c r="K158" s="352"/>
    </row>
    <row r="159" spans="2:11" s="1" customFormat="1" ht="15" customHeight="1">
      <c r="B159" s="329"/>
      <c r="C159" s="356" t="s">
        <v>99</v>
      </c>
      <c r="D159" s="304"/>
      <c r="E159" s="304"/>
      <c r="F159" s="357" t="s">
        <v>1830</v>
      </c>
      <c r="G159" s="304"/>
      <c r="H159" s="356" t="s">
        <v>1892</v>
      </c>
      <c r="I159" s="356" t="s">
        <v>1832</v>
      </c>
      <c r="J159" s="356" t="s">
        <v>1893</v>
      </c>
      <c r="K159" s="352"/>
    </row>
    <row r="160" spans="2:11" s="1" customFormat="1" ht="15" customHeight="1">
      <c r="B160" s="329"/>
      <c r="C160" s="356" t="s">
        <v>1894</v>
      </c>
      <c r="D160" s="304"/>
      <c r="E160" s="304"/>
      <c r="F160" s="357" t="s">
        <v>1830</v>
      </c>
      <c r="G160" s="304"/>
      <c r="H160" s="356" t="s">
        <v>1895</v>
      </c>
      <c r="I160" s="356" t="s">
        <v>1865</v>
      </c>
      <c r="J160" s="356"/>
      <c r="K160" s="352"/>
    </row>
    <row r="161" spans="2:11" s="1" customFormat="1" ht="15" customHeight="1">
      <c r="B161" s="358"/>
      <c r="C161" s="338"/>
      <c r="D161" s="338"/>
      <c r="E161" s="338"/>
      <c r="F161" s="338"/>
      <c r="G161" s="338"/>
      <c r="H161" s="338"/>
      <c r="I161" s="338"/>
      <c r="J161" s="338"/>
      <c r="K161" s="359"/>
    </row>
    <row r="162" spans="2:11" s="1" customFormat="1" ht="18.75" customHeight="1">
      <c r="B162" s="340"/>
      <c r="C162" s="350"/>
      <c r="D162" s="350"/>
      <c r="E162" s="350"/>
      <c r="F162" s="360"/>
      <c r="G162" s="350"/>
      <c r="H162" s="350"/>
      <c r="I162" s="350"/>
      <c r="J162" s="350"/>
      <c r="K162" s="340"/>
    </row>
    <row r="163" spans="2:11" s="1" customFormat="1" ht="18.75" customHeight="1"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</row>
    <row r="164" spans="2:11" s="1" customFormat="1" ht="7.5" customHeight="1">
      <c r="B164" s="291"/>
      <c r="C164" s="292"/>
      <c r="D164" s="292"/>
      <c r="E164" s="292"/>
      <c r="F164" s="292"/>
      <c r="G164" s="292"/>
      <c r="H164" s="292"/>
      <c r="I164" s="292"/>
      <c r="J164" s="292"/>
      <c r="K164" s="293"/>
    </row>
    <row r="165" spans="2:11" s="1" customFormat="1" ht="45" customHeight="1">
      <c r="B165" s="294"/>
      <c r="C165" s="295" t="s">
        <v>1896</v>
      </c>
      <c r="D165" s="295"/>
      <c r="E165" s="295"/>
      <c r="F165" s="295"/>
      <c r="G165" s="295"/>
      <c r="H165" s="295"/>
      <c r="I165" s="295"/>
      <c r="J165" s="295"/>
      <c r="K165" s="296"/>
    </row>
    <row r="166" spans="2:11" s="1" customFormat="1" ht="17.25" customHeight="1">
      <c r="B166" s="294"/>
      <c r="C166" s="319" t="s">
        <v>1824</v>
      </c>
      <c r="D166" s="319"/>
      <c r="E166" s="319"/>
      <c r="F166" s="319" t="s">
        <v>1825</v>
      </c>
      <c r="G166" s="361"/>
      <c r="H166" s="362" t="s">
        <v>54</v>
      </c>
      <c r="I166" s="362" t="s">
        <v>57</v>
      </c>
      <c r="J166" s="319" t="s">
        <v>1826</v>
      </c>
      <c r="K166" s="296"/>
    </row>
    <row r="167" spans="2:11" s="1" customFormat="1" ht="17.25" customHeight="1">
      <c r="B167" s="297"/>
      <c r="C167" s="321" t="s">
        <v>1827</v>
      </c>
      <c r="D167" s="321"/>
      <c r="E167" s="321"/>
      <c r="F167" s="322" t="s">
        <v>1828</v>
      </c>
      <c r="G167" s="363"/>
      <c r="H167" s="364"/>
      <c r="I167" s="364"/>
      <c r="J167" s="321" t="s">
        <v>1829</v>
      </c>
      <c r="K167" s="299"/>
    </row>
    <row r="168" spans="2:11" s="1" customFormat="1" ht="5.25" customHeight="1">
      <c r="B168" s="329"/>
      <c r="C168" s="324"/>
      <c r="D168" s="324"/>
      <c r="E168" s="324"/>
      <c r="F168" s="324"/>
      <c r="G168" s="325"/>
      <c r="H168" s="324"/>
      <c r="I168" s="324"/>
      <c r="J168" s="324"/>
      <c r="K168" s="352"/>
    </row>
    <row r="169" spans="2:11" s="1" customFormat="1" ht="15" customHeight="1">
      <c r="B169" s="329"/>
      <c r="C169" s="304" t="s">
        <v>1833</v>
      </c>
      <c r="D169" s="304"/>
      <c r="E169" s="304"/>
      <c r="F169" s="327" t="s">
        <v>1830</v>
      </c>
      <c r="G169" s="304"/>
      <c r="H169" s="304" t="s">
        <v>1870</v>
      </c>
      <c r="I169" s="304" t="s">
        <v>1832</v>
      </c>
      <c r="J169" s="304">
        <v>120</v>
      </c>
      <c r="K169" s="352"/>
    </row>
    <row r="170" spans="2:11" s="1" customFormat="1" ht="15" customHeight="1">
      <c r="B170" s="329"/>
      <c r="C170" s="304" t="s">
        <v>1879</v>
      </c>
      <c r="D170" s="304"/>
      <c r="E170" s="304"/>
      <c r="F170" s="327" t="s">
        <v>1830</v>
      </c>
      <c r="G170" s="304"/>
      <c r="H170" s="304" t="s">
        <v>1880</v>
      </c>
      <c r="I170" s="304" t="s">
        <v>1832</v>
      </c>
      <c r="J170" s="304" t="s">
        <v>1881</v>
      </c>
      <c r="K170" s="352"/>
    </row>
    <row r="171" spans="2:11" s="1" customFormat="1" ht="15" customHeight="1">
      <c r="B171" s="329"/>
      <c r="C171" s="304" t="s">
        <v>1778</v>
      </c>
      <c r="D171" s="304"/>
      <c r="E171" s="304"/>
      <c r="F171" s="327" t="s">
        <v>1830</v>
      </c>
      <c r="G171" s="304"/>
      <c r="H171" s="304" t="s">
        <v>1897</v>
      </c>
      <c r="I171" s="304" t="s">
        <v>1832</v>
      </c>
      <c r="J171" s="304" t="s">
        <v>1881</v>
      </c>
      <c r="K171" s="352"/>
    </row>
    <row r="172" spans="2:11" s="1" customFormat="1" ht="15" customHeight="1">
      <c r="B172" s="329"/>
      <c r="C172" s="304" t="s">
        <v>1835</v>
      </c>
      <c r="D172" s="304"/>
      <c r="E172" s="304"/>
      <c r="F172" s="327" t="s">
        <v>1836</v>
      </c>
      <c r="G172" s="304"/>
      <c r="H172" s="304" t="s">
        <v>1897</v>
      </c>
      <c r="I172" s="304" t="s">
        <v>1832</v>
      </c>
      <c r="J172" s="304">
        <v>50</v>
      </c>
      <c r="K172" s="352"/>
    </row>
    <row r="173" spans="2:11" s="1" customFormat="1" ht="15" customHeight="1">
      <c r="B173" s="329"/>
      <c r="C173" s="304" t="s">
        <v>1838</v>
      </c>
      <c r="D173" s="304"/>
      <c r="E173" s="304"/>
      <c r="F173" s="327" t="s">
        <v>1830</v>
      </c>
      <c r="G173" s="304"/>
      <c r="H173" s="304" t="s">
        <v>1897</v>
      </c>
      <c r="I173" s="304" t="s">
        <v>1840</v>
      </c>
      <c r="J173" s="304"/>
      <c r="K173" s="352"/>
    </row>
    <row r="174" spans="2:11" s="1" customFormat="1" ht="15" customHeight="1">
      <c r="B174" s="329"/>
      <c r="C174" s="304" t="s">
        <v>1849</v>
      </c>
      <c r="D174" s="304"/>
      <c r="E174" s="304"/>
      <c r="F174" s="327" t="s">
        <v>1836</v>
      </c>
      <c r="G174" s="304"/>
      <c r="H174" s="304" t="s">
        <v>1897</v>
      </c>
      <c r="I174" s="304" t="s">
        <v>1832</v>
      </c>
      <c r="J174" s="304">
        <v>50</v>
      </c>
      <c r="K174" s="352"/>
    </row>
    <row r="175" spans="2:11" s="1" customFormat="1" ht="15" customHeight="1">
      <c r="B175" s="329"/>
      <c r="C175" s="304" t="s">
        <v>1857</v>
      </c>
      <c r="D175" s="304"/>
      <c r="E175" s="304"/>
      <c r="F175" s="327" t="s">
        <v>1836</v>
      </c>
      <c r="G175" s="304"/>
      <c r="H175" s="304" t="s">
        <v>1897</v>
      </c>
      <c r="I175" s="304" t="s">
        <v>1832</v>
      </c>
      <c r="J175" s="304">
        <v>50</v>
      </c>
      <c r="K175" s="352"/>
    </row>
    <row r="176" spans="2:11" s="1" customFormat="1" ht="15" customHeight="1">
      <c r="B176" s="329"/>
      <c r="C176" s="304" t="s">
        <v>1855</v>
      </c>
      <c r="D176" s="304"/>
      <c r="E176" s="304"/>
      <c r="F176" s="327" t="s">
        <v>1836</v>
      </c>
      <c r="G176" s="304"/>
      <c r="H176" s="304" t="s">
        <v>1897</v>
      </c>
      <c r="I176" s="304" t="s">
        <v>1832</v>
      </c>
      <c r="J176" s="304">
        <v>50</v>
      </c>
      <c r="K176" s="352"/>
    </row>
    <row r="177" spans="2:11" s="1" customFormat="1" ht="15" customHeight="1">
      <c r="B177" s="329"/>
      <c r="C177" s="304" t="s">
        <v>108</v>
      </c>
      <c r="D177" s="304"/>
      <c r="E177" s="304"/>
      <c r="F177" s="327" t="s">
        <v>1830</v>
      </c>
      <c r="G177" s="304"/>
      <c r="H177" s="304" t="s">
        <v>1898</v>
      </c>
      <c r="I177" s="304" t="s">
        <v>1899</v>
      </c>
      <c r="J177" s="304"/>
      <c r="K177" s="352"/>
    </row>
    <row r="178" spans="2:11" s="1" customFormat="1" ht="15" customHeight="1">
      <c r="B178" s="329"/>
      <c r="C178" s="304" t="s">
        <v>57</v>
      </c>
      <c r="D178" s="304"/>
      <c r="E178" s="304"/>
      <c r="F178" s="327" t="s">
        <v>1830</v>
      </c>
      <c r="G178" s="304"/>
      <c r="H178" s="304" t="s">
        <v>1900</v>
      </c>
      <c r="I178" s="304" t="s">
        <v>1901</v>
      </c>
      <c r="J178" s="304">
        <v>1</v>
      </c>
      <c r="K178" s="352"/>
    </row>
    <row r="179" spans="2:11" s="1" customFormat="1" ht="15" customHeight="1">
      <c r="B179" s="329"/>
      <c r="C179" s="304" t="s">
        <v>53</v>
      </c>
      <c r="D179" s="304"/>
      <c r="E179" s="304"/>
      <c r="F179" s="327" t="s">
        <v>1830</v>
      </c>
      <c r="G179" s="304"/>
      <c r="H179" s="304" t="s">
        <v>1902</v>
      </c>
      <c r="I179" s="304" t="s">
        <v>1832</v>
      </c>
      <c r="J179" s="304">
        <v>20</v>
      </c>
      <c r="K179" s="352"/>
    </row>
    <row r="180" spans="2:11" s="1" customFormat="1" ht="15" customHeight="1">
      <c r="B180" s="329"/>
      <c r="C180" s="304" t="s">
        <v>54</v>
      </c>
      <c r="D180" s="304"/>
      <c r="E180" s="304"/>
      <c r="F180" s="327" t="s">
        <v>1830</v>
      </c>
      <c r="G180" s="304"/>
      <c r="H180" s="304" t="s">
        <v>1903</v>
      </c>
      <c r="I180" s="304" t="s">
        <v>1832</v>
      </c>
      <c r="J180" s="304">
        <v>255</v>
      </c>
      <c r="K180" s="352"/>
    </row>
    <row r="181" spans="2:11" s="1" customFormat="1" ht="15" customHeight="1">
      <c r="B181" s="329"/>
      <c r="C181" s="304" t="s">
        <v>109</v>
      </c>
      <c r="D181" s="304"/>
      <c r="E181" s="304"/>
      <c r="F181" s="327" t="s">
        <v>1830</v>
      </c>
      <c r="G181" s="304"/>
      <c r="H181" s="304" t="s">
        <v>1794</v>
      </c>
      <c r="I181" s="304" t="s">
        <v>1832</v>
      </c>
      <c r="J181" s="304">
        <v>10</v>
      </c>
      <c r="K181" s="352"/>
    </row>
    <row r="182" spans="2:11" s="1" customFormat="1" ht="15" customHeight="1">
      <c r="B182" s="329"/>
      <c r="C182" s="304" t="s">
        <v>110</v>
      </c>
      <c r="D182" s="304"/>
      <c r="E182" s="304"/>
      <c r="F182" s="327" t="s">
        <v>1830</v>
      </c>
      <c r="G182" s="304"/>
      <c r="H182" s="304" t="s">
        <v>1904</v>
      </c>
      <c r="I182" s="304" t="s">
        <v>1865</v>
      </c>
      <c r="J182" s="304"/>
      <c r="K182" s="352"/>
    </row>
    <row r="183" spans="2:11" s="1" customFormat="1" ht="15" customHeight="1">
      <c r="B183" s="329"/>
      <c r="C183" s="304" t="s">
        <v>1905</v>
      </c>
      <c r="D183" s="304"/>
      <c r="E183" s="304"/>
      <c r="F183" s="327" t="s">
        <v>1830</v>
      </c>
      <c r="G183" s="304"/>
      <c r="H183" s="304" t="s">
        <v>1906</v>
      </c>
      <c r="I183" s="304" t="s">
        <v>1865</v>
      </c>
      <c r="J183" s="304"/>
      <c r="K183" s="352"/>
    </row>
    <row r="184" spans="2:11" s="1" customFormat="1" ht="15" customHeight="1">
      <c r="B184" s="329"/>
      <c r="C184" s="304" t="s">
        <v>1894</v>
      </c>
      <c r="D184" s="304"/>
      <c r="E184" s="304"/>
      <c r="F184" s="327" t="s">
        <v>1830</v>
      </c>
      <c r="G184" s="304"/>
      <c r="H184" s="304" t="s">
        <v>1907</v>
      </c>
      <c r="I184" s="304" t="s">
        <v>1865</v>
      </c>
      <c r="J184" s="304"/>
      <c r="K184" s="352"/>
    </row>
    <row r="185" spans="2:11" s="1" customFormat="1" ht="15" customHeight="1">
      <c r="B185" s="329"/>
      <c r="C185" s="304" t="s">
        <v>112</v>
      </c>
      <c r="D185" s="304"/>
      <c r="E185" s="304"/>
      <c r="F185" s="327" t="s">
        <v>1836</v>
      </c>
      <c r="G185" s="304"/>
      <c r="H185" s="304" t="s">
        <v>1908</v>
      </c>
      <c r="I185" s="304" t="s">
        <v>1832</v>
      </c>
      <c r="J185" s="304">
        <v>50</v>
      </c>
      <c r="K185" s="352"/>
    </row>
    <row r="186" spans="2:11" s="1" customFormat="1" ht="15" customHeight="1">
      <c r="B186" s="329"/>
      <c r="C186" s="304" t="s">
        <v>1909</v>
      </c>
      <c r="D186" s="304"/>
      <c r="E186" s="304"/>
      <c r="F186" s="327" t="s">
        <v>1836</v>
      </c>
      <c r="G186" s="304"/>
      <c r="H186" s="304" t="s">
        <v>1910</v>
      </c>
      <c r="I186" s="304" t="s">
        <v>1911</v>
      </c>
      <c r="J186" s="304"/>
      <c r="K186" s="352"/>
    </row>
    <row r="187" spans="2:11" s="1" customFormat="1" ht="15" customHeight="1">
      <c r="B187" s="329"/>
      <c r="C187" s="304" t="s">
        <v>1912</v>
      </c>
      <c r="D187" s="304"/>
      <c r="E187" s="304"/>
      <c r="F187" s="327" t="s">
        <v>1836</v>
      </c>
      <c r="G187" s="304"/>
      <c r="H187" s="304" t="s">
        <v>1913</v>
      </c>
      <c r="I187" s="304" t="s">
        <v>1911</v>
      </c>
      <c r="J187" s="304"/>
      <c r="K187" s="352"/>
    </row>
    <row r="188" spans="2:11" s="1" customFormat="1" ht="15" customHeight="1">
      <c r="B188" s="329"/>
      <c r="C188" s="304" t="s">
        <v>1914</v>
      </c>
      <c r="D188" s="304"/>
      <c r="E188" s="304"/>
      <c r="F188" s="327" t="s">
        <v>1836</v>
      </c>
      <c r="G188" s="304"/>
      <c r="H188" s="304" t="s">
        <v>1915</v>
      </c>
      <c r="I188" s="304" t="s">
        <v>1911</v>
      </c>
      <c r="J188" s="304"/>
      <c r="K188" s="352"/>
    </row>
    <row r="189" spans="2:11" s="1" customFormat="1" ht="15" customHeight="1">
      <c r="B189" s="329"/>
      <c r="C189" s="365" t="s">
        <v>1916</v>
      </c>
      <c r="D189" s="304"/>
      <c r="E189" s="304"/>
      <c r="F189" s="327" t="s">
        <v>1836</v>
      </c>
      <c r="G189" s="304"/>
      <c r="H189" s="304" t="s">
        <v>1917</v>
      </c>
      <c r="I189" s="304" t="s">
        <v>1918</v>
      </c>
      <c r="J189" s="366" t="s">
        <v>1919</v>
      </c>
      <c r="K189" s="352"/>
    </row>
    <row r="190" spans="2:11" s="1" customFormat="1" ht="15" customHeight="1">
      <c r="B190" s="329"/>
      <c r="C190" s="365" t="s">
        <v>42</v>
      </c>
      <c r="D190" s="304"/>
      <c r="E190" s="304"/>
      <c r="F190" s="327" t="s">
        <v>1830</v>
      </c>
      <c r="G190" s="304"/>
      <c r="H190" s="301" t="s">
        <v>1920</v>
      </c>
      <c r="I190" s="304" t="s">
        <v>1921</v>
      </c>
      <c r="J190" s="304"/>
      <c r="K190" s="352"/>
    </row>
    <row r="191" spans="2:11" s="1" customFormat="1" ht="15" customHeight="1">
      <c r="B191" s="329"/>
      <c r="C191" s="365" t="s">
        <v>1922</v>
      </c>
      <c r="D191" s="304"/>
      <c r="E191" s="304"/>
      <c r="F191" s="327" t="s">
        <v>1830</v>
      </c>
      <c r="G191" s="304"/>
      <c r="H191" s="304" t="s">
        <v>1923</v>
      </c>
      <c r="I191" s="304" t="s">
        <v>1865</v>
      </c>
      <c r="J191" s="304"/>
      <c r="K191" s="352"/>
    </row>
    <row r="192" spans="2:11" s="1" customFormat="1" ht="15" customHeight="1">
      <c r="B192" s="329"/>
      <c r="C192" s="365" t="s">
        <v>1924</v>
      </c>
      <c r="D192" s="304"/>
      <c r="E192" s="304"/>
      <c r="F192" s="327" t="s">
        <v>1830</v>
      </c>
      <c r="G192" s="304"/>
      <c r="H192" s="304" t="s">
        <v>1925</v>
      </c>
      <c r="I192" s="304" t="s">
        <v>1865</v>
      </c>
      <c r="J192" s="304"/>
      <c r="K192" s="352"/>
    </row>
    <row r="193" spans="2:11" s="1" customFormat="1" ht="15" customHeight="1">
      <c r="B193" s="329"/>
      <c r="C193" s="365" t="s">
        <v>1926</v>
      </c>
      <c r="D193" s="304"/>
      <c r="E193" s="304"/>
      <c r="F193" s="327" t="s">
        <v>1836</v>
      </c>
      <c r="G193" s="304"/>
      <c r="H193" s="304" t="s">
        <v>1927</v>
      </c>
      <c r="I193" s="304" t="s">
        <v>1865</v>
      </c>
      <c r="J193" s="304"/>
      <c r="K193" s="352"/>
    </row>
    <row r="194" spans="2:11" s="1" customFormat="1" ht="15" customHeight="1">
      <c r="B194" s="358"/>
      <c r="C194" s="367"/>
      <c r="D194" s="338"/>
      <c r="E194" s="338"/>
      <c r="F194" s="338"/>
      <c r="G194" s="338"/>
      <c r="H194" s="338"/>
      <c r="I194" s="338"/>
      <c r="J194" s="338"/>
      <c r="K194" s="359"/>
    </row>
    <row r="195" spans="2:11" s="1" customFormat="1" ht="18.75" customHeight="1">
      <c r="B195" s="340"/>
      <c r="C195" s="350"/>
      <c r="D195" s="350"/>
      <c r="E195" s="350"/>
      <c r="F195" s="360"/>
      <c r="G195" s="350"/>
      <c r="H195" s="350"/>
      <c r="I195" s="350"/>
      <c r="J195" s="350"/>
      <c r="K195" s="340"/>
    </row>
    <row r="196" spans="2:11" s="1" customFormat="1" ht="18.75" customHeight="1">
      <c r="B196" s="340"/>
      <c r="C196" s="350"/>
      <c r="D196" s="350"/>
      <c r="E196" s="350"/>
      <c r="F196" s="360"/>
      <c r="G196" s="350"/>
      <c r="H196" s="350"/>
      <c r="I196" s="350"/>
      <c r="J196" s="350"/>
      <c r="K196" s="340"/>
    </row>
    <row r="197" spans="2:11" s="1" customFormat="1" ht="18.75" customHeight="1"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</row>
    <row r="198" spans="2:11" s="1" customFormat="1" ht="13.5">
      <c r="B198" s="291"/>
      <c r="C198" s="292"/>
      <c r="D198" s="292"/>
      <c r="E198" s="292"/>
      <c r="F198" s="292"/>
      <c r="G198" s="292"/>
      <c r="H198" s="292"/>
      <c r="I198" s="292"/>
      <c r="J198" s="292"/>
      <c r="K198" s="293"/>
    </row>
    <row r="199" spans="2:11" s="1" customFormat="1" ht="21">
      <c r="B199" s="294"/>
      <c r="C199" s="295" t="s">
        <v>1928</v>
      </c>
      <c r="D199" s="295"/>
      <c r="E199" s="295"/>
      <c r="F199" s="295"/>
      <c r="G199" s="295"/>
      <c r="H199" s="295"/>
      <c r="I199" s="295"/>
      <c r="J199" s="295"/>
      <c r="K199" s="296"/>
    </row>
    <row r="200" spans="2:11" s="1" customFormat="1" ht="25.5" customHeight="1">
      <c r="B200" s="294"/>
      <c r="C200" s="368" t="s">
        <v>1929</v>
      </c>
      <c r="D200" s="368"/>
      <c r="E200" s="368"/>
      <c r="F200" s="368" t="s">
        <v>1930</v>
      </c>
      <c r="G200" s="369"/>
      <c r="H200" s="368" t="s">
        <v>1931</v>
      </c>
      <c r="I200" s="368"/>
      <c r="J200" s="368"/>
      <c r="K200" s="296"/>
    </row>
    <row r="201" spans="2:11" s="1" customFormat="1" ht="5.25" customHeight="1">
      <c r="B201" s="329"/>
      <c r="C201" s="324"/>
      <c r="D201" s="324"/>
      <c r="E201" s="324"/>
      <c r="F201" s="324"/>
      <c r="G201" s="350"/>
      <c r="H201" s="324"/>
      <c r="I201" s="324"/>
      <c r="J201" s="324"/>
      <c r="K201" s="352"/>
    </row>
    <row r="202" spans="2:11" s="1" customFormat="1" ht="15" customHeight="1">
      <c r="B202" s="329"/>
      <c r="C202" s="304" t="s">
        <v>1921</v>
      </c>
      <c r="D202" s="304"/>
      <c r="E202" s="304"/>
      <c r="F202" s="327" t="s">
        <v>43</v>
      </c>
      <c r="G202" s="304"/>
      <c r="H202" s="304" t="s">
        <v>1932</v>
      </c>
      <c r="I202" s="304"/>
      <c r="J202" s="304"/>
      <c r="K202" s="352"/>
    </row>
    <row r="203" spans="2:11" s="1" customFormat="1" ht="15" customHeight="1">
      <c r="B203" s="329"/>
      <c r="C203" s="304"/>
      <c r="D203" s="304"/>
      <c r="E203" s="304"/>
      <c r="F203" s="327" t="s">
        <v>44</v>
      </c>
      <c r="G203" s="304"/>
      <c r="H203" s="304" t="s">
        <v>1933</v>
      </c>
      <c r="I203" s="304"/>
      <c r="J203" s="304"/>
      <c r="K203" s="352"/>
    </row>
    <row r="204" spans="2:11" s="1" customFormat="1" ht="15" customHeight="1">
      <c r="B204" s="329"/>
      <c r="C204" s="304"/>
      <c r="D204" s="304"/>
      <c r="E204" s="304"/>
      <c r="F204" s="327" t="s">
        <v>47</v>
      </c>
      <c r="G204" s="304"/>
      <c r="H204" s="304" t="s">
        <v>1934</v>
      </c>
      <c r="I204" s="304"/>
      <c r="J204" s="304"/>
      <c r="K204" s="352"/>
    </row>
    <row r="205" spans="2:11" s="1" customFormat="1" ht="15" customHeight="1">
      <c r="B205" s="329"/>
      <c r="C205" s="304"/>
      <c r="D205" s="304"/>
      <c r="E205" s="304"/>
      <c r="F205" s="327" t="s">
        <v>45</v>
      </c>
      <c r="G205" s="304"/>
      <c r="H205" s="304" t="s">
        <v>1935</v>
      </c>
      <c r="I205" s="304"/>
      <c r="J205" s="304"/>
      <c r="K205" s="352"/>
    </row>
    <row r="206" spans="2:11" s="1" customFormat="1" ht="15" customHeight="1">
      <c r="B206" s="329"/>
      <c r="C206" s="304"/>
      <c r="D206" s="304"/>
      <c r="E206" s="304"/>
      <c r="F206" s="327" t="s">
        <v>46</v>
      </c>
      <c r="G206" s="304"/>
      <c r="H206" s="304" t="s">
        <v>1936</v>
      </c>
      <c r="I206" s="304"/>
      <c r="J206" s="304"/>
      <c r="K206" s="352"/>
    </row>
    <row r="207" spans="2:11" s="1" customFormat="1" ht="15" customHeight="1">
      <c r="B207" s="329"/>
      <c r="C207" s="304"/>
      <c r="D207" s="304"/>
      <c r="E207" s="304"/>
      <c r="F207" s="327"/>
      <c r="G207" s="304"/>
      <c r="H207" s="304"/>
      <c r="I207" s="304"/>
      <c r="J207" s="304"/>
      <c r="K207" s="352"/>
    </row>
    <row r="208" spans="2:11" s="1" customFormat="1" ht="15" customHeight="1">
      <c r="B208" s="329"/>
      <c r="C208" s="304" t="s">
        <v>1877</v>
      </c>
      <c r="D208" s="304"/>
      <c r="E208" s="304"/>
      <c r="F208" s="327" t="s">
        <v>79</v>
      </c>
      <c r="G208" s="304"/>
      <c r="H208" s="304" t="s">
        <v>1937</v>
      </c>
      <c r="I208" s="304"/>
      <c r="J208" s="304"/>
      <c r="K208" s="352"/>
    </row>
    <row r="209" spans="2:11" s="1" customFormat="1" ht="15" customHeight="1">
      <c r="B209" s="329"/>
      <c r="C209" s="304"/>
      <c r="D209" s="304"/>
      <c r="E209" s="304"/>
      <c r="F209" s="327" t="s">
        <v>1774</v>
      </c>
      <c r="G209" s="304"/>
      <c r="H209" s="304" t="s">
        <v>1775</v>
      </c>
      <c r="I209" s="304"/>
      <c r="J209" s="304"/>
      <c r="K209" s="352"/>
    </row>
    <row r="210" spans="2:11" s="1" customFormat="1" ht="15" customHeight="1">
      <c r="B210" s="329"/>
      <c r="C210" s="304"/>
      <c r="D210" s="304"/>
      <c r="E210" s="304"/>
      <c r="F210" s="327" t="s">
        <v>1772</v>
      </c>
      <c r="G210" s="304"/>
      <c r="H210" s="304" t="s">
        <v>1938</v>
      </c>
      <c r="I210" s="304"/>
      <c r="J210" s="304"/>
      <c r="K210" s="352"/>
    </row>
    <row r="211" spans="2:11" s="1" customFormat="1" ht="15" customHeight="1">
      <c r="B211" s="370"/>
      <c r="C211" s="304"/>
      <c r="D211" s="304"/>
      <c r="E211" s="304"/>
      <c r="F211" s="327" t="s">
        <v>1776</v>
      </c>
      <c r="G211" s="365"/>
      <c r="H211" s="356" t="s">
        <v>1777</v>
      </c>
      <c r="I211" s="356"/>
      <c r="J211" s="356"/>
      <c r="K211" s="371"/>
    </row>
    <row r="212" spans="2:11" s="1" customFormat="1" ht="15" customHeight="1">
      <c r="B212" s="370"/>
      <c r="C212" s="304"/>
      <c r="D212" s="304"/>
      <c r="E212" s="304"/>
      <c r="F212" s="327" t="s">
        <v>199</v>
      </c>
      <c r="G212" s="365"/>
      <c r="H212" s="356" t="s">
        <v>1939</v>
      </c>
      <c r="I212" s="356"/>
      <c r="J212" s="356"/>
      <c r="K212" s="371"/>
    </row>
    <row r="213" spans="2:11" s="1" customFormat="1" ht="15" customHeight="1">
      <c r="B213" s="370"/>
      <c r="C213" s="304"/>
      <c r="D213" s="304"/>
      <c r="E213" s="304"/>
      <c r="F213" s="327"/>
      <c r="G213" s="365"/>
      <c r="H213" s="356"/>
      <c r="I213" s="356"/>
      <c r="J213" s="356"/>
      <c r="K213" s="371"/>
    </row>
    <row r="214" spans="2:11" s="1" customFormat="1" ht="15" customHeight="1">
      <c r="B214" s="370"/>
      <c r="C214" s="304" t="s">
        <v>1901</v>
      </c>
      <c r="D214" s="304"/>
      <c r="E214" s="304"/>
      <c r="F214" s="327">
        <v>1</v>
      </c>
      <c r="G214" s="365"/>
      <c r="H214" s="356" t="s">
        <v>1940</v>
      </c>
      <c r="I214" s="356"/>
      <c r="J214" s="356"/>
      <c r="K214" s="371"/>
    </row>
    <row r="215" spans="2:11" s="1" customFormat="1" ht="15" customHeight="1">
      <c r="B215" s="370"/>
      <c r="C215" s="304"/>
      <c r="D215" s="304"/>
      <c r="E215" s="304"/>
      <c r="F215" s="327">
        <v>2</v>
      </c>
      <c r="G215" s="365"/>
      <c r="H215" s="356" t="s">
        <v>1941</v>
      </c>
      <c r="I215" s="356"/>
      <c r="J215" s="356"/>
      <c r="K215" s="371"/>
    </row>
    <row r="216" spans="2:11" s="1" customFormat="1" ht="15" customHeight="1">
      <c r="B216" s="370"/>
      <c r="C216" s="304"/>
      <c r="D216" s="304"/>
      <c r="E216" s="304"/>
      <c r="F216" s="327">
        <v>3</v>
      </c>
      <c r="G216" s="365"/>
      <c r="H216" s="356" t="s">
        <v>1942</v>
      </c>
      <c r="I216" s="356"/>
      <c r="J216" s="356"/>
      <c r="K216" s="371"/>
    </row>
    <row r="217" spans="2:11" s="1" customFormat="1" ht="15" customHeight="1">
      <c r="B217" s="370"/>
      <c r="C217" s="304"/>
      <c r="D217" s="304"/>
      <c r="E217" s="304"/>
      <c r="F217" s="327">
        <v>4</v>
      </c>
      <c r="G217" s="365"/>
      <c r="H217" s="356" t="s">
        <v>1943</v>
      </c>
      <c r="I217" s="356"/>
      <c r="J217" s="356"/>
      <c r="K217" s="371"/>
    </row>
    <row r="218" spans="2:11" s="1" customFormat="1" ht="12.75" customHeight="1">
      <c r="B218" s="372"/>
      <c r="C218" s="373"/>
      <c r="D218" s="373"/>
      <c r="E218" s="373"/>
      <c r="F218" s="373"/>
      <c r="G218" s="373"/>
      <c r="H218" s="373"/>
      <c r="I218" s="373"/>
      <c r="J218" s="373"/>
      <c r="K218" s="37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DESKTOP-25J83VD\Wolfi</dc:creator>
  <cp:keywords/>
  <dc:description/>
  <cp:lastModifiedBy>DESKTOP-25J83VD\Wolfi</cp:lastModifiedBy>
  <dcterms:created xsi:type="dcterms:W3CDTF">2022-03-16T11:43:55Z</dcterms:created>
  <dcterms:modified xsi:type="dcterms:W3CDTF">2022-03-16T11:44:06Z</dcterms:modified>
  <cp:category/>
  <cp:version/>
  <cp:contentType/>
  <cp:contentStatus/>
</cp:coreProperties>
</file>