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fmon.local\redirectedfolders$\users\lokoc\Desktop\"/>
    </mc:Choice>
  </mc:AlternateContent>
  <bookViews>
    <workbookView xWindow="0" yWindow="0" windowWidth="0" windowHeight="0"/>
  </bookViews>
  <sheets>
    <sheet name="Rekapitulace stavby" sheetId="1" r:id="rId1"/>
    <sheet name="1 - Městská víceúčelová 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Městská víceúčelová h...'!$C$124:$K$169</definedName>
    <definedName name="_xlnm.Print_Area" localSheetId="1">'1 - Městská víceúčelová h...'!$C$4:$J$76,'1 - Městská víceúčelová h...'!$C$82:$J$108,'1 - Městská víceúčelová h...'!$C$114:$J$169</definedName>
    <definedName name="_xlnm.Print_Titles" localSheetId="1">'1 - Městská víceúčelová h...'!$124:$124</definedName>
  </definedNames>
  <calcPr/>
</workbook>
</file>

<file path=xl/calcChain.xml><?xml version="1.0" encoding="utf-8"?>
<calcChain xmlns="http://schemas.openxmlformats.org/spreadsheetml/2006/main">
  <c i="2" l="1" r="P161"/>
  <c r="J35"/>
  <c r="J34"/>
  <c i="1" r="AY95"/>
  <c i="2" r="J33"/>
  <c i="1" r="AX95"/>
  <c i="2"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89"/>
  <c r="F89"/>
  <c r="F87"/>
  <c r="E85"/>
  <c r="J22"/>
  <c r="E22"/>
  <c r="J90"/>
  <c r="J21"/>
  <c r="J16"/>
  <c r="E16"/>
  <c r="F90"/>
  <c r="J15"/>
  <c r="J10"/>
  <c r="J87"/>
  <c i="1" r="L90"/>
  <c r="AM90"/>
  <c r="AM89"/>
  <c r="L89"/>
  <c r="AM87"/>
  <c r="L87"/>
  <c r="L85"/>
  <c r="L84"/>
  <c i="2" r="J158"/>
  <c r="J155"/>
  <c r="J134"/>
  <c r="J129"/>
  <c r="J154"/>
  <c r="J149"/>
  <c r="BK142"/>
  <c r="J137"/>
  <c r="J169"/>
  <c r="BK165"/>
  <c r="BK162"/>
  <c r="BK156"/>
  <c r="BK146"/>
  <c r="BK132"/>
  <c r="J159"/>
  <c r="J150"/>
  <c r="J142"/>
  <c r="J135"/>
  <c r="J130"/>
  <c r="J162"/>
  <c r="BK150"/>
  <c r="J132"/>
  <c r="BK153"/>
  <c r="J146"/>
  <c r="BK144"/>
  <c r="BK136"/>
  <c r="BK169"/>
  <c r="J167"/>
  <c r="J165"/>
  <c r="J163"/>
  <c r="BK159"/>
  <c r="BK154"/>
  <c r="J144"/>
  <c r="BK130"/>
  <c r="BK157"/>
  <c r="BK149"/>
  <c r="BK139"/>
  <c r="BK134"/>
  <c r="J156"/>
  <c r="J143"/>
  <c r="J131"/>
  <c r="BK155"/>
  <c r="BK151"/>
  <c r="BK145"/>
  <c r="J139"/>
  <c r="BK128"/>
  <c r="BK167"/>
  <c r="BK163"/>
  <c r="BK158"/>
  <c r="J148"/>
  <c r="BK135"/>
  <c r="J128"/>
  <c r="J153"/>
  <c r="BK143"/>
  <c r="J136"/>
  <c r="J157"/>
  <c r="J145"/>
  <c r="BK131"/>
  <c i="1" r="AS94"/>
  <c i="2" r="J151"/>
  <c r="BK148"/>
  <c r="BK137"/>
  <c r="BK129"/>
  <c l="1" r="P160"/>
  <c r="BK127"/>
  <c r="J127"/>
  <c r="J96"/>
  <c r="P127"/>
  <c r="R127"/>
  <c r="T127"/>
  <c r="BK133"/>
  <c r="J133"/>
  <c r="J97"/>
  <c r="P133"/>
  <c r="R133"/>
  <c r="T133"/>
  <c r="BK141"/>
  <c r="J141"/>
  <c r="J100"/>
  <c r="P141"/>
  <c r="R141"/>
  <c r="T141"/>
  <c r="BK147"/>
  <c r="J147"/>
  <c r="J101"/>
  <c r="P147"/>
  <c r="R147"/>
  <c r="T147"/>
  <c r="BK152"/>
  <c r="J152"/>
  <c r="J102"/>
  <c r="P152"/>
  <c r="R152"/>
  <c r="T152"/>
  <c r="BK161"/>
  <c r="J161"/>
  <c r="J104"/>
  <c r="R161"/>
  <c r="R160"/>
  <c r="T161"/>
  <c r="T160"/>
  <c r="BK138"/>
  <c r="J138"/>
  <c r="J98"/>
  <c r="BK164"/>
  <c r="J164"/>
  <c r="J105"/>
  <c r="BK166"/>
  <c r="J166"/>
  <c r="J106"/>
  <c r="BK168"/>
  <c r="J168"/>
  <c r="J107"/>
  <c r="J122"/>
  <c r="BE136"/>
  <c r="BE143"/>
  <c r="BE145"/>
  <c r="BE154"/>
  <c r="J119"/>
  <c r="BE131"/>
  <c r="BE135"/>
  <c r="BE142"/>
  <c r="BE162"/>
  <c r="BE163"/>
  <c r="BE165"/>
  <c r="BE167"/>
  <c r="BE169"/>
  <c r="F122"/>
  <c r="BE134"/>
  <c r="BE139"/>
  <c r="BE146"/>
  <c r="BE150"/>
  <c r="BE156"/>
  <c r="BE157"/>
  <c r="BE158"/>
  <c r="BE159"/>
  <c r="BE128"/>
  <c r="BE129"/>
  <c r="BE130"/>
  <c r="BE132"/>
  <c r="BE137"/>
  <c r="BE144"/>
  <c r="BE148"/>
  <c r="BE149"/>
  <c r="BE151"/>
  <c r="BE153"/>
  <c r="BE155"/>
  <c r="J32"/>
  <c i="1" r="AW95"/>
  <c i="2" r="F33"/>
  <c i="1" r="BB95"/>
  <c r="BB94"/>
  <c r="W31"/>
  <c i="2" r="F35"/>
  <c i="1" r="BD95"/>
  <c r="BD94"/>
  <c r="W33"/>
  <c i="2" r="F32"/>
  <c i="1" r="BA95"/>
  <c r="BA94"/>
  <c r="W30"/>
  <c i="2" r="F34"/>
  <c i="1" r="BC95"/>
  <c r="BC94"/>
  <c r="AY94"/>
  <c i="2" l="1" r="T140"/>
  <c r="R140"/>
  <c r="P140"/>
  <c r="T126"/>
  <c r="T125"/>
  <c r="P126"/>
  <c r="P125"/>
  <c i="1" r="AU95"/>
  <c i="2" r="R126"/>
  <c r="R125"/>
  <c r="BK126"/>
  <c r="J126"/>
  <c r="J95"/>
  <c r="BK140"/>
  <c r="J140"/>
  <c r="J99"/>
  <c r="BK160"/>
  <c r="J160"/>
  <c r="J103"/>
  <c i="1" r="AU94"/>
  <c r="AW94"/>
  <c r="AK30"/>
  <c r="W32"/>
  <c r="AX94"/>
  <c i="2" r="F31"/>
  <c i="1" r="AZ95"/>
  <c r="AZ94"/>
  <c r="W29"/>
  <c i="2" r="J31"/>
  <c i="1" r="AV95"/>
  <c r="AT95"/>
  <c i="2" l="1" r="BK125"/>
  <c r="J125"/>
  <c r="J28"/>
  <c i="1" r="AG95"/>
  <c r="AG94"/>
  <c r="AK26"/>
  <c r="AV94"/>
  <c r="AK29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<sst xmlns="http://schemas.openxmlformats.org/spreadsheetml/2006/main">
  <si>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</si>
  <si>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</si>
  <si>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</si>
  <si>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</si>
  <si>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</si>
  <si>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{bae9150b-b02b-42eb-a3c0-bf44aac23c40}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</si>
  <si>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</si>
  <si>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</si>
  <si>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</si>
  <si>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</si>
  <si>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</si>
  <si>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</si>
  <si>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</si>
  <si>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</si>
  <si>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</si>
  <si>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</si>
  <si>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</si>
  <si>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Městská víceúčelová hala Opava - Objekt hotel - zelená střecha</t>
  </si>
  <si>
    <t>KSO:</t>
  </si>
  <si>
    <t>CC-CZ:</t>
  </si>
  <si>
    <t>Místo:</t>
  </si>
  <si>
    <t xml:space="preserve"> </t>
  </si>
  <si>
    <t>Datum:</t>
  </si>
  <si>
    <t>19. 8. 2020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</si>
  <si>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</si>
  <si>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</si>
  <si>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</si>
  <si>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</si>
  <si>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</si>
  <si>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</si>
  <si>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</si>
  <si>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>LangrProjekt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</si>
  <si>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</si>
  <si>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</si>
  <si>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</si>
  <si>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</si>
  <si>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</si>
  <si>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</si>
  <si>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</si>
  <si>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</si>
  <si>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</si>
  <si>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</si>
  <si>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</si>
  <si>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</si>
  <si>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</si>
  <si>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</si>
  <si>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</si>
  <si>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</si>
  <si>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</si>
  <si>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</si>
  <si>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</si>
  <si>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</si>
  <si>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</si>
  <si>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</si>
  <si>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</si>
  <si>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</si>
  <si>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</si>
  <si>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</si>
  <si>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</si>
  <si>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</si>
  <si>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</si>
  <si>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</si>
  <si>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</si>
  <si>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</si>
  <si>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</si>
  <si>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</si>
  <si>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</si>
  <si>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</si>
  <si>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</si>
  <si>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</si>
  <si>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</si>
  <si>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</si>
  <si>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</si>
  <si>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</si>
  <si>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</si>
  <si>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</si>
  <si>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</si>
  <si>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</si>
  <si>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</si>
  <si>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</si>
  <si>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</si>
  <si>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</si>
  <si>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</si>
  <si>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</si>
  <si>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</si>
  <si>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</si>
  <si>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</si>
  <si>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</si>
  <si>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</si>
  <si>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</si>
  <si>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</si>
  <si>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</si>
  <si>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</si>
  <si>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</si>
  <si>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</si>
  <si>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</si>
  <si>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</si>
  <si>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</si>
  <si>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</si>
  <si>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</si>
  <si>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</si>
  <si>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</si>
  <si>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</si>
  <si>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</si>
  <si>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</si>
  <si>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</si>
  <si>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</si>
  <si>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</si>
  <si>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</si>
  <si>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</si>
  <si>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</si>
  <si>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</si>
  <si>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</si>
  <si>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</si>
  <si>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</si>
  <si>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</si>
  <si>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</si>
  <si>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</si>
  <si>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</si>
  <si>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</si>
  <si>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953945131</t>
  </si>
  <si>
    <t>Kotvy mechanické M 12 dl 115 mm pro střední zatížení do betonu, ŽB nebo kamene s vyvrtáním otvoru</t>
  </si>
  <si>
    <t>kus</t>
  </si>
  <si>
    <t>4</t>
  </si>
  <si>
    <t>1002313889</t>
  </si>
  <si>
    <t>953945134</t>
  </si>
  <si>
    <t>Kotvy mechanické M 12 dl 215 mm pro střední zatížení do betonu, ŽB nebo kamene s vyvrtáním otvoru</t>
  </si>
  <si>
    <t>-1335537077</t>
  </si>
  <si>
    <t>3</t>
  </si>
  <si>
    <t>953946121</t>
  </si>
  <si>
    <t>Montáž atypických ocelových kcí hmotnosti do 1 t z profilů hmotnosti do 30 kg/m</t>
  </si>
  <si>
    <t>t</t>
  </si>
  <si>
    <t>1385609194</t>
  </si>
  <si>
    <t>M</t>
  </si>
  <si>
    <t>14550300</t>
  </si>
  <si>
    <t>profil ocelový čtvercový svařovaný 100x100x4mm</t>
  </si>
  <si>
    <t>8</t>
  </si>
  <si>
    <t>-1454825039</t>
  </si>
  <si>
    <t>5</t>
  </si>
  <si>
    <t>965082922</t>
  </si>
  <si>
    <t>Odstranění násypů pod podlahami tl do 100 mm pl do 2 m2</t>
  </si>
  <si>
    <t>m3</t>
  </si>
  <si>
    <t>825419904</t>
  </si>
  <si>
    <t>997</t>
  </si>
  <si>
    <t>Přesun sutě</t>
  </si>
  <si>
    <t>6</t>
  </si>
  <si>
    <t>997013212</t>
  </si>
  <si>
    <t>Vnitrostaveništní doprava suti a vybouraných hmot pro budovy v do 9 m ručně</t>
  </si>
  <si>
    <t>-280688883</t>
  </si>
  <si>
    <t>7</t>
  </si>
  <si>
    <t>997013501</t>
  </si>
  <si>
    <t>Odvoz suti a vybouraných hmot na skládku nebo meziskládku do 1 km se složením</t>
  </si>
  <si>
    <t>-517311414</t>
  </si>
  <si>
    <t>997013509</t>
  </si>
  <si>
    <t>Příplatek k odvozu suti a vybouraných hmot na skládku ZKD 1 km přes 1 km</t>
  </si>
  <si>
    <t>-1810083456</t>
  </si>
  <si>
    <t>997013814</t>
  </si>
  <si>
    <t>Poplatek za uložení na skládce (skládkovné) stavebního odpadu izolací kód odpadu 170 604</t>
  </si>
  <si>
    <t>1760157798</t>
  </si>
  <si>
    <t>998</t>
  </si>
  <si>
    <t>Přesun hmot</t>
  </si>
  <si>
    <t>10</t>
  </si>
  <si>
    <t>998014221</t>
  </si>
  <si>
    <t>Přesun hmot pro budovy vícepodlažní v do 18 m z kovových dílců</t>
  </si>
  <si>
    <t>-748097276</t>
  </si>
  <si>
    <t>PSV</t>
  </si>
  <si>
    <t>Práce a dodávky PSV</t>
  </si>
  <si>
    <t>712</t>
  </si>
  <si>
    <t>Povlakové krytiny</t>
  </si>
  <si>
    <t>11</t>
  </si>
  <si>
    <t>712300831</t>
  </si>
  <si>
    <t>Odstranění povlakové krytiny střech do 10° jednovrstvé</t>
  </si>
  <si>
    <t>m2</t>
  </si>
  <si>
    <t>16</t>
  </si>
  <si>
    <t>-375830951</t>
  </si>
  <si>
    <t>12</t>
  </si>
  <si>
    <t>712363504</t>
  </si>
  <si>
    <t>Provedení povlak krytiny mechanicky kotvenou do betonu TI tl do 200 mm vnitřní pole, budova v do 18m</t>
  </si>
  <si>
    <t>106458300</t>
  </si>
  <si>
    <t>13</t>
  </si>
  <si>
    <t>FTR.31102230</t>
  </si>
  <si>
    <t>fólie hydroizolační nevyztužená FATRAFOL 803, tl. 2,0 mm, šířka 1200 mm, RAL 8025</t>
  </si>
  <si>
    <t>32</t>
  </si>
  <si>
    <t>679640574</t>
  </si>
  <si>
    <t>14</t>
  </si>
  <si>
    <t>712771301</t>
  </si>
  <si>
    <t>Provedení hydroakumulační vrstvy z lehčeného kameniva do 100 mm vegetační střechy sklon do 5°</t>
  </si>
  <si>
    <t>-1503233925</t>
  </si>
  <si>
    <t>998712102</t>
  </si>
  <si>
    <t>Přesun hmot tonážní tonážní pro krytiny povlakové v objektech v do 12 m</t>
  </si>
  <si>
    <t>556969481</t>
  </si>
  <si>
    <t>713</t>
  </si>
  <si>
    <t>Izolace tepelné</t>
  </si>
  <si>
    <t>713140813</t>
  </si>
  <si>
    <t>Odstranění tepelné izolace střech nadstřešní volně kladené z vláknitých materiálů suchých tl přes 100 mm</t>
  </si>
  <si>
    <t>1392798450</t>
  </si>
  <si>
    <t>17</t>
  </si>
  <si>
    <t>713141151</t>
  </si>
  <si>
    <t>Montáž izolace tepelné střech plochých kladené volně 1 vrstva rohoží, pásů, dílců, desek</t>
  </si>
  <si>
    <t>-2118173893</t>
  </si>
  <si>
    <t>18</t>
  </si>
  <si>
    <t>28376372</t>
  </si>
  <si>
    <t>deska z polystyrénu XPS, hrana rovná, polo či pero drážka a hladký povrch λ=0,034 tl 100mm</t>
  </si>
  <si>
    <t>485953414</t>
  </si>
  <si>
    <t>19</t>
  </si>
  <si>
    <t>998713102</t>
  </si>
  <si>
    <t>Přesun hmot tonážní pro izolace tepelné v objektech v do 12 m</t>
  </si>
  <si>
    <t>-1122103819</t>
  </si>
  <si>
    <t>789</t>
  </si>
  <si>
    <t>Povrchové úpravy ocelových konstrukcí a technologických zařízení</t>
  </si>
  <si>
    <t>20</t>
  </si>
  <si>
    <t>789211132</t>
  </si>
  <si>
    <t>Provedení otryskání zařízení nečlenitých stupeň zarezavění C stupeň přípravy Sa 2 1/2</t>
  </si>
  <si>
    <t>1667140299</t>
  </si>
  <si>
    <t>15920105</t>
  </si>
  <si>
    <t>materiál tryskací (ocelové broky)</t>
  </si>
  <si>
    <t>1930331690</t>
  </si>
  <si>
    <t>22</t>
  </si>
  <si>
    <t>789321110</t>
  </si>
  <si>
    <t>Zhotovení nátěru ocelových konstrukcí třídy I jednosložkového základního tl do 40 µm</t>
  </si>
  <si>
    <t>-967006220</t>
  </si>
  <si>
    <t>23</t>
  </si>
  <si>
    <t>24623030</t>
  </si>
  <si>
    <t>hmota nátěrová epoxidová základní antikorozní na kovy</t>
  </si>
  <si>
    <t>kg</t>
  </si>
  <si>
    <t>-609923153</t>
  </si>
  <si>
    <t>24</t>
  </si>
  <si>
    <t>24629095</t>
  </si>
  <si>
    <t>hmota nátěrová epoxidová krycí (email) na ocelové konstrukce RAL 3020</t>
  </si>
  <si>
    <t>-1615322678</t>
  </si>
  <si>
    <t>25</t>
  </si>
  <si>
    <t>789321115</t>
  </si>
  <si>
    <t>Zhotovení nátěru ocelových konstrukcí třídy I jednosložkového mezivrstvy tl do 40 µm</t>
  </si>
  <si>
    <t>-1980227347</t>
  </si>
  <si>
    <t>26</t>
  </si>
  <si>
    <t>789321120</t>
  </si>
  <si>
    <t>Zhotovení nátěru ocelových konstrukcí třídy I jednosložkového krycího (vrchního) tl do 40 µm</t>
  </si>
  <si>
    <t>-415403615</t>
  </si>
  <si>
    <t>VRN</t>
  </si>
  <si>
    <t>Vedlejší rozpočtové náklady</t>
  </si>
  <si>
    <t>VRN1</t>
  </si>
  <si>
    <t>Průzkumné, geodetické a projektové práce</t>
  </si>
  <si>
    <t>27</t>
  </si>
  <si>
    <t>013244000</t>
  </si>
  <si>
    <t>Dokumentace pro provádění stavby</t>
  </si>
  <si>
    <t>kpl</t>
  </si>
  <si>
    <t>1024</t>
  </si>
  <si>
    <t>253289625</t>
  </si>
  <si>
    <t>28</t>
  </si>
  <si>
    <t>013254000</t>
  </si>
  <si>
    <t>Dokumentace skutečného provedení stavby</t>
  </si>
  <si>
    <t>1134396757</t>
  </si>
  <si>
    <t>VRN3</t>
  </si>
  <si>
    <t>Zařízení staveniště</t>
  </si>
  <si>
    <t>29</t>
  </si>
  <si>
    <t>030001000</t>
  </si>
  <si>
    <t>1660016317</t>
  </si>
  <si>
    <t>VRN4</t>
  </si>
  <si>
    <t>Inženýrská činnost</t>
  </si>
  <si>
    <t>30</t>
  </si>
  <si>
    <t>045203000</t>
  </si>
  <si>
    <t>Kompletační činnost</t>
  </si>
  <si>
    <t>1641284735</t>
  </si>
  <si>
    <t>VRN5</t>
  </si>
  <si>
    <t>Finanční náklady</t>
  </si>
  <si>
    <t>31</t>
  </si>
  <si>
    <t>056002000</t>
  </si>
  <si>
    <t>Bankovní záruka</t>
  </si>
  <si>
    <t>-959189675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</si>
</sst>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Městská víceúčelová hala Opava - Objekt hotel - zelená střecha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19. 8. 2020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Opava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LangrProjekt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'1 - Městská víceúčelová h...'!J28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'1 - Městská víceúčelová h...'!P125</f>
        <v>0</v>
      </c>
      <c r="AV95" s="124">
        <f>'1 - Městská víceúčelová h...'!J31</f>
        <v>0</v>
      </c>
      <c r="AW95" s="124">
        <f>'1 - Městská víceúčelová h...'!J32</f>
        <v>0</v>
      </c>
      <c r="AX95" s="124">
        <f>'1 - Městská víceúčelová h...'!J33</f>
        <v>0</v>
      </c>
      <c r="AY95" s="124">
        <f>'1 - Městská víceúčelová h...'!J34</f>
        <v>0</v>
      </c>
      <c r="AZ95" s="124">
        <f>'1 - Městská víceúčelová h...'!F31</f>
        <v>0</v>
      </c>
      <c r="BA95" s="124">
        <f>'1 - Městská víceúčelová h...'!F32</f>
        <v>0</v>
      </c>
      <c r="BB95" s="124">
        <f>'1 - Městská víceúčelová h...'!F33</f>
        <v>0</v>
      </c>
      <c r="BC95" s="124">
        <f>'1 - Městská víceúčelová h...'!F34</f>
        <v>0</v>
      </c>
      <c r="BD95" s="126">
        <f>'1 - Městská víceúčelová h...'!F35</f>
        <v>0</v>
      </c>
      <c r="BE95" s="7"/>
      <c r="BT95" s="127" t="s">
        <v>14</v>
      </c>
      <c r="BU95" s="127" t="s">
        <v>80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hF8fe90XSMB7ZTbwFuKJ7B5enT9Sj8voxO3CJazYD4hJQfuIwQ4MAVlRRUZzvVtbIRenmbaAvZ5rjxDEJJEcw==" hashValue="eOeYfkekXougbLphpKoS8e9nEL6NSCk4VwSV6coHovgQYc4DlN3ioK4Xj96GV/BrntOJTCSnod9Cr7nPv68Lj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Městská víceúčelová 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81</v>
      </c>
    </row>
    <row r="4" s="1" customFormat="1" ht="24.96" customHeight="1">
      <c r="B4" s="17"/>
      <c r="D4" s="130" t="s">
        <v>82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19. 8. 2020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ROUND(J125,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ROUND((SUM(BE125:BE169)),  2)</f>
        <v>0</v>
      </c>
      <c r="G31" s="35"/>
      <c r="H31" s="35"/>
      <c r="I31" s="146">
        <v>0.20999999999999999</v>
      </c>
      <c r="J31" s="145">
        <f>ROUND(((SUM(BE125:BE169))*I31),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ROUND((SUM(BF125:BF169)),  2)</f>
        <v>0</v>
      </c>
      <c r="G32" s="35"/>
      <c r="H32" s="35"/>
      <c r="I32" s="146">
        <v>0.14999999999999999</v>
      </c>
      <c r="J32" s="145">
        <f>ROUND(((SUM(BF125:BF169))*I32),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ROUND((SUM(BG125:BG169)),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ROUND((SUM(BH125:BH169)),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ROUND((SUM(BI125:BI169)),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Městská víceúčelová hala Opava - Objekt hotel - zelená střecha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19. 8. 2020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Statutární město Opava</v>
      </c>
      <c r="G89" s="37"/>
      <c r="H89" s="37"/>
      <c r="I89" s="29" t="s">
        <v>30</v>
      </c>
      <c r="J89" s="33" t="str">
        <f>E19</f>
        <v>LangrProjekt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84</v>
      </c>
      <c r="D92" s="166"/>
      <c r="E92" s="166"/>
      <c r="F92" s="166"/>
      <c r="G92" s="166"/>
      <c r="H92" s="166"/>
      <c r="I92" s="166"/>
      <c r="J92" s="167" t="s">
        <v>85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86</v>
      </c>
      <c r="D94" s="37"/>
      <c r="E94" s="37"/>
      <c r="F94" s="37"/>
      <c r="G94" s="37"/>
      <c r="H94" s="37"/>
      <c r="I94" s="37"/>
      <c r="J94" s="107">
        <f>J125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69"/>
      <c r="C95" s="170"/>
      <c r="D95" s="171" t="s">
        <v>88</v>
      </c>
      <c r="E95" s="172"/>
      <c r="F95" s="172"/>
      <c r="G95" s="172"/>
      <c r="H95" s="172"/>
      <c r="I95" s="172"/>
      <c r="J95" s="173">
        <f>J126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89</v>
      </c>
      <c r="E96" s="178"/>
      <c r="F96" s="178"/>
      <c r="G96" s="178"/>
      <c r="H96" s="178"/>
      <c r="I96" s="178"/>
      <c r="J96" s="179">
        <f>J127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J133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91</v>
      </c>
      <c r="E98" s="178"/>
      <c r="F98" s="178"/>
      <c r="G98" s="178"/>
      <c r="H98" s="178"/>
      <c r="I98" s="178"/>
      <c r="J98" s="179">
        <f>J138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9"/>
      <c r="C99" s="170"/>
      <c r="D99" s="171" t="s">
        <v>92</v>
      </c>
      <c r="E99" s="172"/>
      <c r="F99" s="172"/>
      <c r="G99" s="172"/>
      <c r="H99" s="172"/>
      <c r="I99" s="172"/>
      <c r="J99" s="173">
        <f>J140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5"/>
      <c r="C100" s="176"/>
      <c r="D100" s="177" t="s">
        <v>93</v>
      </c>
      <c r="E100" s="178"/>
      <c r="F100" s="178"/>
      <c r="G100" s="178"/>
      <c r="H100" s="178"/>
      <c r="I100" s="178"/>
      <c r="J100" s="179">
        <f>J141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94</v>
      </c>
      <c r="E101" s="178"/>
      <c r="F101" s="178"/>
      <c r="G101" s="178"/>
      <c r="H101" s="178"/>
      <c r="I101" s="178"/>
      <c r="J101" s="179">
        <f>J147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95</v>
      </c>
      <c r="E102" s="178"/>
      <c r="F102" s="178"/>
      <c r="G102" s="178"/>
      <c r="H102" s="178"/>
      <c r="I102" s="178"/>
      <c r="J102" s="179">
        <f>J152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9"/>
      <c r="C103" s="170"/>
      <c r="D103" s="171" t="s">
        <v>96</v>
      </c>
      <c r="E103" s="172"/>
      <c r="F103" s="172"/>
      <c r="G103" s="172"/>
      <c r="H103" s="172"/>
      <c r="I103" s="172"/>
      <c r="J103" s="173">
        <f>J160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5"/>
      <c r="C104" s="176"/>
      <c r="D104" s="177" t="s">
        <v>97</v>
      </c>
      <c r="E104" s="178"/>
      <c r="F104" s="178"/>
      <c r="G104" s="178"/>
      <c r="H104" s="178"/>
      <c r="I104" s="178"/>
      <c r="J104" s="179">
        <f>J161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5"/>
      <c r="C105" s="176"/>
      <c r="D105" s="177" t="s">
        <v>98</v>
      </c>
      <c r="E105" s="178"/>
      <c r="F105" s="178"/>
      <c r="G105" s="178"/>
      <c r="H105" s="178"/>
      <c r="I105" s="178"/>
      <c r="J105" s="179">
        <f>J164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5"/>
      <c r="C106" s="176"/>
      <c r="D106" s="177" t="s">
        <v>99</v>
      </c>
      <c r="E106" s="178"/>
      <c r="F106" s="178"/>
      <c r="G106" s="178"/>
      <c r="H106" s="178"/>
      <c r="I106" s="178"/>
      <c r="J106" s="179">
        <f>J166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100</v>
      </c>
      <c r="E107" s="178"/>
      <c r="F107" s="178"/>
      <c r="G107" s="178"/>
      <c r="H107" s="178"/>
      <c r="I107" s="178"/>
      <c r="J107" s="179">
        <f>J168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3" t="str">
        <f>E7</f>
        <v>Městská víceúčelová hala Opava - Objekt hotel - zelená střecha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F10</f>
        <v xml:space="preserve"> </v>
      </c>
      <c r="G119" s="37"/>
      <c r="H119" s="37"/>
      <c r="I119" s="29" t="s">
        <v>22</v>
      </c>
      <c r="J119" s="76" t="str">
        <f>IF(J10="","",J10)</f>
        <v>19. 8. 2020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E13</f>
        <v>Statutární město Opava</v>
      </c>
      <c r="G121" s="37"/>
      <c r="H121" s="37"/>
      <c r="I121" s="29" t="s">
        <v>30</v>
      </c>
      <c r="J121" s="33" t="str">
        <f>E19</f>
        <v>LangrProjekt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IF(E16="","",E16)</f>
        <v>Vyplň údaj</v>
      </c>
      <c r="G122" s="37"/>
      <c r="H122" s="37"/>
      <c r="I122" s="29" t="s">
        <v>32</v>
      </c>
      <c r="J122" s="33" t="str">
        <f>E22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1"/>
      <c r="B124" s="182"/>
      <c r="C124" s="183" t="s">
        <v>102</v>
      </c>
      <c r="D124" s="184" t="s">
        <v>60</v>
      </c>
      <c r="E124" s="184" t="s">
        <v>56</v>
      </c>
      <c r="F124" s="184" t="s">
        <v>57</v>
      </c>
      <c r="G124" s="184" t="s">
        <v>103</v>
      </c>
      <c r="H124" s="184" t="s">
        <v>104</v>
      </c>
      <c r="I124" s="184" t="s">
        <v>105</v>
      </c>
      <c r="J124" s="185" t="s">
        <v>85</v>
      </c>
      <c r="K124" s="186" t="s">
        <v>106</v>
      </c>
      <c r="L124" s="187"/>
      <c r="M124" s="97" t="s">
        <v>1</v>
      </c>
      <c r="N124" s="98" t="s">
        <v>39</v>
      </c>
      <c r="O124" s="98" t="s">
        <v>107</v>
      </c>
      <c r="P124" s="98" t="s">
        <v>108</v>
      </c>
      <c r="Q124" s="98" t="s">
        <v>109</v>
      </c>
      <c r="R124" s="98" t="s">
        <v>110</v>
      </c>
      <c r="S124" s="98" t="s">
        <v>111</v>
      </c>
      <c r="T124" s="99" t="s">
        <v>112</v>
      </c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</row>
    <row r="125" s="2" customFormat="1" ht="22.8" customHeight="1">
      <c r="A125" s="35"/>
      <c r="B125" s="36"/>
      <c r="C125" s="104" t="s">
        <v>113</v>
      </c>
      <c r="D125" s="37"/>
      <c r="E125" s="37"/>
      <c r="F125" s="37"/>
      <c r="G125" s="37"/>
      <c r="H125" s="37"/>
      <c r="I125" s="37"/>
      <c r="J125" s="188">
        <f>BK125</f>
        <v>0</v>
      </c>
      <c r="K125" s="37"/>
      <c r="L125" s="41"/>
      <c r="M125" s="100"/>
      <c r="N125" s="189"/>
      <c r="O125" s="101"/>
      <c r="P125" s="190">
        <f>P126+P140+P160</f>
        <v>0</v>
      </c>
      <c r="Q125" s="101"/>
      <c r="R125" s="190">
        <f>R126+R140+R160</f>
        <v>6.0905559520000008</v>
      </c>
      <c r="S125" s="101"/>
      <c r="T125" s="191">
        <f>T126+T140+T160</f>
        <v>0.80999999999999994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87</v>
      </c>
      <c r="BK125" s="192">
        <f>BK126+BK140+BK160</f>
        <v>0</v>
      </c>
    </row>
    <row r="126" s="12" customFormat="1" ht="25.92" customHeight="1">
      <c r="A126" s="12"/>
      <c r="B126" s="193"/>
      <c r="C126" s="194"/>
      <c r="D126" s="195" t="s">
        <v>74</v>
      </c>
      <c r="E126" s="196" t="s">
        <v>114</v>
      </c>
      <c r="F126" s="196" t="s">
        <v>115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P127+P133+P138</f>
        <v>0</v>
      </c>
      <c r="Q126" s="201"/>
      <c r="R126" s="202">
        <f>R127+R133+R138</f>
        <v>5.9256328320000007</v>
      </c>
      <c r="S126" s="201"/>
      <c r="T126" s="203">
        <f>T127+T133+T138</f>
        <v>0.73499999999999999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14</v>
      </c>
      <c r="AT126" s="205" t="s">
        <v>74</v>
      </c>
      <c r="AU126" s="205" t="s">
        <v>75</v>
      </c>
      <c r="AY126" s="204" t="s">
        <v>116</v>
      </c>
      <c r="BK126" s="206">
        <f>BK127+BK133+BK138</f>
        <v>0</v>
      </c>
    </row>
    <row r="127" s="12" customFormat="1" ht="22.8" customHeight="1">
      <c r="A127" s="12"/>
      <c r="B127" s="193"/>
      <c r="C127" s="194"/>
      <c r="D127" s="195" t="s">
        <v>74</v>
      </c>
      <c r="E127" s="207" t="s">
        <v>117</v>
      </c>
      <c r="F127" s="207" t="s">
        <v>118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SUM(P128:P132)</f>
        <v>0</v>
      </c>
      <c r="Q127" s="201"/>
      <c r="R127" s="202">
        <f>SUM(R128:R132)</f>
        <v>5.9256328320000007</v>
      </c>
      <c r="S127" s="201"/>
      <c r="T127" s="203">
        <f>SUM(T128:T132)</f>
        <v>0.73499999999999999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14</v>
      </c>
      <c r="AT127" s="205" t="s">
        <v>74</v>
      </c>
      <c r="AU127" s="205" t="s">
        <v>14</v>
      </c>
      <c r="AY127" s="204" t="s">
        <v>116</v>
      </c>
      <c r="BK127" s="206">
        <f>SUM(BK128:BK132)</f>
        <v>0</v>
      </c>
    </row>
    <row r="128" s="2" customFormat="1" ht="33" customHeight="1">
      <c r="A128" s="35"/>
      <c r="B128" s="36"/>
      <c r="C128" s="209" t="s">
        <v>14</v>
      </c>
      <c r="D128" s="209" t="s">
        <v>119</v>
      </c>
      <c r="E128" s="210" t="s">
        <v>120</v>
      </c>
      <c r="F128" s="211" t="s">
        <v>121</v>
      </c>
      <c r="G128" s="212" t="s">
        <v>122</v>
      </c>
      <c r="H128" s="213">
        <v>24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40</v>
      </c>
      <c r="O128" s="88"/>
      <c r="P128" s="219">
        <f>O128*H128</f>
        <v>0</v>
      </c>
      <c r="Q128" s="219">
        <v>0.00030102599999999997</v>
      </c>
      <c r="R128" s="219">
        <f>Q128*H128</f>
        <v>0.0072246239999999989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123</v>
      </c>
      <c r="AT128" s="221" t="s">
        <v>119</v>
      </c>
      <c r="AU128" s="221" t="s">
        <v>81</v>
      </c>
      <c r="AY128" s="14" t="s">
        <v>116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14</v>
      </c>
      <c r="BK128" s="222">
        <f>ROUND(I128*H128,2)</f>
        <v>0</v>
      </c>
      <c r="BL128" s="14" t="s">
        <v>123</v>
      </c>
      <c r="BM128" s="221" t="s">
        <v>124</v>
      </c>
    </row>
    <row r="129" s="2" customFormat="1" ht="33" customHeight="1">
      <c r="A129" s="35"/>
      <c r="B129" s="36"/>
      <c r="C129" s="209" t="s">
        <v>81</v>
      </c>
      <c r="D129" s="209" t="s">
        <v>119</v>
      </c>
      <c r="E129" s="210" t="s">
        <v>125</v>
      </c>
      <c r="F129" s="211" t="s">
        <v>126</v>
      </c>
      <c r="G129" s="212" t="s">
        <v>122</v>
      </c>
      <c r="H129" s="213">
        <v>8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40</v>
      </c>
      <c r="O129" s="88"/>
      <c r="P129" s="219">
        <f>O129*H129</f>
        <v>0</v>
      </c>
      <c r="Q129" s="219">
        <v>0.00030102599999999997</v>
      </c>
      <c r="R129" s="219">
        <f>Q129*H129</f>
        <v>0.0024082079999999998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123</v>
      </c>
      <c r="AT129" s="221" t="s">
        <v>119</v>
      </c>
      <c r="AU129" s="221" t="s">
        <v>81</v>
      </c>
      <c r="AY129" s="14" t="s">
        <v>116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14</v>
      </c>
      <c r="BK129" s="222">
        <f>ROUND(I129*H129,2)</f>
        <v>0</v>
      </c>
      <c r="BL129" s="14" t="s">
        <v>123</v>
      </c>
      <c r="BM129" s="221" t="s">
        <v>127</v>
      </c>
    </row>
    <row r="130" s="2" customFormat="1" ht="24.15" customHeight="1">
      <c r="A130" s="35"/>
      <c r="B130" s="36"/>
      <c r="C130" s="209" t="s">
        <v>128</v>
      </c>
      <c r="D130" s="209" t="s">
        <v>119</v>
      </c>
      <c r="E130" s="210" t="s">
        <v>129</v>
      </c>
      <c r="F130" s="211" t="s">
        <v>130</v>
      </c>
      <c r="G130" s="212" t="s">
        <v>131</v>
      </c>
      <c r="H130" s="213">
        <v>5.9160000000000004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40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123</v>
      </c>
      <c r="AT130" s="221" t="s">
        <v>119</v>
      </c>
      <c r="AU130" s="221" t="s">
        <v>81</v>
      </c>
      <c r="AY130" s="14" t="s">
        <v>116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14</v>
      </c>
      <c r="BK130" s="222">
        <f>ROUND(I130*H130,2)</f>
        <v>0</v>
      </c>
      <c r="BL130" s="14" t="s">
        <v>123</v>
      </c>
      <c r="BM130" s="221" t="s">
        <v>132</v>
      </c>
    </row>
    <row r="131" s="2" customFormat="1" ht="16.5" customHeight="1">
      <c r="A131" s="35"/>
      <c r="B131" s="36"/>
      <c r="C131" s="223" t="s">
        <v>123</v>
      </c>
      <c r="D131" s="223" t="s">
        <v>133</v>
      </c>
      <c r="E131" s="224" t="s">
        <v>134</v>
      </c>
      <c r="F131" s="225" t="s">
        <v>135</v>
      </c>
      <c r="G131" s="226" t="s">
        <v>131</v>
      </c>
      <c r="H131" s="227">
        <v>5.9160000000000004</v>
      </c>
      <c r="I131" s="228"/>
      <c r="J131" s="229">
        <f>ROUND(I131*H131,2)</f>
        <v>0</v>
      </c>
      <c r="K131" s="230"/>
      <c r="L131" s="231"/>
      <c r="M131" s="232" t="s">
        <v>1</v>
      </c>
      <c r="N131" s="233" t="s">
        <v>40</v>
      </c>
      <c r="O131" s="88"/>
      <c r="P131" s="219">
        <f>O131*H131</f>
        <v>0</v>
      </c>
      <c r="Q131" s="219">
        <v>1</v>
      </c>
      <c r="R131" s="219">
        <f>Q131*H131</f>
        <v>5.9160000000000004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136</v>
      </c>
      <c r="AT131" s="221" t="s">
        <v>133</v>
      </c>
      <c r="AU131" s="221" t="s">
        <v>81</v>
      </c>
      <c r="AY131" s="14" t="s">
        <v>116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14</v>
      </c>
      <c r="BK131" s="222">
        <f>ROUND(I131*H131,2)</f>
        <v>0</v>
      </c>
      <c r="BL131" s="14" t="s">
        <v>123</v>
      </c>
      <c r="BM131" s="221" t="s">
        <v>137</v>
      </c>
    </row>
    <row r="132" s="2" customFormat="1" ht="24.15" customHeight="1">
      <c r="A132" s="35"/>
      <c r="B132" s="36"/>
      <c r="C132" s="209" t="s">
        <v>138</v>
      </c>
      <c r="D132" s="209" t="s">
        <v>119</v>
      </c>
      <c r="E132" s="210" t="s">
        <v>139</v>
      </c>
      <c r="F132" s="211" t="s">
        <v>140</v>
      </c>
      <c r="G132" s="212" t="s">
        <v>141</v>
      </c>
      <c r="H132" s="213">
        <v>0.52500000000000002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40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1.3999999999999999</v>
      </c>
      <c r="T132" s="220">
        <f>S132*H132</f>
        <v>0.73499999999999999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123</v>
      </c>
      <c r="AT132" s="221" t="s">
        <v>119</v>
      </c>
      <c r="AU132" s="221" t="s">
        <v>81</v>
      </c>
      <c r="AY132" s="14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14</v>
      </c>
      <c r="BK132" s="222">
        <f>ROUND(I132*H132,2)</f>
        <v>0</v>
      </c>
      <c r="BL132" s="14" t="s">
        <v>123</v>
      </c>
      <c r="BM132" s="221" t="s">
        <v>142</v>
      </c>
    </row>
    <row r="133" s="12" customFormat="1" ht="22.8" customHeight="1">
      <c r="A133" s="12"/>
      <c r="B133" s="193"/>
      <c r="C133" s="194"/>
      <c r="D133" s="195" t="s">
        <v>74</v>
      </c>
      <c r="E133" s="207" t="s">
        <v>143</v>
      </c>
      <c r="F133" s="207" t="s">
        <v>144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SUM(P134:P137)</f>
        <v>0</v>
      </c>
      <c r="Q133" s="201"/>
      <c r="R133" s="202">
        <f>SUM(R134:R137)</f>
        <v>0</v>
      </c>
      <c r="S133" s="201"/>
      <c r="T133" s="203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14</v>
      </c>
      <c r="AT133" s="205" t="s">
        <v>74</v>
      </c>
      <c r="AU133" s="205" t="s">
        <v>14</v>
      </c>
      <c r="AY133" s="204" t="s">
        <v>116</v>
      </c>
      <c r="BK133" s="206">
        <f>SUM(BK134:BK137)</f>
        <v>0</v>
      </c>
    </row>
    <row r="134" s="2" customFormat="1" ht="24.15" customHeight="1">
      <c r="A134" s="35"/>
      <c r="B134" s="36"/>
      <c r="C134" s="209" t="s">
        <v>145</v>
      </c>
      <c r="D134" s="209" t="s">
        <v>119</v>
      </c>
      <c r="E134" s="210" t="s">
        <v>146</v>
      </c>
      <c r="F134" s="211" t="s">
        <v>147</v>
      </c>
      <c r="G134" s="212" t="s">
        <v>131</v>
      </c>
      <c r="H134" s="213">
        <v>0.81000000000000005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40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123</v>
      </c>
      <c r="AT134" s="221" t="s">
        <v>119</v>
      </c>
      <c r="AU134" s="221" t="s">
        <v>81</v>
      </c>
      <c r="AY134" s="14" t="s">
        <v>116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14</v>
      </c>
      <c r="BK134" s="222">
        <f>ROUND(I134*H134,2)</f>
        <v>0</v>
      </c>
      <c r="BL134" s="14" t="s">
        <v>123</v>
      </c>
      <c r="BM134" s="221" t="s">
        <v>148</v>
      </c>
    </row>
    <row r="135" s="2" customFormat="1" ht="24.15" customHeight="1">
      <c r="A135" s="35"/>
      <c r="B135" s="36"/>
      <c r="C135" s="209" t="s">
        <v>149</v>
      </c>
      <c r="D135" s="209" t="s">
        <v>119</v>
      </c>
      <c r="E135" s="210" t="s">
        <v>150</v>
      </c>
      <c r="F135" s="211" t="s">
        <v>151</v>
      </c>
      <c r="G135" s="212" t="s">
        <v>131</v>
      </c>
      <c r="H135" s="213">
        <v>0.074999999999999997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40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123</v>
      </c>
      <c r="AT135" s="221" t="s">
        <v>119</v>
      </c>
      <c r="AU135" s="221" t="s">
        <v>81</v>
      </c>
      <c r="AY135" s="14" t="s">
        <v>116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14</v>
      </c>
      <c r="BK135" s="222">
        <f>ROUND(I135*H135,2)</f>
        <v>0</v>
      </c>
      <c r="BL135" s="14" t="s">
        <v>123</v>
      </c>
      <c r="BM135" s="221" t="s">
        <v>152</v>
      </c>
    </row>
    <row r="136" s="2" customFormat="1" ht="24.15" customHeight="1">
      <c r="A136" s="35"/>
      <c r="B136" s="36"/>
      <c r="C136" s="209" t="s">
        <v>136</v>
      </c>
      <c r="D136" s="209" t="s">
        <v>119</v>
      </c>
      <c r="E136" s="210" t="s">
        <v>153</v>
      </c>
      <c r="F136" s="211" t="s">
        <v>154</v>
      </c>
      <c r="G136" s="212" t="s">
        <v>131</v>
      </c>
      <c r="H136" s="213">
        <v>6.0750000000000002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40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123</v>
      </c>
      <c r="AT136" s="221" t="s">
        <v>119</v>
      </c>
      <c r="AU136" s="221" t="s">
        <v>81</v>
      </c>
      <c r="AY136" s="14" t="s">
        <v>116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14</v>
      </c>
      <c r="BK136" s="222">
        <f>ROUND(I136*H136,2)</f>
        <v>0</v>
      </c>
      <c r="BL136" s="14" t="s">
        <v>123</v>
      </c>
      <c r="BM136" s="221" t="s">
        <v>155</v>
      </c>
    </row>
    <row r="137" s="2" customFormat="1" ht="24.15" customHeight="1">
      <c r="A137" s="35"/>
      <c r="B137" s="36"/>
      <c r="C137" s="209" t="s">
        <v>117</v>
      </c>
      <c r="D137" s="209" t="s">
        <v>119</v>
      </c>
      <c r="E137" s="210" t="s">
        <v>156</v>
      </c>
      <c r="F137" s="211" t="s">
        <v>157</v>
      </c>
      <c r="G137" s="212" t="s">
        <v>131</v>
      </c>
      <c r="H137" s="213">
        <v>0.074999999999999997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40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123</v>
      </c>
      <c r="AT137" s="221" t="s">
        <v>119</v>
      </c>
      <c r="AU137" s="221" t="s">
        <v>81</v>
      </c>
      <c r="AY137" s="14" t="s">
        <v>116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14</v>
      </c>
      <c r="BK137" s="222">
        <f>ROUND(I137*H137,2)</f>
        <v>0</v>
      </c>
      <c r="BL137" s="14" t="s">
        <v>123</v>
      </c>
      <c r="BM137" s="221" t="s">
        <v>158</v>
      </c>
    </row>
    <row r="138" s="12" customFormat="1" ht="22.8" customHeight="1">
      <c r="A138" s="12"/>
      <c r="B138" s="193"/>
      <c r="C138" s="194"/>
      <c r="D138" s="195" t="s">
        <v>74</v>
      </c>
      <c r="E138" s="207" t="s">
        <v>159</v>
      </c>
      <c r="F138" s="207" t="s">
        <v>160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P139</f>
        <v>0</v>
      </c>
      <c r="Q138" s="201"/>
      <c r="R138" s="202">
        <f>R139</f>
        <v>0</v>
      </c>
      <c r="S138" s="201"/>
      <c r="T138" s="20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4" t="s">
        <v>14</v>
      </c>
      <c r="AT138" s="205" t="s">
        <v>74</v>
      </c>
      <c r="AU138" s="205" t="s">
        <v>14</v>
      </c>
      <c r="AY138" s="204" t="s">
        <v>116</v>
      </c>
      <c r="BK138" s="206">
        <f>BK139</f>
        <v>0</v>
      </c>
    </row>
    <row r="139" s="2" customFormat="1" ht="24.15" customHeight="1">
      <c r="A139" s="35"/>
      <c r="B139" s="36"/>
      <c r="C139" s="209" t="s">
        <v>161</v>
      </c>
      <c r="D139" s="209" t="s">
        <v>119</v>
      </c>
      <c r="E139" s="210" t="s">
        <v>162</v>
      </c>
      <c r="F139" s="211" t="s">
        <v>163</v>
      </c>
      <c r="G139" s="212" t="s">
        <v>131</v>
      </c>
      <c r="H139" s="213">
        <v>5.9260000000000002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40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123</v>
      </c>
      <c r="AT139" s="221" t="s">
        <v>119</v>
      </c>
      <c r="AU139" s="221" t="s">
        <v>81</v>
      </c>
      <c r="AY139" s="14" t="s">
        <v>116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14</v>
      </c>
      <c r="BK139" s="222">
        <f>ROUND(I139*H139,2)</f>
        <v>0</v>
      </c>
      <c r="BL139" s="14" t="s">
        <v>123</v>
      </c>
      <c r="BM139" s="221" t="s">
        <v>164</v>
      </c>
    </row>
    <row r="140" s="12" customFormat="1" ht="25.92" customHeight="1">
      <c r="A140" s="12"/>
      <c r="B140" s="193"/>
      <c r="C140" s="194"/>
      <c r="D140" s="195" t="s">
        <v>74</v>
      </c>
      <c r="E140" s="196" t="s">
        <v>165</v>
      </c>
      <c r="F140" s="196" t="s">
        <v>166</v>
      </c>
      <c r="G140" s="194"/>
      <c r="H140" s="194"/>
      <c r="I140" s="197"/>
      <c r="J140" s="198">
        <f>BK140</f>
        <v>0</v>
      </c>
      <c r="K140" s="194"/>
      <c r="L140" s="199"/>
      <c r="M140" s="200"/>
      <c r="N140" s="201"/>
      <c r="O140" s="201"/>
      <c r="P140" s="202">
        <f>P141+P147+P152</f>
        <v>0</v>
      </c>
      <c r="Q140" s="201"/>
      <c r="R140" s="202">
        <f>R141+R147+R152</f>
        <v>0.16492311999999998</v>
      </c>
      <c r="S140" s="201"/>
      <c r="T140" s="203">
        <f>T141+T147+T152</f>
        <v>0.074999999999999997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4" t="s">
        <v>81</v>
      </c>
      <c r="AT140" s="205" t="s">
        <v>74</v>
      </c>
      <c r="AU140" s="205" t="s">
        <v>75</v>
      </c>
      <c r="AY140" s="204" t="s">
        <v>116</v>
      </c>
      <c r="BK140" s="206">
        <f>BK141+BK147+BK152</f>
        <v>0</v>
      </c>
    </row>
    <row r="141" s="12" customFormat="1" ht="22.8" customHeight="1">
      <c r="A141" s="12"/>
      <c r="B141" s="193"/>
      <c r="C141" s="194"/>
      <c r="D141" s="195" t="s">
        <v>74</v>
      </c>
      <c r="E141" s="207" t="s">
        <v>167</v>
      </c>
      <c r="F141" s="207" t="s">
        <v>168</v>
      </c>
      <c r="G141" s="194"/>
      <c r="H141" s="194"/>
      <c r="I141" s="197"/>
      <c r="J141" s="208">
        <f>BK141</f>
        <v>0</v>
      </c>
      <c r="K141" s="194"/>
      <c r="L141" s="199"/>
      <c r="M141" s="200"/>
      <c r="N141" s="201"/>
      <c r="O141" s="201"/>
      <c r="P141" s="202">
        <f>SUM(P142:P146)</f>
        <v>0</v>
      </c>
      <c r="Q141" s="201"/>
      <c r="R141" s="202">
        <f>SUM(R142:R146)</f>
        <v>0.0077731199999999997</v>
      </c>
      <c r="S141" s="201"/>
      <c r="T141" s="203">
        <f>SUM(T142:T146)</f>
        <v>0.014999999999999999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4" t="s">
        <v>81</v>
      </c>
      <c r="AT141" s="205" t="s">
        <v>74</v>
      </c>
      <c r="AU141" s="205" t="s">
        <v>14</v>
      </c>
      <c r="AY141" s="204" t="s">
        <v>116</v>
      </c>
      <c r="BK141" s="206">
        <f>SUM(BK142:BK146)</f>
        <v>0</v>
      </c>
    </row>
    <row r="142" s="2" customFormat="1" ht="21.75" customHeight="1">
      <c r="A142" s="35"/>
      <c r="B142" s="36"/>
      <c r="C142" s="209" t="s">
        <v>169</v>
      </c>
      <c r="D142" s="209" t="s">
        <v>119</v>
      </c>
      <c r="E142" s="210" t="s">
        <v>170</v>
      </c>
      <c r="F142" s="211" t="s">
        <v>171</v>
      </c>
      <c r="G142" s="212" t="s">
        <v>172</v>
      </c>
      <c r="H142" s="213">
        <v>2.5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40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0.0060000000000000001</v>
      </c>
      <c r="T142" s="220">
        <f>S142*H142</f>
        <v>0.014999999999999999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173</v>
      </c>
      <c r="AT142" s="221" t="s">
        <v>119</v>
      </c>
      <c r="AU142" s="221" t="s">
        <v>81</v>
      </c>
      <c r="AY142" s="14" t="s">
        <v>116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14</v>
      </c>
      <c r="BK142" s="222">
        <f>ROUND(I142*H142,2)</f>
        <v>0</v>
      </c>
      <c r="BL142" s="14" t="s">
        <v>173</v>
      </c>
      <c r="BM142" s="221" t="s">
        <v>174</v>
      </c>
    </row>
    <row r="143" s="2" customFormat="1" ht="33" customHeight="1">
      <c r="A143" s="35"/>
      <c r="B143" s="36"/>
      <c r="C143" s="209" t="s">
        <v>175</v>
      </c>
      <c r="D143" s="209" t="s">
        <v>119</v>
      </c>
      <c r="E143" s="210" t="s">
        <v>176</v>
      </c>
      <c r="F143" s="211" t="s">
        <v>177</v>
      </c>
      <c r="G143" s="212" t="s">
        <v>172</v>
      </c>
      <c r="H143" s="213">
        <v>2.5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40</v>
      </c>
      <c r="O143" s="88"/>
      <c r="P143" s="219">
        <f>O143*H143</f>
        <v>0</v>
      </c>
      <c r="Q143" s="219">
        <v>0.000109248</v>
      </c>
      <c r="R143" s="219">
        <f>Q143*H143</f>
        <v>0.00027311999999999996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173</v>
      </c>
      <c r="AT143" s="221" t="s">
        <v>119</v>
      </c>
      <c r="AU143" s="221" t="s">
        <v>81</v>
      </c>
      <c r="AY143" s="14" t="s">
        <v>116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14</v>
      </c>
      <c r="BK143" s="222">
        <f>ROUND(I143*H143,2)</f>
        <v>0</v>
      </c>
      <c r="BL143" s="14" t="s">
        <v>173</v>
      </c>
      <c r="BM143" s="221" t="s">
        <v>178</v>
      </c>
    </row>
    <row r="144" s="2" customFormat="1" ht="24.15" customHeight="1">
      <c r="A144" s="35"/>
      <c r="B144" s="36"/>
      <c r="C144" s="223" t="s">
        <v>179</v>
      </c>
      <c r="D144" s="223" t="s">
        <v>133</v>
      </c>
      <c r="E144" s="224" t="s">
        <v>180</v>
      </c>
      <c r="F144" s="225" t="s">
        <v>181</v>
      </c>
      <c r="G144" s="226" t="s">
        <v>172</v>
      </c>
      <c r="H144" s="227">
        <v>3</v>
      </c>
      <c r="I144" s="228"/>
      <c r="J144" s="229">
        <f>ROUND(I144*H144,2)</f>
        <v>0</v>
      </c>
      <c r="K144" s="230"/>
      <c r="L144" s="231"/>
      <c r="M144" s="232" t="s">
        <v>1</v>
      </c>
      <c r="N144" s="233" t="s">
        <v>40</v>
      </c>
      <c r="O144" s="88"/>
      <c r="P144" s="219">
        <f>O144*H144</f>
        <v>0</v>
      </c>
      <c r="Q144" s="219">
        <v>0.0025000000000000001</v>
      </c>
      <c r="R144" s="219">
        <f>Q144*H144</f>
        <v>0.0074999999999999997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182</v>
      </c>
      <c r="AT144" s="221" t="s">
        <v>133</v>
      </c>
      <c r="AU144" s="221" t="s">
        <v>81</v>
      </c>
      <c r="AY144" s="14" t="s">
        <v>116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14</v>
      </c>
      <c r="BK144" s="222">
        <f>ROUND(I144*H144,2)</f>
        <v>0</v>
      </c>
      <c r="BL144" s="14" t="s">
        <v>173</v>
      </c>
      <c r="BM144" s="221" t="s">
        <v>183</v>
      </c>
    </row>
    <row r="145" s="2" customFormat="1" ht="33" customHeight="1">
      <c r="A145" s="35"/>
      <c r="B145" s="36"/>
      <c r="C145" s="209" t="s">
        <v>184</v>
      </c>
      <c r="D145" s="209" t="s">
        <v>119</v>
      </c>
      <c r="E145" s="210" t="s">
        <v>185</v>
      </c>
      <c r="F145" s="211" t="s">
        <v>186</v>
      </c>
      <c r="G145" s="212" t="s">
        <v>172</v>
      </c>
      <c r="H145" s="213">
        <v>10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40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173</v>
      </c>
      <c r="AT145" s="221" t="s">
        <v>119</v>
      </c>
      <c r="AU145" s="221" t="s">
        <v>81</v>
      </c>
      <c r="AY145" s="14" t="s">
        <v>116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14</v>
      </c>
      <c r="BK145" s="222">
        <f>ROUND(I145*H145,2)</f>
        <v>0</v>
      </c>
      <c r="BL145" s="14" t="s">
        <v>173</v>
      </c>
      <c r="BM145" s="221" t="s">
        <v>187</v>
      </c>
    </row>
    <row r="146" s="2" customFormat="1" ht="24.15" customHeight="1">
      <c r="A146" s="35"/>
      <c r="B146" s="36"/>
      <c r="C146" s="209" t="s">
        <v>8</v>
      </c>
      <c r="D146" s="209" t="s">
        <v>119</v>
      </c>
      <c r="E146" s="210" t="s">
        <v>188</v>
      </c>
      <c r="F146" s="211" t="s">
        <v>189</v>
      </c>
      <c r="G146" s="212" t="s">
        <v>131</v>
      </c>
      <c r="H146" s="213">
        <v>0.0080000000000000002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40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173</v>
      </c>
      <c r="AT146" s="221" t="s">
        <v>119</v>
      </c>
      <c r="AU146" s="221" t="s">
        <v>81</v>
      </c>
      <c r="AY146" s="14" t="s">
        <v>116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14</v>
      </c>
      <c r="BK146" s="222">
        <f>ROUND(I146*H146,2)</f>
        <v>0</v>
      </c>
      <c r="BL146" s="14" t="s">
        <v>173</v>
      </c>
      <c r="BM146" s="221" t="s">
        <v>190</v>
      </c>
    </row>
    <row r="147" s="12" customFormat="1" ht="22.8" customHeight="1">
      <c r="A147" s="12"/>
      <c r="B147" s="193"/>
      <c r="C147" s="194"/>
      <c r="D147" s="195" t="s">
        <v>74</v>
      </c>
      <c r="E147" s="207" t="s">
        <v>191</v>
      </c>
      <c r="F147" s="207" t="s">
        <v>192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SUM(P148:P151)</f>
        <v>0</v>
      </c>
      <c r="Q147" s="201"/>
      <c r="R147" s="202">
        <f>SUM(R148:R151)</f>
        <v>0.0076499999999999997</v>
      </c>
      <c r="S147" s="201"/>
      <c r="T147" s="203">
        <f>SUM(T148:T151)</f>
        <v>0.059999999999999998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4" t="s">
        <v>81</v>
      </c>
      <c r="AT147" s="205" t="s">
        <v>74</v>
      </c>
      <c r="AU147" s="205" t="s">
        <v>14</v>
      </c>
      <c r="AY147" s="204" t="s">
        <v>116</v>
      </c>
      <c r="BK147" s="206">
        <f>SUM(BK148:BK151)</f>
        <v>0</v>
      </c>
    </row>
    <row r="148" s="2" customFormat="1" ht="33" customHeight="1">
      <c r="A148" s="35"/>
      <c r="B148" s="36"/>
      <c r="C148" s="209" t="s">
        <v>173</v>
      </c>
      <c r="D148" s="209" t="s">
        <v>119</v>
      </c>
      <c r="E148" s="210" t="s">
        <v>193</v>
      </c>
      <c r="F148" s="211" t="s">
        <v>194</v>
      </c>
      <c r="G148" s="212" t="s">
        <v>172</v>
      </c>
      <c r="H148" s="213">
        <v>2.5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40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0.024</v>
      </c>
      <c r="T148" s="220">
        <f>S148*H148</f>
        <v>0.059999999999999998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173</v>
      </c>
      <c r="AT148" s="221" t="s">
        <v>119</v>
      </c>
      <c r="AU148" s="221" t="s">
        <v>81</v>
      </c>
      <c r="AY148" s="14" t="s">
        <v>116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14</v>
      </c>
      <c r="BK148" s="222">
        <f>ROUND(I148*H148,2)</f>
        <v>0</v>
      </c>
      <c r="BL148" s="14" t="s">
        <v>173</v>
      </c>
      <c r="BM148" s="221" t="s">
        <v>195</v>
      </c>
    </row>
    <row r="149" s="2" customFormat="1" ht="24.15" customHeight="1">
      <c r="A149" s="35"/>
      <c r="B149" s="36"/>
      <c r="C149" s="209" t="s">
        <v>196</v>
      </c>
      <c r="D149" s="209" t="s">
        <v>119</v>
      </c>
      <c r="E149" s="210" t="s">
        <v>197</v>
      </c>
      <c r="F149" s="211" t="s">
        <v>198</v>
      </c>
      <c r="G149" s="212" t="s">
        <v>172</v>
      </c>
      <c r="H149" s="213">
        <v>2.5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40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173</v>
      </c>
      <c r="AT149" s="221" t="s">
        <v>119</v>
      </c>
      <c r="AU149" s="221" t="s">
        <v>81</v>
      </c>
      <c r="AY149" s="14" t="s">
        <v>116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14</v>
      </c>
      <c r="BK149" s="222">
        <f>ROUND(I149*H149,2)</f>
        <v>0</v>
      </c>
      <c r="BL149" s="14" t="s">
        <v>173</v>
      </c>
      <c r="BM149" s="221" t="s">
        <v>199</v>
      </c>
    </row>
    <row r="150" s="2" customFormat="1" ht="24.15" customHeight="1">
      <c r="A150" s="35"/>
      <c r="B150" s="36"/>
      <c r="C150" s="223" t="s">
        <v>200</v>
      </c>
      <c r="D150" s="223" t="s">
        <v>133</v>
      </c>
      <c r="E150" s="224" t="s">
        <v>201</v>
      </c>
      <c r="F150" s="225" t="s">
        <v>202</v>
      </c>
      <c r="G150" s="226" t="s">
        <v>172</v>
      </c>
      <c r="H150" s="227">
        <v>2.5499999999999998</v>
      </c>
      <c r="I150" s="228"/>
      <c r="J150" s="229">
        <f>ROUND(I150*H150,2)</f>
        <v>0</v>
      </c>
      <c r="K150" s="230"/>
      <c r="L150" s="231"/>
      <c r="M150" s="232" t="s">
        <v>1</v>
      </c>
      <c r="N150" s="233" t="s">
        <v>40</v>
      </c>
      <c r="O150" s="88"/>
      <c r="P150" s="219">
        <f>O150*H150</f>
        <v>0</v>
      </c>
      <c r="Q150" s="219">
        <v>0.0030000000000000001</v>
      </c>
      <c r="R150" s="219">
        <f>Q150*H150</f>
        <v>0.0076499999999999997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182</v>
      </c>
      <c r="AT150" s="221" t="s">
        <v>133</v>
      </c>
      <c r="AU150" s="221" t="s">
        <v>81</v>
      </c>
      <c r="AY150" s="14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14</v>
      </c>
      <c r="BK150" s="222">
        <f>ROUND(I150*H150,2)</f>
        <v>0</v>
      </c>
      <c r="BL150" s="14" t="s">
        <v>173</v>
      </c>
      <c r="BM150" s="221" t="s">
        <v>203</v>
      </c>
    </row>
    <row r="151" s="2" customFormat="1" ht="24.15" customHeight="1">
      <c r="A151" s="35"/>
      <c r="B151" s="36"/>
      <c r="C151" s="209" t="s">
        <v>204</v>
      </c>
      <c r="D151" s="209" t="s">
        <v>119</v>
      </c>
      <c r="E151" s="210" t="s">
        <v>205</v>
      </c>
      <c r="F151" s="211" t="s">
        <v>206</v>
      </c>
      <c r="G151" s="212" t="s">
        <v>131</v>
      </c>
      <c r="H151" s="213">
        <v>0.0080000000000000002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40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173</v>
      </c>
      <c r="AT151" s="221" t="s">
        <v>119</v>
      </c>
      <c r="AU151" s="221" t="s">
        <v>81</v>
      </c>
      <c r="AY151" s="14" t="s">
        <v>116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14</v>
      </c>
      <c r="BK151" s="222">
        <f>ROUND(I151*H151,2)</f>
        <v>0</v>
      </c>
      <c r="BL151" s="14" t="s">
        <v>173</v>
      </c>
      <c r="BM151" s="221" t="s">
        <v>207</v>
      </c>
    </row>
    <row r="152" s="12" customFormat="1" ht="22.8" customHeight="1">
      <c r="A152" s="12"/>
      <c r="B152" s="193"/>
      <c r="C152" s="194"/>
      <c r="D152" s="195" t="s">
        <v>74</v>
      </c>
      <c r="E152" s="207" t="s">
        <v>208</v>
      </c>
      <c r="F152" s="207" t="s">
        <v>209</v>
      </c>
      <c r="G152" s="194"/>
      <c r="H152" s="194"/>
      <c r="I152" s="197"/>
      <c r="J152" s="208">
        <f>BK152</f>
        <v>0</v>
      </c>
      <c r="K152" s="194"/>
      <c r="L152" s="199"/>
      <c r="M152" s="200"/>
      <c r="N152" s="201"/>
      <c r="O152" s="201"/>
      <c r="P152" s="202">
        <f>SUM(P153:P159)</f>
        <v>0</v>
      </c>
      <c r="Q152" s="201"/>
      <c r="R152" s="202">
        <f>SUM(R153:R159)</f>
        <v>0.14949999999999999</v>
      </c>
      <c r="S152" s="201"/>
      <c r="T152" s="203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4" t="s">
        <v>81</v>
      </c>
      <c r="AT152" s="205" t="s">
        <v>74</v>
      </c>
      <c r="AU152" s="205" t="s">
        <v>14</v>
      </c>
      <c r="AY152" s="204" t="s">
        <v>116</v>
      </c>
      <c r="BK152" s="206">
        <f>SUM(BK153:BK159)</f>
        <v>0</v>
      </c>
    </row>
    <row r="153" s="2" customFormat="1" ht="24.15" customHeight="1">
      <c r="A153" s="35"/>
      <c r="B153" s="36"/>
      <c r="C153" s="209" t="s">
        <v>210</v>
      </c>
      <c r="D153" s="209" t="s">
        <v>119</v>
      </c>
      <c r="E153" s="210" t="s">
        <v>211</v>
      </c>
      <c r="F153" s="211" t="s">
        <v>212</v>
      </c>
      <c r="G153" s="212" t="s">
        <v>172</v>
      </c>
      <c r="H153" s="213">
        <v>155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40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173</v>
      </c>
      <c r="AT153" s="221" t="s">
        <v>119</v>
      </c>
      <c r="AU153" s="221" t="s">
        <v>81</v>
      </c>
      <c r="AY153" s="14" t="s">
        <v>116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14</v>
      </c>
      <c r="BK153" s="222">
        <f>ROUND(I153*H153,2)</f>
        <v>0</v>
      </c>
      <c r="BL153" s="14" t="s">
        <v>173</v>
      </c>
      <c r="BM153" s="221" t="s">
        <v>213</v>
      </c>
    </row>
    <row r="154" s="2" customFormat="1" ht="16.5" customHeight="1">
      <c r="A154" s="35"/>
      <c r="B154" s="36"/>
      <c r="C154" s="223" t="s">
        <v>7</v>
      </c>
      <c r="D154" s="223" t="s">
        <v>133</v>
      </c>
      <c r="E154" s="224" t="s">
        <v>214</v>
      </c>
      <c r="F154" s="225" t="s">
        <v>215</v>
      </c>
      <c r="G154" s="226" t="s">
        <v>131</v>
      </c>
      <c r="H154" s="227">
        <v>0.10299999999999999</v>
      </c>
      <c r="I154" s="228"/>
      <c r="J154" s="229">
        <f>ROUND(I154*H154,2)</f>
        <v>0</v>
      </c>
      <c r="K154" s="230"/>
      <c r="L154" s="231"/>
      <c r="M154" s="232" t="s">
        <v>1</v>
      </c>
      <c r="N154" s="233" t="s">
        <v>40</v>
      </c>
      <c r="O154" s="88"/>
      <c r="P154" s="219">
        <f>O154*H154</f>
        <v>0</v>
      </c>
      <c r="Q154" s="219">
        <v>1</v>
      </c>
      <c r="R154" s="219">
        <f>Q154*H154</f>
        <v>0.10299999999999999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182</v>
      </c>
      <c r="AT154" s="221" t="s">
        <v>133</v>
      </c>
      <c r="AU154" s="221" t="s">
        <v>81</v>
      </c>
      <c r="AY154" s="14" t="s">
        <v>116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14</v>
      </c>
      <c r="BK154" s="222">
        <f>ROUND(I154*H154,2)</f>
        <v>0</v>
      </c>
      <c r="BL154" s="14" t="s">
        <v>173</v>
      </c>
      <c r="BM154" s="221" t="s">
        <v>216</v>
      </c>
    </row>
    <row r="155" s="2" customFormat="1" ht="24.15" customHeight="1">
      <c r="A155" s="35"/>
      <c r="B155" s="36"/>
      <c r="C155" s="209" t="s">
        <v>217</v>
      </c>
      <c r="D155" s="209" t="s">
        <v>119</v>
      </c>
      <c r="E155" s="210" t="s">
        <v>218</v>
      </c>
      <c r="F155" s="211" t="s">
        <v>219</v>
      </c>
      <c r="G155" s="212" t="s">
        <v>172</v>
      </c>
      <c r="H155" s="213">
        <v>155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40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173</v>
      </c>
      <c r="AT155" s="221" t="s">
        <v>119</v>
      </c>
      <c r="AU155" s="221" t="s">
        <v>81</v>
      </c>
      <c r="AY155" s="14" t="s">
        <v>116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14</v>
      </c>
      <c r="BK155" s="222">
        <f>ROUND(I155*H155,2)</f>
        <v>0</v>
      </c>
      <c r="BL155" s="14" t="s">
        <v>173</v>
      </c>
      <c r="BM155" s="221" t="s">
        <v>220</v>
      </c>
    </row>
    <row r="156" s="2" customFormat="1" ht="21.75" customHeight="1">
      <c r="A156" s="35"/>
      <c r="B156" s="36"/>
      <c r="C156" s="223" t="s">
        <v>221</v>
      </c>
      <c r="D156" s="223" t="s">
        <v>133</v>
      </c>
      <c r="E156" s="224" t="s">
        <v>222</v>
      </c>
      <c r="F156" s="225" t="s">
        <v>223</v>
      </c>
      <c r="G156" s="226" t="s">
        <v>224</v>
      </c>
      <c r="H156" s="227">
        <v>15.5</v>
      </c>
      <c r="I156" s="228"/>
      <c r="J156" s="229">
        <f>ROUND(I156*H156,2)</f>
        <v>0</v>
      </c>
      <c r="K156" s="230"/>
      <c r="L156" s="231"/>
      <c r="M156" s="232" t="s">
        <v>1</v>
      </c>
      <c r="N156" s="233" t="s">
        <v>40</v>
      </c>
      <c r="O156" s="88"/>
      <c r="P156" s="219">
        <f>O156*H156</f>
        <v>0</v>
      </c>
      <c r="Q156" s="219">
        <v>0.001</v>
      </c>
      <c r="R156" s="219">
        <f>Q156*H156</f>
        <v>0.0155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182</v>
      </c>
      <c r="AT156" s="221" t="s">
        <v>133</v>
      </c>
      <c r="AU156" s="221" t="s">
        <v>81</v>
      </c>
      <c r="AY156" s="14" t="s">
        <v>116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14</v>
      </c>
      <c r="BK156" s="222">
        <f>ROUND(I156*H156,2)</f>
        <v>0</v>
      </c>
      <c r="BL156" s="14" t="s">
        <v>173</v>
      </c>
      <c r="BM156" s="221" t="s">
        <v>225</v>
      </c>
    </row>
    <row r="157" s="2" customFormat="1" ht="24.15" customHeight="1">
      <c r="A157" s="35"/>
      <c r="B157" s="36"/>
      <c r="C157" s="223" t="s">
        <v>226</v>
      </c>
      <c r="D157" s="223" t="s">
        <v>133</v>
      </c>
      <c r="E157" s="224" t="s">
        <v>227</v>
      </c>
      <c r="F157" s="225" t="s">
        <v>228</v>
      </c>
      <c r="G157" s="226" t="s">
        <v>224</v>
      </c>
      <c r="H157" s="227">
        <v>31</v>
      </c>
      <c r="I157" s="228"/>
      <c r="J157" s="229">
        <f>ROUND(I157*H157,2)</f>
        <v>0</v>
      </c>
      <c r="K157" s="230"/>
      <c r="L157" s="231"/>
      <c r="M157" s="232" t="s">
        <v>1</v>
      </c>
      <c r="N157" s="233" t="s">
        <v>40</v>
      </c>
      <c r="O157" s="88"/>
      <c r="P157" s="219">
        <f>O157*H157</f>
        <v>0</v>
      </c>
      <c r="Q157" s="219">
        <v>0.001</v>
      </c>
      <c r="R157" s="219">
        <f>Q157*H157</f>
        <v>0.031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182</v>
      </c>
      <c r="AT157" s="221" t="s">
        <v>133</v>
      </c>
      <c r="AU157" s="221" t="s">
        <v>81</v>
      </c>
      <c r="AY157" s="14" t="s">
        <v>116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14</v>
      </c>
      <c r="BK157" s="222">
        <f>ROUND(I157*H157,2)</f>
        <v>0</v>
      </c>
      <c r="BL157" s="14" t="s">
        <v>173</v>
      </c>
      <c r="BM157" s="221" t="s">
        <v>229</v>
      </c>
    </row>
    <row r="158" s="2" customFormat="1" ht="24.15" customHeight="1">
      <c r="A158" s="35"/>
      <c r="B158" s="36"/>
      <c r="C158" s="209" t="s">
        <v>230</v>
      </c>
      <c r="D158" s="209" t="s">
        <v>119</v>
      </c>
      <c r="E158" s="210" t="s">
        <v>231</v>
      </c>
      <c r="F158" s="211" t="s">
        <v>232</v>
      </c>
      <c r="G158" s="212" t="s">
        <v>172</v>
      </c>
      <c r="H158" s="213">
        <v>155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40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173</v>
      </c>
      <c r="AT158" s="221" t="s">
        <v>119</v>
      </c>
      <c r="AU158" s="221" t="s">
        <v>81</v>
      </c>
      <c r="AY158" s="14" t="s">
        <v>116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14</v>
      </c>
      <c r="BK158" s="222">
        <f>ROUND(I158*H158,2)</f>
        <v>0</v>
      </c>
      <c r="BL158" s="14" t="s">
        <v>173</v>
      </c>
      <c r="BM158" s="221" t="s">
        <v>233</v>
      </c>
    </row>
    <row r="159" s="2" customFormat="1" ht="24.15" customHeight="1">
      <c r="A159" s="35"/>
      <c r="B159" s="36"/>
      <c r="C159" s="209" t="s">
        <v>234</v>
      </c>
      <c r="D159" s="209" t="s">
        <v>119</v>
      </c>
      <c r="E159" s="210" t="s">
        <v>235</v>
      </c>
      <c r="F159" s="211" t="s">
        <v>236</v>
      </c>
      <c r="G159" s="212" t="s">
        <v>172</v>
      </c>
      <c r="H159" s="213">
        <v>155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40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173</v>
      </c>
      <c r="AT159" s="221" t="s">
        <v>119</v>
      </c>
      <c r="AU159" s="221" t="s">
        <v>81</v>
      </c>
      <c r="AY159" s="14" t="s">
        <v>116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14</v>
      </c>
      <c r="BK159" s="222">
        <f>ROUND(I159*H159,2)</f>
        <v>0</v>
      </c>
      <c r="BL159" s="14" t="s">
        <v>173</v>
      </c>
      <c r="BM159" s="221" t="s">
        <v>237</v>
      </c>
    </row>
    <row r="160" s="12" customFormat="1" ht="25.92" customHeight="1">
      <c r="A160" s="12"/>
      <c r="B160" s="193"/>
      <c r="C160" s="194"/>
      <c r="D160" s="195" t="s">
        <v>74</v>
      </c>
      <c r="E160" s="196" t="s">
        <v>238</v>
      </c>
      <c r="F160" s="196" t="s">
        <v>239</v>
      </c>
      <c r="G160" s="194"/>
      <c r="H160" s="194"/>
      <c r="I160" s="197"/>
      <c r="J160" s="198">
        <f>BK160</f>
        <v>0</v>
      </c>
      <c r="K160" s="194"/>
      <c r="L160" s="199"/>
      <c r="M160" s="200"/>
      <c r="N160" s="201"/>
      <c r="O160" s="201"/>
      <c r="P160" s="202">
        <f>P161+P164+P166+P168</f>
        <v>0</v>
      </c>
      <c r="Q160" s="201"/>
      <c r="R160" s="202">
        <f>R161+R164+R166+R168</f>
        <v>0</v>
      </c>
      <c r="S160" s="201"/>
      <c r="T160" s="203">
        <f>T161+T164+T166+T168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4" t="s">
        <v>138</v>
      </c>
      <c r="AT160" s="205" t="s">
        <v>74</v>
      </c>
      <c r="AU160" s="205" t="s">
        <v>75</v>
      </c>
      <c r="AY160" s="204" t="s">
        <v>116</v>
      </c>
      <c r="BK160" s="206">
        <f>BK161+BK164+BK166+BK168</f>
        <v>0</v>
      </c>
    </row>
    <row r="161" s="12" customFormat="1" ht="22.8" customHeight="1">
      <c r="A161" s="12"/>
      <c r="B161" s="193"/>
      <c r="C161" s="194"/>
      <c r="D161" s="195" t="s">
        <v>74</v>
      </c>
      <c r="E161" s="207" t="s">
        <v>240</v>
      </c>
      <c r="F161" s="207" t="s">
        <v>241</v>
      </c>
      <c r="G161" s="194"/>
      <c r="H161" s="194"/>
      <c r="I161" s="197"/>
      <c r="J161" s="208">
        <f>BK161</f>
        <v>0</v>
      </c>
      <c r="K161" s="194"/>
      <c r="L161" s="199"/>
      <c r="M161" s="200"/>
      <c r="N161" s="201"/>
      <c r="O161" s="201"/>
      <c r="P161" s="202">
        <f>SUM(P162:P163)</f>
        <v>0</v>
      </c>
      <c r="Q161" s="201"/>
      <c r="R161" s="202">
        <f>SUM(R162:R163)</f>
        <v>0</v>
      </c>
      <c r="S161" s="201"/>
      <c r="T161" s="203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4" t="s">
        <v>138</v>
      </c>
      <c r="AT161" s="205" t="s">
        <v>74</v>
      </c>
      <c r="AU161" s="205" t="s">
        <v>14</v>
      </c>
      <c r="AY161" s="204" t="s">
        <v>116</v>
      </c>
      <c r="BK161" s="206">
        <f>SUM(BK162:BK163)</f>
        <v>0</v>
      </c>
    </row>
    <row r="162" s="2" customFormat="1" ht="16.5" customHeight="1">
      <c r="A162" s="35"/>
      <c r="B162" s="36"/>
      <c r="C162" s="209" t="s">
        <v>242</v>
      </c>
      <c r="D162" s="209" t="s">
        <v>119</v>
      </c>
      <c r="E162" s="210" t="s">
        <v>243</v>
      </c>
      <c r="F162" s="211" t="s">
        <v>244</v>
      </c>
      <c r="G162" s="212" t="s">
        <v>245</v>
      </c>
      <c r="H162" s="213">
        <v>1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40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246</v>
      </c>
      <c r="AT162" s="221" t="s">
        <v>119</v>
      </c>
      <c r="AU162" s="221" t="s">
        <v>81</v>
      </c>
      <c r="AY162" s="14" t="s">
        <v>116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14</v>
      </c>
      <c r="BK162" s="222">
        <f>ROUND(I162*H162,2)</f>
        <v>0</v>
      </c>
      <c r="BL162" s="14" t="s">
        <v>246</v>
      </c>
      <c r="BM162" s="221" t="s">
        <v>247</v>
      </c>
    </row>
    <row r="163" s="2" customFormat="1" ht="16.5" customHeight="1">
      <c r="A163" s="35"/>
      <c r="B163" s="36"/>
      <c r="C163" s="209" t="s">
        <v>248</v>
      </c>
      <c r="D163" s="209" t="s">
        <v>119</v>
      </c>
      <c r="E163" s="210" t="s">
        <v>249</v>
      </c>
      <c r="F163" s="211" t="s">
        <v>250</v>
      </c>
      <c r="G163" s="212" t="s">
        <v>245</v>
      </c>
      <c r="H163" s="213">
        <v>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40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246</v>
      </c>
      <c r="AT163" s="221" t="s">
        <v>119</v>
      </c>
      <c r="AU163" s="221" t="s">
        <v>81</v>
      </c>
      <c r="AY163" s="14" t="s">
        <v>116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14</v>
      </c>
      <c r="BK163" s="222">
        <f>ROUND(I163*H163,2)</f>
        <v>0</v>
      </c>
      <c r="BL163" s="14" t="s">
        <v>246</v>
      </c>
      <c r="BM163" s="221" t="s">
        <v>251</v>
      </c>
    </row>
    <row r="164" s="12" customFormat="1" ht="22.8" customHeight="1">
      <c r="A164" s="12"/>
      <c r="B164" s="193"/>
      <c r="C164" s="194"/>
      <c r="D164" s="195" t="s">
        <v>74</v>
      </c>
      <c r="E164" s="207" t="s">
        <v>252</v>
      </c>
      <c r="F164" s="207" t="s">
        <v>253</v>
      </c>
      <c r="G164" s="194"/>
      <c r="H164" s="194"/>
      <c r="I164" s="197"/>
      <c r="J164" s="208">
        <f>BK164</f>
        <v>0</v>
      </c>
      <c r="K164" s="194"/>
      <c r="L164" s="199"/>
      <c r="M164" s="200"/>
      <c r="N164" s="201"/>
      <c r="O164" s="201"/>
      <c r="P164" s="202">
        <f>P165</f>
        <v>0</v>
      </c>
      <c r="Q164" s="201"/>
      <c r="R164" s="202">
        <f>R165</f>
        <v>0</v>
      </c>
      <c r="S164" s="201"/>
      <c r="T164" s="203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138</v>
      </c>
      <c r="AT164" s="205" t="s">
        <v>74</v>
      </c>
      <c r="AU164" s="205" t="s">
        <v>14</v>
      </c>
      <c r="AY164" s="204" t="s">
        <v>116</v>
      </c>
      <c r="BK164" s="206">
        <f>BK165</f>
        <v>0</v>
      </c>
    </row>
    <row r="165" s="2" customFormat="1" ht="16.5" customHeight="1">
      <c r="A165" s="35"/>
      <c r="B165" s="36"/>
      <c r="C165" s="209" t="s">
        <v>254</v>
      </c>
      <c r="D165" s="209" t="s">
        <v>119</v>
      </c>
      <c r="E165" s="210" t="s">
        <v>255</v>
      </c>
      <c r="F165" s="211" t="s">
        <v>253</v>
      </c>
      <c r="G165" s="212" t="s">
        <v>245</v>
      </c>
      <c r="H165" s="213">
        <v>1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40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246</v>
      </c>
      <c r="AT165" s="221" t="s">
        <v>119</v>
      </c>
      <c r="AU165" s="221" t="s">
        <v>81</v>
      </c>
      <c r="AY165" s="14" t="s">
        <v>116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14</v>
      </c>
      <c r="BK165" s="222">
        <f>ROUND(I165*H165,2)</f>
        <v>0</v>
      </c>
      <c r="BL165" s="14" t="s">
        <v>246</v>
      </c>
      <c r="BM165" s="221" t="s">
        <v>256</v>
      </c>
    </row>
    <row r="166" s="12" customFormat="1" ht="22.8" customHeight="1">
      <c r="A166" s="12"/>
      <c r="B166" s="193"/>
      <c r="C166" s="194"/>
      <c r="D166" s="195" t="s">
        <v>74</v>
      </c>
      <c r="E166" s="207" t="s">
        <v>257</v>
      </c>
      <c r="F166" s="207" t="s">
        <v>258</v>
      </c>
      <c r="G166" s="194"/>
      <c r="H166" s="194"/>
      <c r="I166" s="197"/>
      <c r="J166" s="208">
        <f>BK166</f>
        <v>0</v>
      </c>
      <c r="K166" s="194"/>
      <c r="L166" s="199"/>
      <c r="M166" s="200"/>
      <c r="N166" s="201"/>
      <c r="O166" s="201"/>
      <c r="P166" s="202">
        <f>P167</f>
        <v>0</v>
      </c>
      <c r="Q166" s="201"/>
      <c r="R166" s="202">
        <f>R167</f>
        <v>0</v>
      </c>
      <c r="S166" s="201"/>
      <c r="T166" s="20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4" t="s">
        <v>138</v>
      </c>
      <c r="AT166" s="205" t="s">
        <v>74</v>
      </c>
      <c r="AU166" s="205" t="s">
        <v>14</v>
      </c>
      <c r="AY166" s="204" t="s">
        <v>116</v>
      </c>
      <c r="BK166" s="206">
        <f>BK167</f>
        <v>0</v>
      </c>
    </row>
    <row r="167" s="2" customFormat="1" ht="16.5" customHeight="1">
      <c r="A167" s="35"/>
      <c r="B167" s="36"/>
      <c r="C167" s="209" t="s">
        <v>259</v>
      </c>
      <c r="D167" s="209" t="s">
        <v>119</v>
      </c>
      <c r="E167" s="210" t="s">
        <v>260</v>
      </c>
      <c r="F167" s="211" t="s">
        <v>261</v>
      </c>
      <c r="G167" s="212" t="s">
        <v>245</v>
      </c>
      <c r="H167" s="213">
        <v>1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40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246</v>
      </c>
      <c r="AT167" s="221" t="s">
        <v>119</v>
      </c>
      <c r="AU167" s="221" t="s">
        <v>81</v>
      </c>
      <c r="AY167" s="14" t="s">
        <v>116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14</v>
      </c>
      <c r="BK167" s="222">
        <f>ROUND(I167*H167,2)</f>
        <v>0</v>
      </c>
      <c r="BL167" s="14" t="s">
        <v>246</v>
      </c>
      <c r="BM167" s="221" t="s">
        <v>262</v>
      </c>
    </row>
    <row r="168" s="12" customFormat="1" ht="22.8" customHeight="1">
      <c r="A168" s="12"/>
      <c r="B168" s="193"/>
      <c r="C168" s="194"/>
      <c r="D168" s="195" t="s">
        <v>74</v>
      </c>
      <c r="E168" s="207" t="s">
        <v>263</v>
      </c>
      <c r="F168" s="207" t="s">
        <v>264</v>
      </c>
      <c r="G168" s="194"/>
      <c r="H168" s="194"/>
      <c r="I168" s="197"/>
      <c r="J168" s="208">
        <f>BK168</f>
        <v>0</v>
      </c>
      <c r="K168" s="194"/>
      <c r="L168" s="199"/>
      <c r="M168" s="200"/>
      <c r="N168" s="201"/>
      <c r="O168" s="201"/>
      <c r="P168" s="202">
        <f>P169</f>
        <v>0</v>
      </c>
      <c r="Q168" s="201"/>
      <c r="R168" s="202">
        <f>R169</f>
        <v>0</v>
      </c>
      <c r="S168" s="201"/>
      <c r="T168" s="20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4" t="s">
        <v>138</v>
      </c>
      <c r="AT168" s="205" t="s">
        <v>74</v>
      </c>
      <c r="AU168" s="205" t="s">
        <v>14</v>
      </c>
      <c r="AY168" s="204" t="s">
        <v>116</v>
      </c>
      <c r="BK168" s="206">
        <f>BK169</f>
        <v>0</v>
      </c>
    </row>
    <row r="169" s="2" customFormat="1" ht="16.5" customHeight="1">
      <c r="A169" s="35"/>
      <c r="B169" s="36"/>
      <c r="C169" s="209" t="s">
        <v>265</v>
      </c>
      <c r="D169" s="209" t="s">
        <v>119</v>
      </c>
      <c r="E169" s="210" t="s">
        <v>266</v>
      </c>
      <c r="F169" s="211" t="s">
        <v>267</v>
      </c>
      <c r="G169" s="212" t="s">
        <v>245</v>
      </c>
      <c r="H169" s="213">
        <v>1</v>
      </c>
      <c r="I169" s="214"/>
      <c r="J169" s="215">
        <f>ROUND(I169*H169,2)</f>
        <v>0</v>
      </c>
      <c r="K169" s="216"/>
      <c r="L169" s="41"/>
      <c r="M169" s="234" t="s">
        <v>1</v>
      </c>
      <c r="N169" s="235" t="s">
        <v>40</v>
      </c>
      <c r="O169" s="236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246</v>
      </c>
      <c r="AT169" s="221" t="s">
        <v>119</v>
      </c>
      <c r="AU169" s="221" t="s">
        <v>81</v>
      </c>
      <c r="AY169" s="14" t="s">
        <v>116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14</v>
      </c>
      <c r="BK169" s="222">
        <f>ROUND(I169*H169,2)</f>
        <v>0</v>
      </c>
      <c r="BL169" s="14" t="s">
        <v>246</v>
      </c>
      <c r="BM169" s="221" t="s">
        <v>268</v>
      </c>
    </row>
    <row r="170" s="2" customFormat="1" ht="6.96" customHeight="1">
      <c r="A170" s="35"/>
      <c r="B170" s="63"/>
      <c r="C170" s="64"/>
      <c r="D170" s="64"/>
      <c r="E170" s="64"/>
      <c r="F170" s="64"/>
      <c r="G170" s="64"/>
      <c r="H170" s="64"/>
      <c r="I170" s="64"/>
      <c r="J170" s="64"/>
      <c r="K170" s="64"/>
      <c r="L170" s="41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sheet="1" autoFilter="0" formatColumns="0" formatRows="0" objects="1" scenarios="1" spinCount="100000" saltValue="1bX25HAoZJDdteNN/1TTWD78zjnu+fblZPYuKsIXfS6eScL9nqzlFnaGnfAvEWjVm/1TCjh9j9XjG9vdS0exAw==" hashValue="hHaUGWFDg5QP2jlGJJsuv9+M1nI6i8rDvRsA8kJ6AXAPSvImV686N9L9CCR+ZqFxvTnFOeoChi0kaRVcUrCvcQ==" algorithmName="SHA-512" password="CC35"/>
  <autoFilter ref="C124:K169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Lokoč</dc:creator>
  <cp:lastModifiedBy>Jakub Lokoč</cp:lastModifiedBy>
  <dcterms:created xsi:type="dcterms:W3CDTF">2022-08-31T08:49:36Z</dcterms:created>
  <dcterms:modified xsi:type="dcterms:W3CDTF">2022-08-31T08:49:40Z</dcterms:modified>
</cp:coreProperties>
</file>