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Přístavba, nástavba ..." sheetId="2" r:id="rId2"/>
    <sheet name="02 - Vedlejší a ostatní r..." sheetId="3" r:id="rId3"/>
    <sheet name="Pokyny pro vyplnění" sheetId="4" r:id="rId4"/>
  </sheets>
  <definedNames>
    <definedName name="_xlnm._FilterDatabase" localSheetId="1" hidden="1">'01 - Přístavba, nástavba ...'!$C$100:$K$872</definedName>
    <definedName name="_xlnm._FilterDatabase" localSheetId="2" hidden="1">'02 - Vedlejší a ostatní r...'!$C$79:$K$97</definedName>
    <definedName name="_xlnm.Print_Titles" localSheetId="1">'01 - Přístavba, nástavba ...'!$100:$100</definedName>
    <definedName name="_xlnm.Print_Titles" localSheetId="2">'02 - Vedlejší a ostatní r...'!$79:$79</definedName>
    <definedName name="_xlnm.Print_Titles" localSheetId="0">'Rekapitulace stavby'!$52:$52</definedName>
    <definedName name="_xlnm.Print_Area" localSheetId="1">'01 - Přístavba, nástavba ...'!$C$4:$J$39,'01 - Přístavba, nástavba ...'!$C$45:$J$82,'01 - Přístavba, nástavba ...'!$C$88:$K$872</definedName>
    <definedName name="_xlnm.Print_Area" localSheetId="2">'02 - Vedlejší a ostatní r...'!$C$4:$J$39,'02 - Vedlejší a ostatní r...'!$C$45:$J$61,'02 - Vedlejší a ostatní r...'!$C$67:$K$97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6" i="3"/>
  <c r="F76" i="3"/>
  <c r="F74" i="3"/>
  <c r="E72" i="3"/>
  <c r="J54" i="3"/>
  <c r="F54" i="3"/>
  <c r="F52" i="3"/>
  <c r="E50" i="3"/>
  <c r="J24" i="3"/>
  <c r="E24" i="3"/>
  <c r="J55" i="3" s="1"/>
  <c r="J23" i="3"/>
  <c r="J18" i="3"/>
  <c r="E18" i="3"/>
  <c r="F77" i="3" s="1"/>
  <c r="J17" i="3"/>
  <c r="J12" i="3"/>
  <c r="J52" i="3" s="1"/>
  <c r="E7" i="3"/>
  <c r="E70" i="3"/>
  <c r="J37" i="2"/>
  <c r="J36" i="2"/>
  <c r="AY55" i="1" s="1"/>
  <c r="J35" i="2"/>
  <c r="AX55" i="1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1" i="2"/>
  <c r="BH861" i="2"/>
  <c r="BG861" i="2"/>
  <c r="BF861" i="2"/>
  <c r="T861" i="2"/>
  <c r="R861" i="2"/>
  <c r="P861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0" i="2"/>
  <c r="BH830" i="2"/>
  <c r="BG830" i="2"/>
  <c r="BF830" i="2"/>
  <c r="T830" i="2"/>
  <c r="R830" i="2"/>
  <c r="P830" i="2"/>
  <c r="BI820" i="2"/>
  <c r="BH820" i="2"/>
  <c r="BG820" i="2"/>
  <c r="BF820" i="2"/>
  <c r="T820" i="2"/>
  <c r="R820" i="2"/>
  <c r="P820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1" i="2"/>
  <c r="BH791" i="2"/>
  <c r="BG791" i="2"/>
  <c r="BF791" i="2"/>
  <c r="T791" i="2"/>
  <c r="R791" i="2"/>
  <c r="P791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0" i="2"/>
  <c r="BH780" i="2"/>
  <c r="BG780" i="2"/>
  <c r="BF780" i="2"/>
  <c r="T780" i="2"/>
  <c r="R780" i="2"/>
  <c r="P780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39" i="2"/>
  <c r="BH739" i="2"/>
  <c r="BG739" i="2"/>
  <c r="BF739" i="2"/>
  <c r="T739" i="2"/>
  <c r="R739" i="2"/>
  <c r="P739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R709" i="2"/>
  <c r="P709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2" i="2"/>
  <c r="BH692" i="2"/>
  <c r="BG692" i="2"/>
  <c r="BF692" i="2"/>
  <c r="T692" i="2"/>
  <c r="R692" i="2"/>
  <c r="P692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38" i="2"/>
  <c r="BH638" i="2"/>
  <c r="BG638" i="2"/>
  <c r="BF638" i="2"/>
  <c r="T638" i="2"/>
  <c r="R638" i="2"/>
  <c r="P638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2" i="2"/>
  <c r="BH612" i="2"/>
  <c r="BG612" i="2"/>
  <c r="BF612" i="2"/>
  <c r="T612" i="2"/>
  <c r="R612" i="2"/>
  <c r="P612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2" i="2"/>
  <c r="BH572" i="2"/>
  <c r="BG572" i="2"/>
  <c r="BF572" i="2"/>
  <c r="T572" i="2"/>
  <c r="R572" i="2"/>
  <c r="P572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3" i="2"/>
  <c r="BH493" i="2"/>
  <c r="BG493" i="2"/>
  <c r="BF493" i="2"/>
  <c r="T493" i="2"/>
  <c r="R493" i="2"/>
  <c r="P493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2" i="2"/>
  <c r="BH442" i="2"/>
  <c r="BG442" i="2"/>
  <c r="BF442" i="2"/>
  <c r="T442" i="2"/>
  <c r="R442" i="2"/>
  <c r="P442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0" i="2"/>
  <c r="BH420" i="2"/>
  <c r="BG420" i="2"/>
  <c r="BF420" i="2"/>
  <c r="T420" i="2"/>
  <c r="R420" i="2"/>
  <c r="P420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T408" i="2"/>
  <c r="R409" i="2"/>
  <c r="R408" i="2" s="1"/>
  <c r="P409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T389" i="2"/>
  <c r="R390" i="2"/>
  <c r="R389" i="2"/>
  <c r="P390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T259" i="2"/>
  <c r="R260" i="2"/>
  <c r="R259" i="2" s="1"/>
  <c r="P260" i="2"/>
  <c r="P259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0" i="2"/>
  <c r="BH200" i="2"/>
  <c r="BG200" i="2"/>
  <c r="BF200" i="2"/>
  <c r="T200" i="2"/>
  <c r="R200" i="2"/>
  <c r="P200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3" i="2"/>
  <c r="BH173" i="2"/>
  <c r="BG173" i="2"/>
  <c r="BF173" i="2"/>
  <c r="T173" i="2"/>
  <c r="R173" i="2"/>
  <c r="P173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J97" i="2"/>
  <c r="F97" i="2"/>
  <c r="F95" i="2"/>
  <c r="E93" i="2"/>
  <c r="J54" i="2"/>
  <c r="F54" i="2"/>
  <c r="F52" i="2"/>
  <c r="E50" i="2"/>
  <c r="J24" i="2"/>
  <c r="E24" i="2"/>
  <c r="J98" i="2" s="1"/>
  <c r="J23" i="2"/>
  <c r="J18" i="2"/>
  <c r="E18" i="2"/>
  <c r="F55" i="2" s="1"/>
  <c r="J17" i="2"/>
  <c r="J12" i="2"/>
  <c r="J95" i="2"/>
  <c r="E7" i="2"/>
  <c r="E91" i="2"/>
  <c r="L50" i="1"/>
  <c r="AM50" i="1"/>
  <c r="AM49" i="1"/>
  <c r="L49" i="1"/>
  <c r="AM47" i="1"/>
  <c r="L47" i="1"/>
  <c r="L45" i="1"/>
  <c r="L44" i="1"/>
  <c r="J803" i="2"/>
  <c r="J725" i="2"/>
  <c r="BK665" i="2"/>
  <c r="J612" i="2"/>
  <c r="BK531" i="2"/>
  <c r="BK382" i="2"/>
  <c r="BK316" i="2"/>
  <c r="J200" i="2"/>
  <c r="BK796" i="2"/>
  <c r="BK669" i="2"/>
  <c r="BK507" i="2"/>
  <c r="J405" i="2"/>
  <c r="BK294" i="2"/>
  <c r="J245" i="2"/>
  <c r="J154" i="2"/>
  <c r="J812" i="2"/>
  <c r="BK684" i="2"/>
  <c r="J581" i="2"/>
  <c r="BK404" i="2"/>
  <c r="BK385" i="2"/>
  <c r="BK697" i="2"/>
  <c r="BK581" i="2"/>
  <c r="J547" i="2"/>
  <c r="BK482" i="2"/>
  <c r="J398" i="2"/>
  <c r="BK366" i="2"/>
  <c r="BK123" i="2"/>
  <c r="BK92" i="3"/>
  <c r="BK91" i="3"/>
  <c r="J96" i="3"/>
  <c r="J90" i="3"/>
  <c r="BK835" i="2"/>
  <c r="BK769" i="2"/>
  <c r="BK544" i="2"/>
  <c r="BK504" i="2"/>
  <c r="BK398" i="2"/>
  <c r="BK340" i="2"/>
  <c r="J266" i="2"/>
  <c r="J786" i="2"/>
  <c r="J739" i="2"/>
  <c r="BK650" i="2"/>
  <c r="BK561" i="2"/>
  <c r="BK484" i="2"/>
  <c r="J406" i="2"/>
  <c r="J182" i="2"/>
  <c r="BK115" i="2"/>
  <c r="BK761" i="2"/>
  <c r="J682" i="2"/>
  <c r="BK603" i="2"/>
  <c r="J518" i="2"/>
  <c r="BK319" i="2"/>
  <c r="J274" i="2"/>
  <c r="BK182" i="2"/>
  <c r="J805" i="2"/>
  <c r="J687" i="2"/>
  <c r="BK612" i="2"/>
  <c r="BK543" i="2"/>
  <c r="J334" i="2"/>
  <c r="BK133" i="2"/>
  <c r="J91" i="3"/>
  <c r="BK85" i="3"/>
  <c r="J88" i="3"/>
  <c r="BK817" i="2"/>
  <c r="BK643" i="2"/>
  <c r="BK533" i="2"/>
  <c r="J402" i="2"/>
  <c r="BK321" i="2"/>
  <c r="BK268" i="2"/>
  <c r="BK805" i="2"/>
  <c r="BK651" i="2"/>
  <c r="J542" i="2"/>
  <c r="BK409" i="2"/>
  <c r="J346" i="2"/>
  <c r="J253" i="2"/>
  <c r="BK150" i="2"/>
  <c r="J123" i="2"/>
  <c r="BK692" i="2"/>
  <c r="J638" i="2"/>
  <c r="BK524" i="2"/>
  <c r="BK403" i="2"/>
  <c r="J349" i="2"/>
  <c r="J280" i="2"/>
  <c r="J675" i="2"/>
  <c r="BK565" i="2"/>
  <c r="BK402" i="2"/>
  <c r="J385" i="2"/>
  <c r="BK272" i="2"/>
  <c r="BK200" i="2"/>
  <c r="BK86" i="3"/>
  <c r="J95" i="3"/>
  <c r="J84" i="3"/>
  <c r="J87" i="3"/>
  <c r="J820" i="2"/>
  <c r="J701" i="2"/>
  <c r="BK644" i="2"/>
  <c r="J590" i="2"/>
  <c r="BK515" i="2"/>
  <c r="BK344" i="2"/>
  <c r="J272" i="2"/>
  <c r="BK135" i="2"/>
  <c r="J830" i="2"/>
  <c r="J757" i="2"/>
  <c r="BK583" i="2"/>
  <c r="J482" i="2"/>
  <c r="J371" i="2"/>
  <c r="J289" i="2"/>
  <c r="J235" i="2"/>
  <c r="J146" i="2"/>
  <c r="BK772" i="2"/>
  <c r="BK675" i="2"/>
  <c r="BK527" i="2"/>
  <c r="BK442" i="2"/>
  <c r="J276" i="2"/>
  <c r="BK245" i="2"/>
  <c r="J184" i="2"/>
  <c r="BK104" i="2"/>
  <c r="BK682" i="2"/>
  <c r="J629" i="2"/>
  <c r="BK411" i="2"/>
  <c r="J340" i="2"/>
  <c r="BK173" i="2"/>
  <c r="J104" i="2"/>
  <c r="BK94" i="3"/>
  <c r="BK82" i="3"/>
  <c r="BK798" i="2"/>
  <c r="BK718" i="2"/>
  <c r="BK638" i="2"/>
  <c r="J603" i="2"/>
  <c r="BK572" i="2"/>
  <c r="BK521" i="2"/>
  <c r="BK274" i="2"/>
  <c r="J865" i="2"/>
  <c r="BK830" i="2"/>
  <c r="BK803" i="2"/>
  <c r="J776" i="2"/>
  <c r="J672" i="2"/>
  <c r="BK299" i="2"/>
  <c r="BK260" i="2"/>
  <c r="J218" i="2"/>
  <c r="J143" i="2"/>
  <c r="BK776" i="2"/>
  <c r="BK714" i="2"/>
  <c r="BK406" i="2"/>
  <c r="BK377" i="2"/>
  <c r="J278" i="2"/>
  <c r="BK235" i="2"/>
  <c r="J115" i="2"/>
  <c r="J678" i="2"/>
  <c r="J524" i="2"/>
  <c r="BK420" i="2"/>
  <c r="J369" i="2"/>
  <c r="J344" i="2"/>
  <c r="J150" i="2"/>
  <c r="BK95" i="3"/>
  <c r="BK84" i="3"/>
  <c r="BK722" i="2"/>
  <c r="BK663" i="2"/>
  <c r="BK598" i="2"/>
  <c r="BK493" i="2"/>
  <c r="BK357" i="2"/>
  <c r="BK278" i="2"/>
  <c r="BK725" i="2"/>
  <c r="J692" i="2"/>
  <c r="J565" i="2"/>
  <c r="BK427" i="2"/>
  <c r="BK369" i="2"/>
  <c r="BK266" i="2"/>
  <c r="BK184" i="2"/>
  <c r="J718" i="2"/>
  <c r="BK678" i="2"/>
  <c r="BK593" i="2"/>
  <c r="J484" i="2"/>
  <c r="BK374" i="2"/>
  <c r="BK291" i="2"/>
  <c r="J119" i="2"/>
  <c r="J709" i="2"/>
  <c r="J651" i="2"/>
  <c r="J544" i="2"/>
  <c r="J400" i="2"/>
  <c r="J374" i="2"/>
  <c r="BK93" i="3"/>
  <c r="J93" i="3"/>
  <c r="J86" i="3"/>
  <c r="J97" i="3"/>
  <c r="BK861" i="2"/>
  <c r="J765" i="2"/>
  <c r="BK629" i="2"/>
  <c r="BK542" i="2"/>
  <c r="BK454" i="2"/>
  <c r="J362" i="2"/>
  <c r="J285" i="2"/>
  <c r="J867" i="2"/>
  <c r="J835" i="2"/>
  <c r="BK780" i="2"/>
  <c r="BK621" i="2"/>
  <c r="J463" i="2"/>
  <c r="BK353" i="2"/>
  <c r="J257" i="2"/>
  <c r="J213" i="2"/>
  <c r="J135" i="2"/>
  <c r="BK709" i="2"/>
  <c r="BK626" i="2"/>
  <c r="J493" i="2"/>
  <c r="J298" i="2"/>
  <c r="BK282" i="2"/>
  <c r="J268" i="2"/>
  <c r="J228" i="2"/>
  <c r="J158" i="2"/>
  <c r="J796" i="2"/>
  <c r="J665" i="2"/>
  <c r="J533" i="2"/>
  <c r="J454" i="2"/>
  <c r="BK390" i="2"/>
  <c r="BK346" i="2"/>
  <c r="BK218" i="2"/>
  <c r="BK146" i="2"/>
  <c r="J83" i="3"/>
  <c r="BK97" i="3"/>
  <c r="BK865" i="2"/>
  <c r="BK784" i="2"/>
  <c r="J667" i="2"/>
  <c r="J621" i="2"/>
  <c r="BK433" i="2"/>
  <c r="BK364" i="2"/>
  <c r="J319" i="2"/>
  <c r="BK240" i="2"/>
  <c r="BK837" i="2"/>
  <c r="J817" i="2"/>
  <c r="J420" i="2"/>
  <c r="J357" i="2"/>
  <c r="BK276" i="2"/>
  <c r="J238" i="2"/>
  <c r="BK154" i="2"/>
  <c r="J133" i="2"/>
  <c r="J643" i="2"/>
  <c r="J540" i="2"/>
  <c r="BK450" i="2"/>
  <c r="BK387" i="2"/>
  <c r="J294" i="2"/>
  <c r="BK257" i="2"/>
  <c r="BK156" i="2"/>
  <c r="J644" i="2"/>
  <c r="BK548" i="2"/>
  <c r="BK465" i="2"/>
  <c r="J387" i="2"/>
  <c r="J353" i="2"/>
  <c r="BK270" i="2"/>
  <c r="BK867" i="2"/>
  <c r="BK786" i="2"/>
  <c r="J761" i="2"/>
  <c r="BK687" i="2"/>
  <c r="J626" i="2"/>
  <c r="J543" i="2"/>
  <c r="J366" i="2"/>
  <c r="AS54" i="1"/>
  <c r="J598" i="2"/>
  <c r="BK518" i="2"/>
  <c r="BK298" i="2"/>
  <c r="J230" i="2"/>
  <c r="J108" i="2"/>
  <c r="BK765" i="2"/>
  <c r="BK701" i="2"/>
  <c r="BK667" i="2"/>
  <c r="BK552" i="2"/>
  <c r="J433" i="2"/>
  <c r="J270" i="2"/>
  <c r="BK230" i="2"/>
  <c r="J173" i="2"/>
  <c r="J798" i="2"/>
  <c r="J684" i="2"/>
  <c r="BK590" i="2"/>
  <c r="J364" i="2"/>
  <c r="BK223" i="2"/>
  <c r="BK88" i="3"/>
  <c r="BK90" i="3"/>
  <c r="J92" i="3"/>
  <c r="J791" i="2"/>
  <c r="J780" i="2"/>
  <c r="BK672" i="2"/>
  <c r="BK547" i="2"/>
  <c r="BK405" i="2"/>
  <c r="BK330" i="2"/>
  <c r="J260" i="2"/>
  <c r="J861" i="2"/>
  <c r="BK810" i="2"/>
  <c r="J714" i="2"/>
  <c r="J548" i="2"/>
  <c r="J411" i="2"/>
  <c r="BK280" i="2"/>
  <c r="BK158" i="2"/>
  <c r="BK119" i="2"/>
  <c r="BK739" i="2"/>
  <c r="J663" i="2"/>
  <c r="J515" i="2"/>
  <c r="BK394" i="2"/>
  <c r="BK371" i="2"/>
  <c r="J321" i="2"/>
  <c r="J650" i="2"/>
  <c r="J561" i="2"/>
  <c r="J527" i="2"/>
  <c r="J442" i="2"/>
  <c r="J382" i="2"/>
  <c r="BK228" i="2"/>
  <c r="J85" i="3"/>
  <c r="BK89" i="3"/>
  <c r="J89" i="3"/>
  <c r="J82" i="3"/>
  <c r="BK812" i="2"/>
  <c r="BK757" i="2"/>
  <c r="J654" i="2"/>
  <c r="BK540" i="2"/>
  <c r="J409" i="2"/>
  <c r="BK349" i="2"/>
  <c r="BK289" i="2"/>
  <c r="J141" i="2"/>
  <c r="J593" i="2"/>
  <c r="J521" i="2"/>
  <c r="BK463" i="2"/>
  <c r="J377" i="2"/>
  <c r="J291" i="2"/>
  <c r="J249" i="2"/>
  <c r="BK820" i="2"/>
  <c r="J697" i="2"/>
  <c r="J669" i="2"/>
  <c r="J583" i="2"/>
  <c r="J504" i="2"/>
  <c r="BK400" i="2"/>
  <c r="BK362" i="2"/>
  <c r="J223" i="2"/>
  <c r="J722" i="2"/>
  <c r="BK654" i="2"/>
  <c r="J572" i="2"/>
  <c r="J531" i="2"/>
  <c r="J450" i="2"/>
  <c r="BK285" i="2"/>
  <c r="BK108" i="2"/>
  <c r="BK87" i="3"/>
  <c r="BK96" i="3"/>
  <c r="J837" i="2"/>
  <c r="J772" i="2"/>
  <c r="J552" i="2"/>
  <c r="J427" i="2"/>
  <c r="BK334" i="2"/>
  <c r="J299" i="2"/>
  <c r="BK249" i="2"/>
  <c r="J784" i="2"/>
  <c r="J769" i="2"/>
  <c r="J465" i="2"/>
  <c r="J404" i="2"/>
  <c r="J282" i="2"/>
  <c r="J240" i="2"/>
  <c r="J156" i="2"/>
  <c r="BK141" i="2"/>
  <c r="BK791" i="2"/>
  <c r="J507" i="2"/>
  <c r="J390" i="2"/>
  <c r="J316" i="2"/>
  <c r="BK253" i="2"/>
  <c r="BK213" i="2"/>
  <c r="J810" i="2"/>
  <c r="J403" i="2"/>
  <c r="J394" i="2"/>
  <c r="J330" i="2"/>
  <c r="BK238" i="2"/>
  <c r="BK143" i="2"/>
  <c r="BK83" i="3"/>
  <c r="J94" i="3"/>
  <c r="P103" i="2" l="1"/>
  <c r="BK157" i="2"/>
  <c r="J157" i="2" s="1"/>
  <c r="J62" i="2" s="1"/>
  <c r="R157" i="2"/>
  <c r="P212" i="2"/>
  <c r="BK244" i="2"/>
  <c r="J244" i="2"/>
  <c r="J64" i="2"/>
  <c r="T244" i="2"/>
  <c r="BK284" i="2"/>
  <c r="J284" i="2" s="1"/>
  <c r="J67" i="2" s="1"/>
  <c r="T284" i="2"/>
  <c r="T361" i="2"/>
  <c r="BK410" i="2"/>
  <c r="J410" i="2" s="1"/>
  <c r="J73" i="2" s="1"/>
  <c r="T410" i="2"/>
  <c r="P523" i="2"/>
  <c r="R523" i="2"/>
  <c r="T546" i="2"/>
  <c r="R653" i="2"/>
  <c r="BK671" i="2"/>
  <c r="J671" i="2" s="1"/>
  <c r="J77" i="2" s="1"/>
  <c r="R671" i="2"/>
  <c r="P686" i="2"/>
  <c r="BK771" i="2"/>
  <c r="J771" i="2"/>
  <c r="J79" i="2" s="1"/>
  <c r="R771" i="2"/>
  <c r="P819" i="2"/>
  <c r="BK864" i="2"/>
  <c r="J864" i="2" s="1"/>
  <c r="J81" i="2" s="1"/>
  <c r="T864" i="2"/>
  <c r="BK81" i="3"/>
  <c r="J81" i="3" s="1"/>
  <c r="J60" i="3" s="1"/>
  <c r="P81" i="3"/>
  <c r="P80" i="3"/>
  <c r="AU56" i="1" s="1"/>
  <c r="R103" i="2"/>
  <c r="P157" i="2"/>
  <c r="BK212" i="2"/>
  <c r="J212" i="2" s="1"/>
  <c r="J63" i="2" s="1"/>
  <c r="R212" i="2"/>
  <c r="P244" i="2"/>
  <c r="BK265" i="2"/>
  <c r="J265" i="2"/>
  <c r="J66" i="2" s="1"/>
  <c r="R265" i="2"/>
  <c r="P284" i="2"/>
  <c r="BK361" i="2"/>
  <c r="J361" i="2" s="1"/>
  <c r="J68" i="2" s="1"/>
  <c r="R361" i="2"/>
  <c r="P393" i="2"/>
  <c r="T393" i="2"/>
  <c r="P410" i="2"/>
  <c r="BK546" i="2"/>
  <c r="J546" i="2" s="1"/>
  <c r="J75" i="2" s="1"/>
  <c r="P546" i="2"/>
  <c r="BK653" i="2"/>
  <c r="J653" i="2" s="1"/>
  <c r="J76" i="2" s="1"/>
  <c r="T653" i="2"/>
  <c r="P671" i="2"/>
  <c r="T671" i="2"/>
  <c r="R686" i="2"/>
  <c r="P771" i="2"/>
  <c r="BK819" i="2"/>
  <c r="J819" i="2" s="1"/>
  <c r="J80" i="2" s="1"/>
  <c r="R819" i="2"/>
  <c r="R864" i="2"/>
  <c r="T81" i="3"/>
  <c r="T80" i="3" s="1"/>
  <c r="BK103" i="2"/>
  <c r="J103" i="2" s="1"/>
  <c r="J61" i="2" s="1"/>
  <c r="T103" i="2"/>
  <c r="T157" i="2"/>
  <c r="T212" i="2"/>
  <c r="R244" i="2"/>
  <c r="P265" i="2"/>
  <c r="T265" i="2"/>
  <c r="R284" i="2"/>
  <c r="P361" i="2"/>
  <c r="BK393" i="2"/>
  <c r="J393" i="2"/>
  <c r="J71" i="2" s="1"/>
  <c r="R393" i="2"/>
  <c r="R410" i="2"/>
  <c r="BK523" i="2"/>
  <c r="J523" i="2" s="1"/>
  <c r="J74" i="2" s="1"/>
  <c r="T523" i="2"/>
  <c r="R546" i="2"/>
  <c r="P653" i="2"/>
  <c r="BK686" i="2"/>
  <c r="J686" i="2" s="1"/>
  <c r="J78" i="2" s="1"/>
  <c r="T686" i="2"/>
  <c r="T771" i="2"/>
  <c r="T819" i="2"/>
  <c r="P864" i="2"/>
  <c r="R81" i="3"/>
  <c r="R80" i="3" s="1"/>
  <c r="BK259" i="2"/>
  <c r="J259" i="2"/>
  <c r="J65" i="2" s="1"/>
  <c r="BK389" i="2"/>
  <c r="J389" i="2" s="1"/>
  <c r="J69" i="2" s="1"/>
  <c r="BK408" i="2"/>
  <c r="J408" i="2" s="1"/>
  <c r="J72" i="2" s="1"/>
  <c r="E48" i="3"/>
  <c r="F55" i="3"/>
  <c r="J74" i="3"/>
  <c r="BE83" i="3"/>
  <c r="BE86" i="3"/>
  <c r="BE88" i="3"/>
  <c r="BE90" i="3"/>
  <c r="BE92" i="3"/>
  <c r="BE97" i="3"/>
  <c r="BE82" i="3"/>
  <c r="BE89" i="3"/>
  <c r="BE91" i="3"/>
  <c r="J77" i="3"/>
  <c r="BE85" i="3"/>
  <c r="BE87" i="3"/>
  <c r="BE84" i="3"/>
  <c r="BE93" i="3"/>
  <c r="BE94" i="3"/>
  <c r="BE95" i="3"/>
  <c r="BE96" i="3"/>
  <c r="J52" i="2"/>
  <c r="J55" i="2"/>
  <c r="F98" i="2"/>
  <c r="BE135" i="2"/>
  <c r="BE141" i="2"/>
  <c r="BE230" i="2"/>
  <c r="BE240" i="2"/>
  <c r="BE249" i="2"/>
  <c r="BE260" i="2"/>
  <c r="BE266" i="2"/>
  <c r="BE274" i="2"/>
  <c r="BE282" i="2"/>
  <c r="BE289" i="2"/>
  <c r="BE299" i="2"/>
  <c r="BE319" i="2"/>
  <c r="BE357" i="2"/>
  <c r="BE369" i="2"/>
  <c r="BE371" i="2"/>
  <c r="BE400" i="2"/>
  <c r="BE402" i="2"/>
  <c r="BE403" i="2"/>
  <c r="BE405" i="2"/>
  <c r="BE427" i="2"/>
  <c r="BE484" i="2"/>
  <c r="BE504" i="2"/>
  <c r="BE507" i="2"/>
  <c r="BE521" i="2"/>
  <c r="BE531" i="2"/>
  <c r="BE540" i="2"/>
  <c r="BE593" i="2"/>
  <c r="BE598" i="2"/>
  <c r="BE621" i="2"/>
  <c r="BE638" i="2"/>
  <c r="BE669" i="2"/>
  <c r="BE687" i="2"/>
  <c r="BE697" i="2"/>
  <c r="BE701" i="2"/>
  <c r="BE714" i="2"/>
  <c r="BE725" i="2"/>
  <c r="BE757" i="2"/>
  <c r="BE761" i="2"/>
  <c r="BE769" i="2"/>
  <c r="BE772" i="2"/>
  <c r="BE776" i="2"/>
  <c r="BE784" i="2"/>
  <c r="BE812" i="2"/>
  <c r="E48" i="2"/>
  <c r="BE119" i="2"/>
  <c r="BE133" i="2"/>
  <c r="BE146" i="2"/>
  <c r="BE238" i="2"/>
  <c r="BE257" i="2"/>
  <c r="BE285" i="2"/>
  <c r="BE298" i="2"/>
  <c r="BE321" i="2"/>
  <c r="BE330" i="2"/>
  <c r="BE344" i="2"/>
  <c r="BE349" i="2"/>
  <c r="BE353" i="2"/>
  <c r="BE362" i="2"/>
  <c r="BE366" i="2"/>
  <c r="BE398" i="2"/>
  <c r="BE404" i="2"/>
  <c r="BE409" i="2"/>
  <c r="BE420" i="2"/>
  <c r="BE465" i="2"/>
  <c r="BE518" i="2"/>
  <c r="BE542" i="2"/>
  <c r="BE543" i="2"/>
  <c r="BE547" i="2"/>
  <c r="BE561" i="2"/>
  <c r="BE590" i="2"/>
  <c r="BE612" i="2"/>
  <c r="BE650" i="2"/>
  <c r="BE651" i="2"/>
  <c r="BE654" i="2"/>
  <c r="BE665" i="2"/>
  <c r="BE672" i="2"/>
  <c r="BE722" i="2"/>
  <c r="BE765" i="2"/>
  <c r="BE780" i="2"/>
  <c r="BE796" i="2"/>
  <c r="BE798" i="2"/>
  <c r="BE803" i="2"/>
  <c r="BE817" i="2"/>
  <c r="BE830" i="2"/>
  <c r="BE223" i="2"/>
  <c r="BE268" i="2"/>
  <c r="BE272" i="2"/>
  <c r="BE278" i="2"/>
  <c r="BE316" i="2"/>
  <c r="BE334" i="2"/>
  <c r="BE340" i="2"/>
  <c r="BE346" i="2"/>
  <c r="BE364" i="2"/>
  <c r="BE382" i="2"/>
  <c r="BE385" i="2"/>
  <c r="BE433" i="2"/>
  <c r="BE450" i="2"/>
  <c r="BE454" i="2"/>
  <c r="BE482" i="2"/>
  <c r="BE493" i="2"/>
  <c r="BE524" i="2"/>
  <c r="BE527" i="2"/>
  <c r="BE533" i="2"/>
  <c r="BE544" i="2"/>
  <c r="BE565" i="2"/>
  <c r="BE572" i="2"/>
  <c r="BE583" i="2"/>
  <c r="BE603" i="2"/>
  <c r="BE626" i="2"/>
  <c r="BE629" i="2"/>
  <c r="BE643" i="2"/>
  <c r="BE644" i="2"/>
  <c r="BE663" i="2"/>
  <c r="BE678" i="2"/>
  <c r="BE682" i="2"/>
  <c r="BE684" i="2"/>
  <c r="BE692" i="2"/>
  <c r="BE718" i="2"/>
  <c r="BE786" i="2"/>
  <c r="BE810" i="2"/>
  <c r="BE835" i="2"/>
  <c r="BE837" i="2"/>
  <c r="BE861" i="2"/>
  <c r="BE865" i="2"/>
  <c r="BE867" i="2"/>
  <c r="BE104" i="2"/>
  <c r="BE108" i="2"/>
  <c r="BE115" i="2"/>
  <c r="BE123" i="2"/>
  <c r="BE143" i="2"/>
  <c r="BE150" i="2"/>
  <c r="BE154" i="2"/>
  <c r="BE156" i="2"/>
  <c r="BE158" i="2"/>
  <c r="BE173" i="2"/>
  <c r="BE182" i="2"/>
  <c r="BE184" i="2"/>
  <c r="BE200" i="2"/>
  <c r="BE213" i="2"/>
  <c r="BE218" i="2"/>
  <c r="BE228" i="2"/>
  <c r="BE235" i="2"/>
  <c r="BE245" i="2"/>
  <c r="BE253" i="2"/>
  <c r="BE270" i="2"/>
  <c r="BE276" i="2"/>
  <c r="BE280" i="2"/>
  <c r="BE291" i="2"/>
  <c r="BE294" i="2"/>
  <c r="BE374" i="2"/>
  <c r="BE377" i="2"/>
  <c r="BE387" i="2"/>
  <c r="BE390" i="2"/>
  <c r="BE394" i="2"/>
  <c r="BE406" i="2"/>
  <c r="BE411" i="2"/>
  <c r="BE442" i="2"/>
  <c r="BE463" i="2"/>
  <c r="BE515" i="2"/>
  <c r="BE548" i="2"/>
  <c r="BE552" i="2"/>
  <c r="BE581" i="2"/>
  <c r="BE667" i="2"/>
  <c r="BE675" i="2"/>
  <c r="BE709" i="2"/>
  <c r="BE739" i="2"/>
  <c r="BE791" i="2"/>
  <c r="BE805" i="2"/>
  <c r="BE820" i="2"/>
  <c r="F37" i="3"/>
  <c r="BD56" i="1" s="1"/>
  <c r="J34" i="2"/>
  <c r="AW55" i="1" s="1"/>
  <c r="F35" i="3"/>
  <c r="BB56" i="1" s="1"/>
  <c r="F36" i="3"/>
  <c r="BC56" i="1" s="1"/>
  <c r="F36" i="2"/>
  <c r="BC55" i="1" s="1"/>
  <c r="F34" i="2"/>
  <c r="BA55" i="1" s="1"/>
  <c r="F34" i="3"/>
  <c r="BA56" i="1"/>
  <c r="F35" i="2"/>
  <c r="BB55" i="1" s="1"/>
  <c r="J34" i="3"/>
  <c r="AW56" i="1" s="1"/>
  <c r="F37" i="2"/>
  <c r="BD55" i="1" s="1"/>
  <c r="P392" i="2" l="1"/>
  <c r="R392" i="2"/>
  <c r="T102" i="2"/>
  <c r="T392" i="2"/>
  <c r="R102" i="2"/>
  <c r="R101" i="2"/>
  <c r="P102" i="2"/>
  <c r="P101" i="2"/>
  <c r="AU55" i="1" s="1"/>
  <c r="AU54" i="1" s="1"/>
  <c r="BK80" i="3"/>
  <c r="J80" i="3" s="1"/>
  <c r="J59" i="3" s="1"/>
  <c r="BK102" i="2"/>
  <c r="BK392" i="2"/>
  <c r="J392" i="2" s="1"/>
  <c r="J70" i="2" s="1"/>
  <c r="BC54" i="1"/>
  <c r="W32" i="1" s="1"/>
  <c r="BB54" i="1"/>
  <c r="AX54" i="1" s="1"/>
  <c r="BA54" i="1"/>
  <c r="AW54" i="1" s="1"/>
  <c r="AK30" i="1" s="1"/>
  <c r="F33" i="3"/>
  <c r="AZ56" i="1" s="1"/>
  <c r="J33" i="2"/>
  <c r="AV55" i="1" s="1"/>
  <c r="AT55" i="1" s="1"/>
  <c r="J33" i="3"/>
  <c r="AV56" i="1" s="1"/>
  <c r="AT56" i="1" s="1"/>
  <c r="F33" i="2"/>
  <c r="AZ55" i="1" s="1"/>
  <c r="BD54" i="1"/>
  <c r="W33" i="1" s="1"/>
  <c r="BK101" i="2" l="1"/>
  <c r="J101" i="2" s="1"/>
  <c r="J30" i="2" s="1"/>
  <c r="AG55" i="1" s="1"/>
  <c r="T101" i="2"/>
  <c r="J102" i="2"/>
  <c r="J60" i="2"/>
  <c r="AZ54" i="1"/>
  <c r="W29" i="1" s="1"/>
  <c r="W31" i="1"/>
  <c r="J30" i="3"/>
  <c r="AG56" i="1" s="1"/>
  <c r="AY54" i="1"/>
  <c r="W30" i="1"/>
  <c r="J39" i="3" l="1"/>
  <c r="J39" i="2"/>
  <c r="J59" i="2"/>
  <c r="AN55" i="1"/>
  <c r="AN56" i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<sst xmlns="http://schemas.openxmlformats.org/spreadsheetml/2006/main" count="8580" uniqueCount="1446">
  <si>
    <t>Export Komplet</t>
  </si>
  <si>
    <t>VZ</t>
  </si>
  <si>
    <t>2.0</t>
  </si>
  <si>
    <t>ZAMOK</t>
  </si>
  <si>
    <t>False</t>
  </si>
  <si>
    <t>{aa8c511f-e25a-41aa-9382-e5ea0ac822b6}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</si>
  <si>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</si>
  <si>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</si>
  <si>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</si>
  <si>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</si>
  <si>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</si>
  <si>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</si>
  <si>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</si>
  <si>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</si>
  <si>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21-07-2022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</si>
  <si>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</si>
  <si>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</si>
  <si>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Přístavba, nástavba a stavební úpravy restaurace Vlaštovka - nové zastřešení</t>
  </si>
  <si>
    <t>KSO:</t>
  </si>
  <si>
    <t/>
  </si>
  <si>
    <t>CC-CZ:</t>
  </si>
  <si>
    <t>Místo:</t>
  </si>
  <si>
    <t>parc.č. 54 a 116, k.ú. Jarkovice</t>
  </si>
  <si>
    <t>Datum:</t>
  </si>
  <si>
    <t>1. 8. 2022</t>
  </si>
  <si>
    <t>Zadavatel:</t>
  </si>
  <si>
    <t>IČ:</t>
  </si>
  <si>
    <t>Městská část Vlaštovičky</t>
  </si>
  <si>
    <t>DIČ:</t>
  </si>
  <si>
    <t>Uchazeč:</t>
  </si>
  <si>
    <t>Vyplň údaj</t>
  </si>
  <si>
    <t>Projektant:</t>
  </si>
  <si>
    <t>Ing. Petr Pfleger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</si>
  <si>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</si>
  <si>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</si>
  <si>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</si>
  <si>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</si>
  <si>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</si>
  <si>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</si>
  <si>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</si>
  <si>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</si>
  <si>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</si>
  <si>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</si>
  <si>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</si>
  <si>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</si>
  <si>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</si>
  <si>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</si>
  <si>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</si>
  <si>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</si>
  <si>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</si>
  <si>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</si>
  <si>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</si>
  <si>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</si>
  <si>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</si>
  <si>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</si>
  <si>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</si>
  <si>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</si>
  <si>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</si>
  <si>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</si>
  <si>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</si>
  <si>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</si>
  <si>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</si>
  <si>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</si>
  <si>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</si>
  <si>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</si>
  <si>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</si>
  <si>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</si>
  <si>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</si>
  <si>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</si>
  <si>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</si>
  <si>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</si>
  <si>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</si>
  <si>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</si>
  <si>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</si>
  <si>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</si>
  <si>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</si>
  <si>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</si>
  <si>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</si>
  <si>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</si>
  <si>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</si>
  <si>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{344f5432-de78-4a43-8f15-dd23a2c8e5df}</t>
  </si>
  <si>
    <t>2</t>
  </si>
  <si>
    <t>02</t>
  </si>
  <si>
    <t>Vedlejší a ostatní rozpočtové náklady</t>
  </si>
  <si>
    <t>VON</t>
  </si>
  <si>
    <t>{2bd68af2-bee2-4c34-a324-26de04d12e5f}</t>
  </si>
  <si>
    <t>KRYCÍ LIST SOUPISU PRACÍ</t>
  </si>
  <si>
    <t>Objekt:</t>
  </si>
  <si>
    <t>01 - Přístavba, nástavba a stavební úpravy restaurace Vlaštovka - nové zastřešení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</si>
  <si>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</si>
  <si>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</si>
  <si>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</si>
  <si>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</si>
  <si>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</si>
  <si>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</si>
  <si>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</si>
  <si>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</si>
  <si>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</si>
  <si>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</si>
  <si>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</si>
  <si>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</si>
  <si>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</si>
  <si>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</si>
  <si>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</si>
  <si>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</si>
  <si>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</si>
  <si>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</si>
  <si>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</si>
  <si>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</si>
  <si>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</si>
  <si>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</si>
  <si>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</si>
  <si>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</si>
  <si>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</si>
  <si>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</si>
  <si>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</si>
  <si>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</si>
  <si>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</si>
  <si>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</si>
  <si>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</si>
  <si>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</si>
  <si>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</si>
  <si>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</si>
  <si>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</si>
  <si>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</si>
  <si>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</si>
  <si>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</si>
  <si>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</si>
  <si>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</si>
  <si>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</si>
  <si>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</si>
  <si>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</si>
  <si>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</si>
  <si>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</si>
  <si>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</si>
  <si>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</si>
  <si>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</si>
  <si>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</si>
  <si>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10112415</t>
  </si>
  <si>
    <t>Online PSC</t>
  </si>
  <si>
    <t>https://podminky.urs.cz/item/CS_URS_2022_02/113106123</t>
  </si>
  <si>
    <t>VV</t>
  </si>
  <si>
    <t>výkr.č. D.04, pozn. 5</t>
  </si>
  <si>
    <t>11,50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</si>
  <si>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</si>
  <si>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</si>
  <si>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-1986689348</t>
  </si>
  <si>
    <t>https://podminky.urs.cz/item/CS_URS_2022_02/113107112</t>
  </si>
  <si>
    <t>výkr.č. D.04, pozn. 6</t>
  </si>
  <si>
    <t>4,00</t>
  </si>
  <si>
    <t>Součet</t>
  </si>
  <si>
    <t>3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</si>
  <si>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</si>
  <si>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</si>
  <si>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-222820531</t>
  </si>
  <si>
    <t>https://podminky.urs.cz/item/CS_URS_2022_02/113107135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</si>
  <si>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</si>
  <si>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</si>
  <si>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</si>
  <si>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-1942788464</t>
  </si>
  <si>
    <t>https://podminky.urs.cz/item/CS_URS_2022_02/132212131</t>
  </si>
  <si>
    <t>dešťová kanalizace</t>
  </si>
  <si>
    <t>0,80*1,80*50,20</t>
  </si>
  <si>
    <t>5</t>
  </si>
  <si>
    <t>133212811</t>
  </si>
  <si>
    <t>Hloubení nezapažených šachet ručně v horninách třídy těžitelnosti I skupiny 3, půdorysná plocha výkopu do 4 m2</t>
  </si>
  <si>
    <t>-1502241209</t>
  </si>
  <si>
    <t>https://podminky.urs.cz/item/CS_URS_2022_02/133212811</t>
  </si>
  <si>
    <t>pro základové patky</t>
  </si>
  <si>
    <t>pod ocelové sloupy nového zastřešní</t>
  </si>
  <si>
    <t>0,80*0,80*(2,010-0,700)*4</t>
  </si>
  <si>
    <t>1,20*0,80*(2,010-0,700)*4</t>
  </si>
  <si>
    <t>pod nové sloupy přístřešku</t>
  </si>
  <si>
    <t>0,80*0,60*(2,010-0,700)*2</t>
  </si>
  <si>
    <t>0,60*0,60*(2,010-0,700)*2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</si>
  <si>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</si>
  <si>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</si>
  <si>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</si>
  <si>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917083558</t>
  </si>
  <si>
    <t>https://podminky.urs.cz/item/CS_URS_2022_02/162751117</t>
  </si>
  <si>
    <t>7</t>
  </si>
  <si>
    <t>167111101</t>
  </si>
  <si>
    <t>Nakládání, skládání a překládání neulehlého výkopku nebo sypaniny ručně nakládání, z hornin třídy těžitelnosti I, skupiny 1 až 3</t>
  </si>
  <si>
    <t>-318564758</t>
  </si>
  <si>
    <t>https://podminky.urs.cz/item/CS_URS_2022_02/167111101</t>
  </si>
  <si>
    <t>přebytečný výkopek</t>
  </si>
  <si>
    <t>72,288-58,232</t>
  </si>
  <si>
    <t>10,585</t>
  </si>
  <si>
    <t>8</t>
  </si>
  <si>
    <t>171251201</t>
  </si>
  <si>
    <t>Uložení sypaniny na skládky nebo meziskládky bez hutnění s upravením uložené sypaniny do předepsaného tvaru</t>
  </si>
  <si>
    <t>-800705798</t>
  </si>
  <si>
    <t>https://podminky.urs.cz/item/CS_URS_2022_02/171251201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</si>
  <si>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</si>
  <si>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</si>
  <si>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</si>
  <si>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</si>
  <si>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647057560</t>
  </si>
  <si>
    <t>https://podminky.urs.cz/item/CS_URS_2022_02/171201221</t>
  </si>
  <si>
    <t>24,641*1,85 'Přepočtené koeficientem množství</t>
  </si>
  <si>
    <t>10</t>
  </si>
  <si>
    <t>174111101</t>
  </si>
  <si>
    <t>Zásyp sypaninou z jakékoliv horniny ručně s uložením výkopku ve vrstvách se zhutněním jam, šachet, rýh nebo kolem objektů v těchto vykopávkách</t>
  </si>
  <si>
    <t>1200860551</t>
  </si>
  <si>
    <t>https://podminky.urs.cz/item/CS_URS_2022_02/174111101</t>
  </si>
  <si>
    <t>0,80*(1,80-0,10-0,25)*50,20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</si>
  <si>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</si>
  <si>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</si>
  <si>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</si>
  <si>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253746151</t>
  </si>
  <si>
    <t>https://podminky.urs.cz/item/CS_URS_2022_02/175111101</t>
  </si>
  <si>
    <t>0,80*0,25*50,20</t>
  </si>
  <si>
    <t>12</t>
  </si>
  <si>
    <t>M</t>
  </si>
  <si>
    <t>58341341</t>
  </si>
  <si>
    <t>kamenivo drcené drobné frakce 0/4</t>
  </si>
  <si>
    <t>-76835232</t>
  </si>
  <si>
    <t>10,04*2 'Přepočtené koeficientem množství</t>
  </si>
  <si>
    <t>13</t>
  </si>
  <si>
    <t>18R.01</t>
  </si>
  <si>
    <t>Uvedení stávajících travnatých ploch dotčených stavbou do původního stavu</t>
  </si>
  <si>
    <t>kpl</t>
  </si>
  <si>
    <t>653740929</t>
  </si>
  <si>
    <t>Zakládání</t>
  </si>
  <si>
    <t>14</t>
  </si>
  <si>
    <t>275321411</t>
  </si>
  <si>
    <t>Základy z betonu železového (bez výztuže) patky z betonu bez zvláštních nároků na prostředí tř. C 20/25</t>
  </si>
  <si>
    <t>-1540981502</t>
  </si>
  <si>
    <t>https://podminky.urs.cz/item/CS_URS_2022_02/275321411</t>
  </si>
  <si>
    <t>spodní stupeň</t>
  </si>
  <si>
    <t>0,80*0,80*1,20*4</t>
  </si>
  <si>
    <t>1,20*0,80*1,20*4</t>
  </si>
  <si>
    <t>horní stupeň</t>
  </si>
  <si>
    <t>0,40*0,40*0,25*8</t>
  </si>
  <si>
    <t>0,80*0,60*1,45*2</t>
  </si>
  <si>
    <t>0,60*0,60*1,45*2</t>
  </si>
  <si>
    <t>Mezisoučet</t>
  </si>
  <si>
    <t>přípočet za betonáž do výkopu</t>
  </si>
  <si>
    <t>10,436*0,05</t>
  </si>
  <si>
    <t>275351121</t>
  </si>
  <si>
    <t>Bednění základů patek zřízení</t>
  </si>
  <si>
    <t>1973514826</t>
  </si>
  <si>
    <t>https://podminky.urs.cz/item/CS_URS_2022_02/275351121</t>
  </si>
  <si>
    <t>patky pod ocelové sloupy nového zastřešní</t>
  </si>
  <si>
    <t>(0,40+0,40)*2*0,25*8</t>
  </si>
  <si>
    <t>patky pod nové sloupy přístřešku</t>
  </si>
  <si>
    <t>((0,80+0,60)*2*0,50)*2</t>
  </si>
  <si>
    <t>((0,60+0,60)*2*0,50)*2</t>
  </si>
  <si>
    <t>16</t>
  </si>
  <si>
    <t>275351122</t>
  </si>
  <si>
    <t>Bednění základů patek odstranění</t>
  </si>
  <si>
    <t>1073905706</t>
  </si>
  <si>
    <t>https://podminky.urs.cz/item/CS_URS_2022_02/275351122</t>
  </si>
  <si>
    <t>17</t>
  </si>
  <si>
    <t>275361821</t>
  </si>
  <si>
    <t>Výztuž základů patek z betonářské oceli 10 505 (R)</t>
  </si>
  <si>
    <t>625970561</t>
  </si>
  <si>
    <t>https://podminky.urs.cz/item/CS_URS_2022_02/275361821</t>
  </si>
  <si>
    <t>výztužný koš 300x300 mm</t>
  </si>
  <si>
    <t>4xR12</t>
  </si>
  <si>
    <t>(1,45*4*0,89/1000*1,1)*8</t>
  </si>
  <si>
    <t>třmínky R6 po 250 mm</t>
  </si>
  <si>
    <t>(1,30*7*0,222/1000*1,1)*8</t>
  </si>
  <si>
    <t>(1,45*4*0,89/1000*1,1)*4</t>
  </si>
  <si>
    <t>(1,30*7*0,222/1000*1,1)*4</t>
  </si>
  <si>
    <t>18</t>
  </si>
  <si>
    <t>275362021</t>
  </si>
  <si>
    <t>Výztuž základů patek ze svařovaných sítí z drátů typu KARI</t>
  </si>
  <si>
    <t>1337935196</t>
  </si>
  <si>
    <t>https://podminky.urs.cz/item/CS_URS_2022_02/275362021</t>
  </si>
  <si>
    <t>výztužný ohýbaný koš z kari sítě 100/100/8 mm</t>
  </si>
  <si>
    <t>((0,80*0,80+(0,80+0,80)*2*0,50)*7,95/1000*1,2)*4</t>
  </si>
  <si>
    <t>((1,20*0,80+(1,20+0,80)*2*0,50)*7,95/1000*1,2)*4</t>
  </si>
  <si>
    <t>((0,80*0,60+(0,80+0,60)*2*0,50)*7,95/1000*1,2)*2</t>
  </si>
  <si>
    <t>((0,60*0,60+(0,60+0,60)*2*0,50)*7,95/1000*1,2)*2</t>
  </si>
  <si>
    <t>Vodorovné konstrukce</t>
  </si>
  <si>
    <t>19</t>
  </si>
  <si>
    <t>430321515</t>
  </si>
  <si>
    <t>Schodišťové konstrukce a rampy z betonu železového (bez výztuže) stupně, schodnice, ramena, podesty s nosníky tř. C 20/25</t>
  </si>
  <si>
    <t>1034403291</t>
  </si>
  <si>
    <t>https://podminky.urs.cz/item/CS_URS_2022_02/430321515</t>
  </si>
  <si>
    <t>výkr.č. D.05, pozn.č. 3</t>
  </si>
  <si>
    <t>úprava předloženého schodiště</t>
  </si>
  <si>
    <t>2,40*3,15*0,15</t>
  </si>
  <si>
    <t>20</t>
  </si>
  <si>
    <t>430362021</t>
  </si>
  <si>
    <t>Výztuž schodišťových konstrukcí a ramp stupňů, schodnic, ramen, podest s nosníky ze svařovaných sítí z drátů typu KARI</t>
  </si>
  <si>
    <t>-1415348734</t>
  </si>
  <si>
    <t>https://podminky.urs.cz/item/CS_URS_2022_02/430362021</t>
  </si>
  <si>
    <t>"100/100/8"  2,40*3,15*7,95/1000*1,25</t>
  </si>
  <si>
    <t>431351121</t>
  </si>
  <si>
    <t>Bednění podest, podstupňových desek a ramp včetně podpěrné konstrukce výšky do 4 m půdorysně přímočarých zřízení</t>
  </si>
  <si>
    <t>577071113</t>
  </si>
  <si>
    <t>https://podminky.urs.cz/item/CS_URS_2022_02/431351121</t>
  </si>
  <si>
    <t>2,40*3,15+3,15*0,30*2</t>
  </si>
  <si>
    <t>22</t>
  </si>
  <si>
    <t>431351122</t>
  </si>
  <si>
    <t>Bednění podest, podstupňových desek a ramp včetně podpěrné konstrukce výšky do 4 m půdorysně přímočarých odstranění</t>
  </si>
  <si>
    <t>-1453446261</t>
  </si>
  <si>
    <t>https://podminky.urs.cz/item/CS_URS_2022_02/431351122</t>
  </si>
  <si>
    <t>23</t>
  </si>
  <si>
    <t>434311115</t>
  </si>
  <si>
    <t>Stupně dusané z betonu prostého nebo prokládaného kamenem na terén nebo na desku bez potěru, se zahlazením povrchu tř. C 20/25</t>
  </si>
  <si>
    <t>m</t>
  </si>
  <si>
    <t>900939190</t>
  </si>
  <si>
    <t>https://podminky.urs.cz/item/CS_URS_2022_02/434311115</t>
  </si>
  <si>
    <t>2,40*4</t>
  </si>
  <si>
    <t>24</t>
  </si>
  <si>
    <t>434351141</t>
  </si>
  <si>
    <t>Bednění stupňů betonovaných na podstupňové desce nebo na terénu půdorysně přímočarých zřízení</t>
  </si>
  <si>
    <t>-116105110</t>
  </si>
  <si>
    <t>https://podminky.urs.cz/item/CS_URS_2022_02/434351141</t>
  </si>
  <si>
    <t>(0,16+0,31)*2,40*4</t>
  </si>
  <si>
    <t>25</t>
  </si>
  <si>
    <t>434351142</t>
  </si>
  <si>
    <t>Bednění stupňů betonovaných na podstupňové desce nebo na terénu půdorysně přímočarých odstranění</t>
  </si>
  <si>
    <t>-1348834404</t>
  </si>
  <si>
    <t>https://podminky.urs.cz/item/CS_URS_2022_02/434351142</t>
  </si>
  <si>
    <t>26</t>
  </si>
  <si>
    <t>451572111</t>
  </si>
  <si>
    <t>Lože pod potrubí, stoky a drobné objekty v otevřeném výkopu z kameniva drobného těženého 0 až 4 mm</t>
  </si>
  <si>
    <t>-671939995</t>
  </si>
  <si>
    <t>https://podminky.urs.cz/item/CS_URS_2022_02/451572111</t>
  </si>
  <si>
    <t>0,80*0,10*50,20</t>
  </si>
  <si>
    <t>Komunikace pozemní</t>
  </si>
  <si>
    <t>27</t>
  </si>
  <si>
    <t>564730001</t>
  </si>
  <si>
    <t>Podklad nebo kryt z kameniva hrubého drceného vel. 8-16 mm s rozprostřením a zhutněním plochy jednotlivě do 100 m2, po zhutnění tl. 100 mm</t>
  </si>
  <si>
    <t>1440257501</t>
  </si>
  <si>
    <t>https://podminky.urs.cz/item/CS_URS_2022_02/564730001</t>
  </si>
  <si>
    <t>nové zpevněné plochy</t>
  </si>
  <si>
    <t>38,00</t>
  </si>
  <si>
    <t>28</t>
  </si>
  <si>
    <t>564750101</t>
  </si>
  <si>
    <t>Podklad nebo kryt z kameniva hrubého drceného vel. 16-32 mm s rozprostřením a zhutněním plochy jednotlivě do 100 m2, po zhutnění tl. 150 mm</t>
  </si>
  <si>
    <t>1953292204</t>
  </si>
  <si>
    <t>https://podminky.urs.cz/item/CS_URS_2022_02/564750101</t>
  </si>
  <si>
    <t>29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</si>
  <si>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</si>
  <si>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</si>
  <si>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-611968012</t>
  </si>
  <si>
    <t>https://podminky.urs.cz/item/CS_URS_2022_02/596211210</t>
  </si>
  <si>
    <t>30</t>
  </si>
  <si>
    <t>59245213</t>
  </si>
  <si>
    <t>dlažba zámková tvaru I 196x161x80mm přírodní</t>
  </si>
  <si>
    <t>2046878134</t>
  </si>
  <si>
    <t>38*1,03 'Přepočtené koeficientem množství</t>
  </si>
  <si>
    <t>Úpravy povrchů, podlahy a osazování výplní</t>
  </si>
  <si>
    <t>31</t>
  </si>
  <si>
    <t>632451626</t>
  </si>
  <si>
    <t>Potěr pískocementový stupňů a schodnic tl. 20 mm tř. C 25</t>
  </si>
  <si>
    <t>-110408612</t>
  </si>
  <si>
    <t>https://podminky.urs.cz/item/CS_URS_2022_02/632451626</t>
  </si>
  <si>
    <t>Trubní vedení</t>
  </si>
  <si>
    <t>32</t>
  </si>
  <si>
    <t>894812113</t>
  </si>
  <si>
    <t>Revizní a čistící šachta z polypropylenu PP pro hladké trouby DN 315 šachtové dno (DN šachty / DN trubního vedení) DN 315/150 pravý a levý přítok</t>
  </si>
  <si>
    <t>kus</t>
  </si>
  <si>
    <t>2072318885</t>
  </si>
  <si>
    <t>https://podminky.urs.cz/item/CS_URS_2022_02/894812113</t>
  </si>
  <si>
    <t>33</t>
  </si>
  <si>
    <t>894812132</t>
  </si>
  <si>
    <t>Revizní a čistící šachta z polypropylenu PP pro hladké trouby DN 315 roura šachtová korugovaná bez hrdla, světlé hloubky 2000 mm</t>
  </si>
  <si>
    <t>-1399267720</t>
  </si>
  <si>
    <t>https://podminky.urs.cz/item/CS_URS_2022_02/894812132</t>
  </si>
  <si>
    <t>34</t>
  </si>
  <si>
    <t>894812149</t>
  </si>
  <si>
    <t>Revizní a čistící šachta z polypropylenu PP pro hladké trouby DN 315 roura šachtová korugovaná Příplatek k cenám 2131 - 2142 za uříznutí šachtové roury</t>
  </si>
  <si>
    <t>1266177869</t>
  </si>
  <si>
    <t>https://podminky.urs.cz/item/CS_URS_2022_02/894812149</t>
  </si>
  <si>
    <t>35</t>
  </si>
  <si>
    <t>894812156</t>
  </si>
  <si>
    <t>Revizní a čistící šachta z polypropylenu PP pro hladké trouby DN 315 poklop plastový s teleskopickou trubkou</t>
  </si>
  <si>
    <t>808560589</t>
  </si>
  <si>
    <t>https://podminky.urs.cz/item/CS_URS_2022_02/894812156</t>
  </si>
  <si>
    <t>36</t>
  </si>
  <si>
    <t>894812208</t>
  </si>
  <si>
    <t>Revizní a čistící šachta z polypropylenu PP pro hladké trouby DN 425 šachtové dno (DN šachty / DN trubního vedení) DN 425/200 sběrné tvaru X</t>
  </si>
  <si>
    <t>1011453810</t>
  </si>
  <si>
    <t>https://podminky.urs.cz/item/CS_URS_2022_02/894812208</t>
  </si>
  <si>
    <t>37</t>
  </si>
  <si>
    <t>894812233</t>
  </si>
  <si>
    <t>Revizní a čistící šachta z polypropylenu PP pro hladké trouby DN 425 roura šachtová korugovaná bez hrdla, světlé hloubky 3000 mm</t>
  </si>
  <si>
    <t>-1337162790</t>
  </si>
  <si>
    <t>https://podminky.urs.cz/item/CS_URS_2022_02/894812233</t>
  </si>
  <si>
    <t>38</t>
  </si>
  <si>
    <t>894812241</t>
  </si>
  <si>
    <t>Revizní a čistící šachta z polypropylenu PP pro hladké trouby DN 425 roura šachtová korugovaná teleskopická (včetně těsnění) 375 mm</t>
  </si>
  <si>
    <t>1006655339</t>
  </si>
  <si>
    <t>https://podminky.urs.cz/item/CS_URS_2022_02/894812241</t>
  </si>
  <si>
    <t>39</t>
  </si>
  <si>
    <t>894812249</t>
  </si>
  <si>
    <t>Revizní a čistící šachta z polypropylenu PP pro hladké trouby DN 425 roura šachtová korugovaná Příplatek k cenám 2231 - 2242 za uříznutí šachtové roury</t>
  </si>
  <si>
    <t>-656841598</t>
  </si>
  <si>
    <t>https://podminky.urs.cz/item/CS_URS_2022_02/894812249</t>
  </si>
  <si>
    <t>40</t>
  </si>
  <si>
    <t>894812251</t>
  </si>
  <si>
    <t>Revizní a čistící šachta z polypropylenu PP pro hladké trouby DN 425 poklop betonový (pro třídu zatížení) s betonovým konusem (B125)</t>
  </si>
  <si>
    <t>-1533158483</t>
  </si>
  <si>
    <t>https://podminky.urs.cz/item/CS_URS_2022_02/894812251</t>
  </si>
  <si>
    <t>Ostatní konstrukce a práce, bourání</t>
  </si>
  <si>
    <t>41</t>
  </si>
  <si>
    <t>916331112</t>
  </si>
  <si>
    <t>Osazení zahradního obrubníku betonového s ložem tl. od 50 do 100 mm z betonu prostého tř. C 12/15 s boční opěrou z betonu prostého tř. C 12/15</t>
  </si>
  <si>
    <t>-279453999</t>
  </si>
  <si>
    <t>https://podminky.urs.cz/item/CS_URS_2022_02/916331112</t>
  </si>
  <si>
    <t xml:space="preserve">lemování nových částí zpevněných ploch </t>
  </si>
  <si>
    <t>15,00</t>
  </si>
  <si>
    <t>42</t>
  </si>
  <si>
    <t>59217001</t>
  </si>
  <si>
    <t>obrubník betonový zahradní 1000x50x250mm</t>
  </si>
  <si>
    <t>-1534887865</t>
  </si>
  <si>
    <t>15*1,03 'Přepočtené koeficientem množství</t>
  </si>
  <si>
    <t>43</t>
  </si>
  <si>
    <t>916991121</t>
  </si>
  <si>
    <t>Lože pod obrubníky, krajníky nebo obruby z dlažebních kostek z betonu prostého</t>
  </si>
  <si>
    <t>421696601</t>
  </si>
  <si>
    <t>https://podminky.urs.cz/item/CS_URS_2022_02/916991121</t>
  </si>
  <si>
    <t>0,25*0,15*15,00</t>
  </si>
  <si>
    <t>44</t>
  </si>
  <si>
    <t>919735122</t>
  </si>
  <si>
    <t>Řezání stávajícího betonového krytu nebo podkladu hloubky přes 50 do 100 mm</t>
  </si>
  <si>
    <t>1989431534</t>
  </si>
  <si>
    <t>https://podminky.urs.cz/item/CS_URS_2022_02/919735122</t>
  </si>
  <si>
    <t>3,80</t>
  </si>
  <si>
    <t>45</t>
  </si>
  <si>
    <t>938904110</t>
  </si>
  <si>
    <t>Vyčištění původní jímky splaškových vod (pro nové využití jako akumulační nádrž na dešťovou vodu)</t>
  </si>
  <si>
    <t>283049678</t>
  </si>
  <si>
    <t>46</t>
  </si>
  <si>
    <t>941211111</t>
  </si>
  <si>
    <t>Montáž lešení řadového rámového lehkého pracovního s podlahami s provozním zatížením tř. 3 do 200 kg/m2 šířky tř. SW06 od 0,6 do 0,9 m, výšky do 10 m</t>
  </si>
  <si>
    <t>-1835829117</t>
  </si>
  <si>
    <t>https://podminky.urs.cz/item/CS_URS_2022_02/941211111</t>
  </si>
  <si>
    <t>objekt restaurace vč. skladového přístavku</t>
  </si>
  <si>
    <t>JZ pohled</t>
  </si>
  <si>
    <t>(15,98+1,20*2-(10,285+1,20*2))*(5,75-1,80+1,00)</t>
  </si>
  <si>
    <t>(4,06+1,20+10,285+1,20*2+4,06+1,20)*(4,50-1,80+1,00)</t>
  </si>
  <si>
    <t>JV pohled</t>
  </si>
  <si>
    <t>(15,50+1,20*5)*(4,90-1,80+1,00)</t>
  </si>
  <si>
    <t>SV pohled</t>
  </si>
  <si>
    <t>(15,98+1,20*2)*((5,00+2,00/2)-1,80+1,00)</t>
  </si>
  <si>
    <t>(15,50+1,20*2)*(4,90-1,80+1,00)</t>
  </si>
  <si>
    <t>objekt přístřešku</t>
  </si>
  <si>
    <t>(6,99+11,59)*2*(2,70-1,80+1,00)+(6,99*1,00/2)*2</t>
  </si>
  <si>
    <t>střecha nad vstupním schodištěm</t>
  </si>
  <si>
    <t>4,37*(4,00-1,80+1,00)*2</t>
  </si>
  <si>
    <t>47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</si>
  <si>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</si>
  <si>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</si>
  <si>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-1344430013</t>
  </si>
  <si>
    <t>https://podminky.urs.cz/item/CS_URS_2022_02/941211211</t>
  </si>
  <si>
    <t>476,727*60</t>
  </si>
  <si>
    <t>48</t>
  </si>
  <si>
    <t>941211811</t>
  </si>
  <si>
    <t>Demontáž lešení řadového rámového lehkého pracovního s provozním zatížením tř. 3 do 200 kg/m2 šířky tř. SW06 od 0,6 do 0,9 m, výšky do 10 m</t>
  </si>
  <si>
    <t>156172715</t>
  </si>
  <si>
    <t>https://podminky.urs.cz/item/CS_URS_2022_02/941211811</t>
  </si>
  <si>
    <t>49</t>
  </si>
  <si>
    <t>949101111</t>
  </si>
  <si>
    <t>Lešení pomocné pracovní pro objekty pozemních staveb pro zatížení do 150 kg/m2, o výšce lešeňové podlahy do 1,9 m</t>
  </si>
  <si>
    <t>1897474816</t>
  </si>
  <si>
    <t>https://podminky.urs.cz/item/CS_URS_2022_02/949101111</t>
  </si>
  <si>
    <t>m.č. 109</t>
  </si>
  <si>
    <t>3,00*1,50</t>
  </si>
  <si>
    <t>přístřešek</t>
  </si>
  <si>
    <t>10,89*6,41</t>
  </si>
  <si>
    <t>5,00*3,00</t>
  </si>
  <si>
    <t>50</t>
  </si>
  <si>
    <t>952901111</t>
  </si>
  <si>
    <t>Vyčištění budov nebo objektů před předáním do užívání budov bytové nebo občanské výstavby, světlé výšky podlaží do 4 m</t>
  </si>
  <si>
    <t>-212486268</t>
  </si>
  <si>
    <t>https://podminky.urs.cz/item/CS_URS_2022_02/952901111</t>
  </si>
  <si>
    <t>6,69*7,86</t>
  </si>
  <si>
    <t>51</t>
  </si>
  <si>
    <t>953312125</t>
  </si>
  <si>
    <t>Vložky svislé do dilatačních spár z polystyrenových desek extrudovaných včetně dodání a osazení, v jakémkoliv zdivu přes 40 do 50 mm</t>
  </si>
  <si>
    <t>929271086</t>
  </si>
  <si>
    <t>https://podminky.urs.cz/item/CS_URS_2022_02/953312125</t>
  </si>
  <si>
    <t>mezi stávající základovou konstrukcí a novými patkami</t>
  </si>
  <si>
    <t>(0,80*1,20+0,40*0,25)*4</t>
  </si>
  <si>
    <t>(1,20*1,20+0,40*0,25)*4</t>
  </si>
  <si>
    <t>52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</si>
  <si>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</si>
  <si>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</si>
  <si>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-803192060</t>
  </si>
  <si>
    <t>https://podminky.urs.cz/item/CS_URS_2022_02/953943123</t>
  </si>
  <si>
    <t>ocelová roznášecí deska do koruny základové patky</t>
  </si>
  <si>
    <t>8+4</t>
  </si>
  <si>
    <t>53</t>
  </si>
  <si>
    <t>130103281</t>
  </si>
  <si>
    <t>ocelová roznášecí deska 200x200x10 mm s navařenými 4 pracnami</t>
  </si>
  <si>
    <t>1834549462</t>
  </si>
  <si>
    <t>(0,20*0,20*0,01*7850+1,00*1,96)/1000*1,1*(8+4)</t>
  </si>
  <si>
    <t>54</t>
  </si>
  <si>
    <t>953R.01</t>
  </si>
  <si>
    <t>Prodloužení stávajícího odkouření kamen na pevná paliva systémovým dvouplášťovým komínovým průduchem s opracováním detailu průchodu novým střešním pláštěm a dodávkou komínové střšky proti zatékání do komínového průduchu - kompletní provedení vč. revize</t>
  </si>
  <si>
    <t>803870053</t>
  </si>
  <si>
    <t>výkr.č. D.09, pozn.1</t>
  </si>
  <si>
    <t>55</t>
  </si>
  <si>
    <t>963042819</t>
  </si>
  <si>
    <t>Bourání schodišťových stupňů betonových zhotovených na místě</t>
  </si>
  <si>
    <t>1907630960</t>
  </si>
  <si>
    <t>https://podminky.urs.cz/item/CS_URS_2022_02/963042819</t>
  </si>
  <si>
    <t>výkr.č. D.04, pozn.č. 3</t>
  </si>
  <si>
    <t>56</t>
  </si>
  <si>
    <t>963053936</t>
  </si>
  <si>
    <t>Bourání železobetonových monolitických schodišťových ramen samonosných</t>
  </si>
  <si>
    <t>546188500</t>
  </si>
  <si>
    <t>https://podminky.urs.cz/item/CS_URS_2022_02/963053936</t>
  </si>
  <si>
    <t>2,40*3,15</t>
  </si>
  <si>
    <t>57</t>
  </si>
  <si>
    <t>96R.01</t>
  </si>
  <si>
    <t>Zhotovení otvoru v obvodovém plášti objektu z PUR panelu a vnitřního sdk opláštění včetně vyřezání nosné ocelové konstrukce a zhotovení výměny a lemování otvoru ocelovým profilem U č.120 celkové délky 2x5,70 m - kompletní provedení vč. veškerých souvisejících prací a dodávek</t>
  </si>
  <si>
    <t>-1575567912</t>
  </si>
  <si>
    <t>výkr.č. D.04, pozn. 4</t>
  </si>
  <si>
    <t>pro nové plastové okno rozm. 1140x1700 mm</t>
  </si>
  <si>
    <t>997</t>
  </si>
  <si>
    <t>Přesun sutě</t>
  </si>
  <si>
    <t>58</t>
  </si>
  <si>
    <t>997013112</t>
  </si>
  <si>
    <t>Vnitrostaveništní doprava suti a vybouraných hmot vodorovně do 50 m svisle s použitím mechanizace pro budovy a haly výšky přes 6 do 9 m</t>
  </si>
  <si>
    <t>1870663865</t>
  </si>
  <si>
    <t>https://podminky.urs.cz/item/CS_URS_2022_02/997013112</t>
  </si>
  <si>
    <t>59</t>
  </si>
  <si>
    <t>997013501</t>
  </si>
  <si>
    <t>Odvoz suti a vybouraných hmot na skládku nebo meziskládku se složením, na vzdálenost do 1 km</t>
  </si>
  <si>
    <t>1776652879</t>
  </si>
  <si>
    <t>https://podminky.urs.cz/item/CS_URS_2022_02/997013501</t>
  </si>
  <si>
    <t>60</t>
  </si>
  <si>
    <t>997013509</t>
  </si>
  <si>
    <t>Odvoz suti a vybouraných hmot na skládku nebo meziskládku se složením, na vzdálenost Příplatek k ceně za každý další i započatý 1 km přes 1 km</t>
  </si>
  <si>
    <t>-1382622940</t>
  </si>
  <si>
    <t>https://podminky.urs.cz/item/CS_URS_2022_02/997013509</t>
  </si>
  <si>
    <t>8,605*19 'Přepočtené koeficientem množství</t>
  </si>
  <si>
    <t>61</t>
  </si>
  <si>
    <t>997013631</t>
  </si>
  <si>
    <t>Poplatek za uložení stavebního odpadu na skládce (skládkovné) směsného stavebního a demoličního zatříděného do Katalogu odpadů pod kódem 17 09 04</t>
  </si>
  <si>
    <t>207467865</t>
  </si>
  <si>
    <t>https://podminky.urs.cz/item/CS_URS_2022_02/997013631</t>
  </si>
  <si>
    <t>62</t>
  </si>
  <si>
    <t>997221551</t>
  </si>
  <si>
    <t>Vodorovná doprava suti bez naložení, ale se složením a s hrubým urovnáním ze sypkých materiálů, na vzdálenost do 1 km</t>
  </si>
  <si>
    <t>1271937425</t>
  </si>
  <si>
    <t>https://podminky.urs.cz/item/CS_URS_2022_02/997221551</t>
  </si>
  <si>
    <t>"kamenivo"  4,65</t>
  </si>
  <si>
    <t>63</t>
  </si>
  <si>
    <t>997221559</t>
  </si>
  <si>
    <t>Vodorovná doprava suti bez naložení, ale se složením a s hrubým urovnáním Příplatek k ceně za každý další i započatý 1 km přes 1 km</t>
  </si>
  <si>
    <t>-50423389</t>
  </si>
  <si>
    <t>https://podminky.urs.cz/item/CS_URS_2022_02/997221559</t>
  </si>
  <si>
    <t>4,65*19 'Přepočtené koeficientem množství</t>
  </si>
  <si>
    <t>64</t>
  </si>
  <si>
    <t>997221561</t>
  </si>
  <si>
    <t>Vodorovná doprava suti bez naložení, ale se složením a s hrubým urovnáním z kusových materiálů, na vzdálenost do 1 km</t>
  </si>
  <si>
    <t>872600247</t>
  </si>
  <si>
    <t>https://podminky.urs.cz/item/CS_URS_2022_02/997221561</t>
  </si>
  <si>
    <t>"dlažba betonová"  2,99</t>
  </si>
  <si>
    <t>"kryt betonový"  0,972</t>
  </si>
  <si>
    <t>65</t>
  </si>
  <si>
    <t>997221569</t>
  </si>
  <si>
    <t>-1493643444</t>
  </si>
  <si>
    <t>https://podminky.urs.cz/item/CS_URS_2022_02/997221569</t>
  </si>
  <si>
    <t>3,962*19 'Přepočtené koeficientem množství</t>
  </si>
  <si>
    <t>66</t>
  </si>
  <si>
    <t>997221615</t>
  </si>
  <si>
    <t>Poplatek za uložení stavebního odpadu na skládce (skládkovné) z prostého betonu zatříděného do Katalogu odpadů pod kódem 17 01 01</t>
  </si>
  <si>
    <t>665086290</t>
  </si>
  <si>
    <t>https://podminky.urs.cz/item/CS_URS_2022_02/997221615</t>
  </si>
  <si>
    <t>67</t>
  </si>
  <si>
    <t>997221655</t>
  </si>
  <si>
    <t>773746072</t>
  </si>
  <si>
    <t>https://podminky.urs.cz/item/CS_URS_2022_02/997221655</t>
  </si>
  <si>
    <t>998</t>
  </si>
  <si>
    <t>Přesun hmot</t>
  </si>
  <si>
    <t>68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</si>
  <si>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</si>
  <si>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</si>
  <si>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-773167234</t>
  </si>
  <si>
    <t>https://podminky.urs.cz/item/CS_URS_2022_02/998017002</t>
  </si>
  <si>
    <t>PSV</t>
  </si>
  <si>
    <t>Práce a dodávky PSV</t>
  </si>
  <si>
    <t>721</t>
  </si>
  <si>
    <t>Zdravotechnika - vnitřní kanalizace</t>
  </si>
  <si>
    <t>69</t>
  </si>
  <si>
    <t>721173402</t>
  </si>
  <si>
    <t>Potrubí z trub PVC SN4 svodné (ležaté) DN 125</t>
  </si>
  <si>
    <t>403389558</t>
  </si>
  <si>
    <t>https://podminky.urs.cz/item/CS_URS_2022_02/721173402</t>
  </si>
  <si>
    <t>nová větev dešťové kanalizace</t>
  </si>
  <si>
    <t>50,20</t>
  </si>
  <si>
    <t>70</t>
  </si>
  <si>
    <t>721242105</t>
  </si>
  <si>
    <t>Lapače střešních splavenin polypropylenové (PP) se svislým odtokem DN 110</t>
  </si>
  <si>
    <t>1048254317</t>
  </si>
  <si>
    <t>https://podminky.urs.cz/item/CS_URS_2022_02/721242105</t>
  </si>
  <si>
    <t>71</t>
  </si>
  <si>
    <t>721242106</t>
  </si>
  <si>
    <t>Lapače střešních splavenin polypropylenové (PP) se svislým odtokem DN 125</t>
  </si>
  <si>
    <t>-942899316</t>
  </si>
  <si>
    <t>https://podminky.urs.cz/item/CS_URS_2022_02/721242106</t>
  </si>
  <si>
    <t>72</t>
  </si>
  <si>
    <t>72R.01</t>
  </si>
  <si>
    <t>Napojení nové větve dešťové kanalizace na stávající akumulační nádrž - kompletní provedení vč. veškerých souvisejících prací a dodávek</t>
  </si>
  <si>
    <t>-1264764924</t>
  </si>
  <si>
    <t>73</t>
  </si>
  <si>
    <t>72R.02</t>
  </si>
  <si>
    <t>Zhotovení nového přepadu z akumulační nádrže s napojením na nové kanalizační potrubí KG DN 125 - kompletní provedení vč. veškerých souvisejících prací a dodávek</t>
  </si>
  <si>
    <t>420399593</t>
  </si>
  <si>
    <t>74</t>
  </si>
  <si>
    <t>72R.03</t>
  </si>
  <si>
    <t>Napojení nové větve dešťové kanalizace na stávající potrubí dešťové kanalizace - kompletní provedení vč. veškerých souvisejících prací a dodávek</t>
  </si>
  <si>
    <t>-1861406511</t>
  </si>
  <si>
    <t>75</t>
  </si>
  <si>
    <t>72R.04</t>
  </si>
  <si>
    <t>Vyřezání části potrubí stávající dešťové kanalizace pro vložení plastové revizní šachty + dopojení stávajícího potrubí na novou šachtu - kompletní provedení vč. veškerých souvisejících prací a dodávek</t>
  </si>
  <si>
    <t>-1891974835</t>
  </si>
  <si>
    <t>76</t>
  </si>
  <si>
    <t>998721202</t>
  </si>
  <si>
    <t>Přesun hmot pro vnitřní kanalizace stanovený procentní sazbou (%) z ceny vodorovná dopravní vzdálenost do 50 m v objektech výšky přes 6 do 12 m</t>
  </si>
  <si>
    <t>%</t>
  </si>
  <si>
    <t>-281903177</t>
  </si>
  <si>
    <t>https://podminky.urs.cz/item/CS_URS_2022_02/998721202</t>
  </si>
  <si>
    <t>741</t>
  </si>
  <si>
    <t>Elektroinstalace - silnoproud</t>
  </si>
  <si>
    <t>77</t>
  </si>
  <si>
    <t>741R.01</t>
  </si>
  <si>
    <t xml:space="preserve">Dodávka a montáž nového hromosvodu (hřebenová jímací soustava, svody hromosvodného vedení a nové uzemnění s propojením se stávající uzemňovací soustavou a s HOP objektu) - kompletní provedení vč. veškerých souvisejících prací a dodávek v rozsahu dle PD, výkr.č. D.07 a D.09 </t>
  </si>
  <si>
    <t>276755913</t>
  </si>
  <si>
    <t>762</t>
  </si>
  <si>
    <t>Konstrukce tesařské</t>
  </si>
  <si>
    <t>78</t>
  </si>
  <si>
    <t>762083122</t>
  </si>
  <si>
    <t>Impregnace řeziva máčením proti dřevokaznému hmyzu, houbám a plísním, třída ohrožení 3 a 4 (dřevo v exteriéru)</t>
  </si>
  <si>
    <t>758389205</t>
  </si>
  <si>
    <t>https://podminky.urs.cz/item/CS_URS_2022_02/762083122</t>
  </si>
  <si>
    <t>řezivo</t>
  </si>
  <si>
    <t>0,239+1,572</t>
  </si>
  <si>
    <t>kontralatě</t>
  </si>
  <si>
    <t>1,286</t>
  </si>
  <si>
    <t>latě</t>
  </si>
  <si>
    <t>3,168</t>
  </si>
  <si>
    <t>79</t>
  </si>
  <si>
    <t>762333131</t>
  </si>
  <si>
    <t>Montáž vázaných konstrukcí krovů střech pultových, sedlových, valbových, stanových nepravidelného půdorysu z řeziva hraněného průřezové plochy do 120 cm2</t>
  </si>
  <si>
    <t>-1853984920</t>
  </si>
  <si>
    <t>https://podminky.urs.cz/item/CS_URS_2022_02/762333131</t>
  </si>
  <si>
    <t>krokev K2</t>
  </si>
  <si>
    <t>4,10*4</t>
  </si>
  <si>
    <t>pomocné fošny pro přespádování části střechy</t>
  </si>
  <si>
    <t>80</t>
  </si>
  <si>
    <t>60512125</t>
  </si>
  <si>
    <t>hranol stavební řezivo průřezu do 120cm2 do dl 6m</t>
  </si>
  <si>
    <t>-1104912866</t>
  </si>
  <si>
    <t>0,08*0,14*4,10*4*1,1</t>
  </si>
  <si>
    <t>0,06*0,14*4,00*1,1</t>
  </si>
  <si>
    <t>81</t>
  </si>
  <si>
    <t>762333132</t>
  </si>
  <si>
    <t>Montáž vázaných konstrukcí krovů střech pultových, sedlových, valbových, stanových nepravidelného půdorysu z řeziva hraněného průřezové plochy přes 120 do 224 cm2</t>
  </si>
  <si>
    <t>-827873481</t>
  </si>
  <si>
    <t>https://podminky.urs.cz/item/CS_URS_2022_02/762333132</t>
  </si>
  <si>
    <t>krokev K1</t>
  </si>
  <si>
    <t>8,30*4</t>
  </si>
  <si>
    <t>krokev K3</t>
  </si>
  <si>
    <t>5,20*4</t>
  </si>
  <si>
    <t>výměna T1</t>
  </si>
  <si>
    <t>2,00*24</t>
  </si>
  <si>
    <t>82</t>
  </si>
  <si>
    <t>60512130</t>
  </si>
  <si>
    <t>hranol stavební řezivo průřezu do 224cm2 do dl 6m</t>
  </si>
  <si>
    <t>1126488934</t>
  </si>
  <si>
    <t>0,08*0,16*8,30*4*1,1</t>
  </si>
  <si>
    <t>0,10*0,16*5,20*4*1,1</t>
  </si>
  <si>
    <t>0,10*0,14*2,00*24*1,1</t>
  </si>
  <si>
    <t>83</t>
  </si>
  <si>
    <t>762341016</t>
  </si>
  <si>
    <t>Bednění střech střech rovných sklonu do 60° s vyřezáním otvorů z dřevoštěpkových desek OSB šroubovaných na krokve na sraz, tloušťky desky 22 mm</t>
  </si>
  <si>
    <t>208430734</t>
  </si>
  <si>
    <t>https://podminky.urs.cz/item/CS_URS_2022_02/762341016</t>
  </si>
  <si>
    <t>střešní plocha mezi nástřešními žlaby</t>
  </si>
  <si>
    <t>(3,40*0,75/2)*1,25</t>
  </si>
  <si>
    <t>84</t>
  </si>
  <si>
    <t>762342316</t>
  </si>
  <si>
    <t>Montáž laťování střech složitých sklonu do 60° při osové vzdálenosti latí přes 360 do 600 mm</t>
  </si>
  <si>
    <t>917761017</t>
  </si>
  <si>
    <t>https://podminky.urs.cz/item/CS_URS_2022_02/762342316</t>
  </si>
  <si>
    <t>střecha nad restaurací</t>
  </si>
  <si>
    <t>260,00</t>
  </si>
  <si>
    <t>střecha přístřešku</t>
  </si>
  <si>
    <t>95,00</t>
  </si>
  <si>
    <t>18,00</t>
  </si>
  <si>
    <t>85</t>
  </si>
  <si>
    <t>60514106</t>
  </si>
  <si>
    <t>řezivo jehličnaté lať pevnostní třída S10-13 průřez 40x60mm</t>
  </si>
  <si>
    <t>-1285002490</t>
  </si>
  <si>
    <t>0,06*0,04*1200,00*1,1</t>
  </si>
  <si>
    <t>86</t>
  </si>
  <si>
    <t>762342511</t>
  </si>
  <si>
    <t>Montáž laťování montáž kontralatí na podklad bez tepelné izolace</t>
  </si>
  <si>
    <t>-312915296</t>
  </si>
  <si>
    <t>https://podminky.urs.cz/item/CS_URS_2022_02/762342511</t>
  </si>
  <si>
    <t>vazník V1</t>
  </si>
  <si>
    <t>(8,25*2)*10</t>
  </si>
  <si>
    <t>vazník V2</t>
  </si>
  <si>
    <t>(8,20*2)*6</t>
  </si>
  <si>
    <t>vazník V3</t>
  </si>
  <si>
    <t>(4,05*2)*13</t>
  </si>
  <si>
    <t>87</t>
  </si>
  <si>
    <t>1902753600</t>
  </si>
  <si>
    <t>0,06*0,04*487,10*1,1</t>
  </si>
  <si>
    <t>88</t>
  </si>
  <si>
    <t>762395000</t>
  </si>
  <si>
    <t>Spojovací prostředky krovů, bednění a laťování, nadstřešních konstrukcí svory, prkna, hřebíky, pásová ocel, vruty</t>
  </si>
  <si>
    <t>-891097039</t>
  </si>
  <si>
    <t>https://podminky.urs.cz/item/CS_URS_2022_02/762395000</t>
  </si>
  <si>
    <t>(0,239+1,572)/1,1</t>
  </si>
  <si>
    <t>1,286/1,1</t>
  </si>
  <si>
    <t>3,168/1,1</t>
  </si>
  <si>
    <t>89</t>
  </si>
  <si>
    <t>762R.01</t>
  </si>
  <si>
    <t>Podbíjení střech šikmých a vnějšího přesahu z dřevěné fasádní palubky tl. 19 mm z tepelně modifikovaného borovicového dřeva s inovovanou vnitřní strukturou dosaženou tepelnou a vlhkostní úpravou - kompletní provedení vč. podkladního roštu a kotevního a spojovacího materiálu</t>
  </si>
  <si>
    <t>1281694509</t>
  </si>
  <si>
    <t>"okapy"  (14,10*(1,09+0,45))*2</t>
  </si>
  <si>
    <t>"přesahy u štítů"  8,30*0,85*4</t>
  </si>
  <si>
    <t xml:space="preserve">"okapy"  (7,94+11,09)*(0,50+0,25) </t>
  </si>
  <si>
    <t>"přesahy u štítů"  (4,10*3+3,25)*0,50</t>
  </si>
  <si>
    <t>5,00*(3,00+0,20)</t>
  </si>
  <si>
    <t>5,00*0,50</t>
  </si>
  <si>
    <t>90</t>
  </si>
  <si>
    <t>762R.02</t>
  </si>
  <si>
    <t>Podhled přístřešku z dřevěné fasádní palubky tl. 19 mm z tepelně modifikovaného borovicového dřeva s inovovanou vnitřní strukturou dosaženou tepelnou a vlhkostní úpravou - kompletní provedení vč. podkladního roštu a kotevního a spojovacího materiálu</t>
  </si>
  <si>
    <t>-308776316</t>
  </si>
  <si>
    <t>91</t>
  </si>
  <si>
    <t>762R.03</t>
  </si>
  <si>
    <t>Obklad štítu z dřevěné fasádní palubky tl. 19 mm z tepelně modifikovaného borovicového dřeva s inovovanou vnitřní strukturou dosaženou tepelnou a vlhkostní úpravou - kompletní provedení vč. podkladního roštu a kotevního a spojovacího materiálu</t>
  </si>
  <si>
    <t>76393153</t>
  </si>
  <si>
    <t>(15,98*(0,20+2,40)/2)*2</t>
  </si>
  <si>
    <t>(6,55*(0,20+1,10)/2)*2</t>
  </si>
  <si>
    <t xml:space="preserve">skladový přístavek </t>
  </si>
  <si>
    <t>(10,30+4,10*2)*0,80</t>
  </si>
  <si>
    <t>92</t>
  </si>
  <si>
    <t>762R.04</t>
  </si>
  <si>
    <t>Závětrná dřevěná boční stěna předloženého schodiště s obkladem z dřevěné fasádní palubky tl. 19 mm z tepelně modifikovaného borovicového dřeva s inovovanou vnitřní strukturou dosaženou tepelnou a vlhkostní úpravou - kompletní provedení vč. podkladního roštu a kotevního a spojovacího materiálu</t>
  </si>
  <si>
    <t>-632249245</t>
  </si>
  <si>
    <t>výkr.č. D.05, pozn. 1</t>
  </si>
  <si>
    <t>1,80*2,50+4,70*(0,25+2,05)/2</t>
  </si>
  <si>
    <t>93</t>
  </si>
  <si>
    <t>762R.05</t>
  </si>
  <si>
    <t>Dodávka a montáž dřevěného rámečku rozm. 250x150 mm se sítí proti hmyzu osazenou ve štítové dřevěné stěně - kompletní provedení vč. nátěru</t>
  </si>
  <si>
    <t>-1590356572</t>
  </si>
  <si>
    <t>4 rámečky z každé strany</t>
  </si>
  <si>
    <t>4*2</t>
  </si>
  <si>
    <t>94</t>
  </si>
  <si>
    <t>998762202</t>
  </si>
  <si>
    <t>Přesun hmot pro konstrukce tesařské stanovený procentní sazbou (%) z ceny vodorovná dopravní vzdálenost do 50 m v objektech výšky přes 6 do 12 m</t>
  </si>
  <si>
    <t>-57570562</t>
  </si>
  <si>
    <t>https://podminky.urs.cz/item/CS_URS_2022_02/998762202</t>
  </si>
  <si>
    <t>763</t>
  </si>
  <si>
    <t>Konstrukce suché výstavby</t>
  </si>
  <si>
    <t>95</t>
  </si>
  <si>
    <t>763182310</t>
  </si>
  <si>
    <t>Oprava a doplnění vnitřního sádrokartonového opláštění obvodového pláště po usazení nového plstového okna - kompletní provedení vč. veškerých souvisejících prací a dodávek</t>
  </si>
  <si>
    <t>-1740023973</t>
  </si>
  <si>
    <t>výkr.č. D.05, pozn. 4</t>
  </si>
  <si>
    <t>96</t>
  </si>
  <si>
    <t>763732113</t>
  </si>
  <si>
    <t>Montáž střešní konstrukce z vazníků příhradových, konstrukční délky do 9,0 m</t>
  </si>
  <si>
    <t>-2086449318</t>
  </si>
  <si>
    <t>https://podminky.urs.cz/item/CS_URS_2022_02/763732113</t>
  </si>
  <si>
    <t>sbíjený vazník V3</t>
  </si>
  <si>
    <t>7,70*13</t>
  </si>
  <si>
    <t>97</t>
  </si>
  <si>
    <t>605122001</t>
  </si>
  <si>
    <t>příhradový vazník sedlový impregnovaný dl do 9m</t>
  </si>
  <si>
    <t>1641630712</t>
  </si>
  <si>
    <t>100,1*1,02 'Přepočtené koeficientem množství</t>
  </si>
  <si>
    <t>98</t>
  </si>
  <si>
    <t>763732116</t>
  </si>
  <si>
    <t>Montáž střešní konstrukce z vazníků příhradových, konstrukční délky přes 15,0 do 20 m</t>
  </si>
  <si>
    <t>1323003745</t>
  </si>
  <si>
    <t>https://podminky.urs.cz/item/CS_URS_2022_02/763732116</t>
  </si>
  <si>
    <t>sbíjený vazník V1</t>
  </si>
  <si>
    <t>15,80*10</t>
  </si>
  <si>
    <t>sbíjený vazník V2</t>
  </si>
  <si>
    <t>15,80*6</t>
  </si>
  <si>
    <t>99</t>
  </si>
  <si>
    <t>605122031</t>
  </si>
  <si>
    <t>příhradový vazník sedlový impregnovaný dl do 20m</t>
  </si>
  <si>
    <t>-773974385</t>
  </si>
  <si>
    <t>252,8*1,02 'Přepočtené koeficientem množství</t>
  </si>
  <si>
    <t>100</t>
  </si>
  <si>
    <t>763R.01</t>
  </si>
  <si>
    <t>Dodávka a montáž kotvení nosné konstrukce střechy ze sbíjených vazníků - kompletní provedení vč. veškerých souvisejících prací a dodávek</t>
  </si>
  <si>
    <t>-2130629287</t>
  </si>
  <si>
    <t>101</t>
  </si>
  <si>
    <t>763R.02</t>
  </si>
  <si>
    <t>Dodávka a montáž závětrování nosné konstrukce střechy ze sbíjených vazníků - kompletní provedení vč. veškerých souvisejících prací a dodávek</t>
  </si>
  <si>
    <t>900667036</t>
  </si>
  <si>
    <t>102</t>
  </si>
  <si>
    <t>998763201</t>
  </si>
  <si>
    <t>Přesun hmot pro dřevostavby stanovený procentní sazbou (%) z ceny vodorovná dopravní vzdálenost do 50 m v objektech výšky přes 6 do 12 m</t>
  </si>
  <si>
    <t>899504564</t>
  </si>
  <si>
    <t>https://podminky.urs.cz/item/CS_URS_2022_02/998763201</t>
  </si>
  <si>
    <t>764</t>
  </si>
  <si>
    <t>Konstrukce klempířské</t>
  </si>
  <si>
    <t>103</t>
  </si>
  <si>
    <t>764R.01</t>
  </si>
  <si>
    <t>Demontáž stávající plechové střešní krytiny skladového přístavku vč. souvisejících klempířských prvků pro opětovné použití v rozsahu potřebném pro montáž nového podokapního žlabu</t>
  </si>
  <si>
    <t>1017680284</t>
  </si>
  <si>
    <t>104</t>
  </si>
  <si>
    <t>764042419</t>
  </si>
  <si>
    <t>Strukturovaná odddělovací rohož s integrovanou pojistnou hydroizolací jakékoliv rš</t>
  </si>
  <si>
    <t>2142298151</t>
  </si>
  <si>
    <t>https://podminky.urs.cz/item/CS_URS_2022_02/764042419</t>
  </si>
  <si>
    <t>"pod plechovou krytinu"  3,40*0,75/2</t>
  </si>
  <si>
    <t>105</t>
  </si>
  <si>
    <t>764111111</t>
  </si>
  <si>
    <t>Krytina ze svitků, ze šablon nebo taškových tabulí z pozinkovaného plechu s povrchovou úpravou s úpravou u okapů, prostupů a výčnělků střechy rovné ze šablon, počet kusů do 4 ks/m2 do 30°</t>
  </si>
  <si>
    <t>503789402</t>
  </si>
  <si>
    <t>https://podminky.urs.cz/item/CS_URS_2022_02/764111111</t>
  </si>
  <si>
    <t>106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</si>
  <si>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</si>
  <si>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</si>
  <si>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-1970763931</t>
  </si>
  <si>
    <t>https://podminky.urs.cz/item/CS_URS_2022_02/764111641</t>
  </si>
  <si>
    <t>3,40*0,75/2</t>
  </si>
  <si>
    <t>107</t>
  </si>
  <si>
    <t>764211603</t>
  </si>
  <si>
    <t>Oplechování střešních prvků z pozinkovaného plechu s povrchovou úpravou hřebene větraného z hřebenáčů hranatých s větracím pásem rš 250 mm v krytině ze šablon</t>
  </si>
  <si>
    <t>-1015058993</t>
  </si>
  <si>
    <t>https://podminky.urs.cz/item/CS_URS_2022_02/764211603</t>
  </si>
  <si>
    <t>15,50</t>
  </si>
  <si>
    <t>11,59</t>
  </si>
  <si>
    <t>108</t>
  </si>
  <si>
    <t>764212650</t>
  </si>
  <si>
    <t>Oplechování střešních prvků z pozinkovaného plechu s povrchovou úpravou štítu systémovou závětrnou lištou rš 240 mm v krytině ze šablon</t>
  </si>
  <si>
    <t>-1008034353</t>
  </si>
  <si>
    <t>https://podminky.urs.cz/item/CS_URS_2022_02/764212650</t>
  </si>
  <si>
    <t>5,00*2</t>
  </si>
  <si>
    <t>109</t>
  </si>
  <si>
    <t>764011614</t>
  </si>
  <si>
    <t>Podkladní plech z pozinkovaného plechu s povrchovou úpravou rš 330 mm</t>
  </si>
  <si>
    <t>-1275947048</t>
  </si>
  <si>
    <t>https://podminky.urs.cz/item/CS_URS_2022_02/764011614</t>
  </si>
  <si>
    <t>110</t>
  </si>
  <si>
    <t>764212683</t>
  </si>
  <si>
    <t>Oplechování střešních prvků z pozinkovaného plechu s povrchovou úpravou okapu střechy rovné systémovou okapovou lištou rš 250 mm v krytině ze šablon</t>
  </si>
  <si>
    <t>-2043850778</t>
  </si>
  <si>
    <t>https://podminky.urs.cz/item/CS_URS_2022_02/764212683</t>
  </si>
  <si>
    <t>15,50*2</t>
  </si>
  <si>
    <t>11,59+8,19</t>
  </si>
  <si>
    <t>111</t>
  </si>
  <si>
    <t>764216615</t>
  </si>
  <si>
    <t>Lemování nového plastového okna ve stávajícím obvodovém plášti (parepet, ostění a nadpraží s okapovým nosem) - kompletní provedení vč. veškerých souvisejících prací a dodávek</t>
  </si>
  <si>
    <t>-1348199543</t>
  </si>
  <si>
    <t>((1,14+1,70)*2)*2</t>
  </si>
  <si>
    <t>112</t>
  </si>
  <si>
    <t>764311614</t>
  </si>
  <si>
    <t>Lemování zdí z pozinkovaného plechu s povrchovou úpravou boční nebo horní rovné, střech s krytinou skládanou mimo prejzovou rš 330 mm</t>
  </si>
  <si>
    <t>1644286801</t>
  </si>
  <si>
    <t>https://podminky.urs.cz/item/CS_URS_2022_02/764311614</t>
  </si>
  <si>
    <t>3,40</t>
  </si>
  <si>
    <t>113</t>
  </si>
  <si>
    <t>764011621</t>
  </si>
  <si>
    <t>Dilatační lišta z pozinkovaného plechu s povrchovou úpravou připojovací, včetně tmelení rš 100 mm</t>
  </si>
  <si>
    <t>-850248246</t>
  </si>
  <si>
    <t>https://podminky.urs.cz/item/CS_URS_2022_02/764011621</t>
  </si>
  <si>
    <t>114</t>
  </si>
  <si>
    <t>764511602</t>
  </si>
  <si>
    <t>Žlab podokapní z pozinkovaného plechu s povrchovou úpravou včetně háků a čel půlkruhový rš 330 mm</t>
  </si>
  <si>
    <t>206062199</t>
  </si>
  <si>
    <t>https://podminky.urs.cz/item/CS_URS_2022_02/764511602</t>
  </si>
  <si>
    <t>8,19+11,59</t>
  </si>
  <si>
    <t>skladový přístavek</t>
  </si>
  <si>
    <t>10,285</t>
  </si>
  <si>
    <t>115</t>
  </si>
  <si>
    <t>764511642</t>
  </si>
  <si>
    <t>Žlab podokapní z pozinkovaného plechu s povrchovou úpravou včetně háků a čel kotlík oválný (trychtýřový), rš žlabu/průměr svodu 330/100 mm</t>
  </si>
  <si>
    <t>-2052610205</t>
  </si>
  <si>
    <t>https://podminky.urs.cz/item/CS_URS_2022_02/764511642</t>
  </si>
  <si>
    <t>116</t>
  </si>
  <si>
    <t>764511643</t>
  </si>
  <si>
    <t>Žlab podokapní z pozinkovaného plechu s povrchovou úpravou včetně háků a čel kotlík oválný (trychtýřový), rš žlabu/průměr svodu 330/120 mm</t>
  </si>
  <si>
    <t>1079800112</t>
  </si>
  <si>
    <t>https://podminky.urs.cz/item/CS_URS_2022_02/764511643</t>
  </si>
  <si>
    <t>117</t>
  </si>
  <si>
    <t>764513612</t>
  </si>
  <si>
    <t>Žlab nadokapní (nástřešní) z pozinkovaného plechu s povrchovou úpravou oblého tvaru, včetně háků, čel a hrdel rš 1000 mm</t>
  </si>
  <si>
    <t>-1300665250</t>
  </si>
  <si>
    <t>výkr.č. D.09, pozn.2</t>
  </si>
  <si>
    <t>3,50*2</t>
  </si>
  <si>
    <t>118</t>
  </si>
  <si>
    <t>764518622</t>
  </si>
  <si>
    <t>Svod z pozinkovaného plechu s upraveným povrchem včetně objímek, kolen a odskoků kruhový, průměru 100 mm</t>
  </si>
  <si>
    <t>-731365251</t>
  </si>
  <si>
    <t>https://podminky.urs.cz/item/CS_URS_2022_02/764518622</t>
  </si>
  <si>
    <t>6,00*2</t>
  </si>
  <si>
    <t>4,50</t>
  </si>
  <si>
    <t>119</t>
  </si>
  <si>
    <t>764518623</t>
  </si>
  <si>
    <t>Svod z pozinkovaného plechu s upraveným povrchem včetně objímek, kolen a odskoků kruhový, průměru 120 mm</t>
  </si>
  <si>
    <t>554871254</t>
  </si>
  <si>
    <t>https://podminky.urs.cz/item/CS_URS_2022_02/764518623</t>
  </si>
  <si>
    <t>6,00</t>
  </si>
  <si>
    <t>120</t>
  </si>
  <si>
    <t>764R.02</t>
  </si>
  <si>
    <t>Zpětná montáž stávající plechové střešní krytiny skladového přístavku vč. souvisejících klempířských prvků po montáži nového podokapního žlabu - kompletní provedení vč. dopdávky nového spojovacího a kotevního materiálu</t>
  </si>
  <si>
    <t>1204929203</t>
  </si>
  <si>
    <t>121</t>
  </si>
  <si>
    <t>764R.03</t>
  </si>
  <si>
    <t>Dodávka a montáž systémové sněhové zábrany - kompletní provedení vč. dodávky držáků, kotevního a spojovacího materiálu</t>
  </si>
  <si>
    <t>-1189714655</t>
  </si>
  <si>
    <t>11,59*2</t>
  </si>
  <si>
    <t>122</t>
  </si>
  <si>
    <t>764R.04</t>
  </si>
  <si>
    <t>Krytí průběžné nasávací štěrbiny u okapu sítí proti hmyzu - kompletní provedení vč. dodávky materiálu</t>
  </si>
  <si>
    <t>268319927</t>
  </si>
  <si>
    <t>123</t>
  </si>
  <si>
    <t>998764202</t>
  </si>
  <si>
    <t>Přesun hmot pro konstrukce klempířské stanovený procentní sazbou (%) z ceny vodorovná dopravní vzdálenost do 50 m v objektech výšky přes 6 do 12 m</t>
  </si>
  <si>
    <t>396451793</t>
  </si>
  <si>
    <t>https://podminky.urs.cz/item/CS_URS_2022_02/998764202</t>
  </si>
  <si>
    <t>765</t>
  </si>
  <si>
    <t>Krytina skládaná</t>
  </si>
  <si>
    <t>124</t>
  </si>
  <si>
    <t>765191021</t>
  </si>
  <si>
    <t>Montáž pojistné hydroizolační nebo parotěsné fólie s lepenými přesahy na krokve</t>
  </si>
  <si>
    <t>165227300</t>
  </si>
  <si>
    <t>https://podminky.urs.cz/item/CS_URS_2022_02/765191021</t>
  </si>
  <si>
    <t>125</t>
  </si>
  <si>
    <t>28329051</t>
  </si>
  <si>
    <t>fólie kontaktní difuzně propustná pro doplňkovou hydroizolační vrstvu, čtyřvrstvá 200-230g/m2 s integrovanou samolepící páskou</t>
  </si>
  <si>
    <t>747265944</t>
  </si>
  <si>
    <t>373*1,2 'Přepočtené koeficientem množství</t>
  </si>
  <si>
    <t>126</t>
  </si>
  <si>
    <t>765191031</t>
  </si>
  <si>
    <t>Montáž pojistné hydroizolační nebo parotěsné fólie lepení těsnících pásků pod kontralatě</t>
  </si>
  <si>
    <t>-17830085</t>
  </si>
  <si>
    <t>https://podminky.urs.cz/item/CS_URS_2022_02/765191031</t>
  </si>
  <si>
    <t>127</t>
  </si>
  <si>
    <t>28329303</t>
  </si>
  <si>
    <t>páska těsnící jednostranně lepící butylkaučuková pod kontralatě š 50mm</t>
  </si>
  <si>
    <t>-2128528807</t>
  </si>
  <si>
    <t>487,1*1,1 'Přepočtené koeficientem množství</t>
  </si>
  <si>
    <t>128</t>
  </si>
  <si>
    <t>998765202</t>
  </si>
  <si>
    <t>Přesun hmot pro krytiny skládané stanovený procentní sazbou (%) z ceny vodorovná dopravní vzdálenost do 50 m v objektech výšky přes 6 do 12 m</t>
  </si>
  <si>
    <t>565993116</t>
  </si>
  <si>
    <t>https://podminky.urs.cz/item/CS_URS_2022_02/998765202</t>
  </si>
  <si>
    <t>766</t>
  </si>
  <si>
    <t>Konstrukce truhlářské</t>
  </si>
  <si>
    <t>129</t>
  </si>
  <si>
    <t>766R.01</t>
  </si>
  <si>
    <t>Dodávka a montáž plastového okna rozm. 1140x1700 mm, zasklení izolačním trojsklem, kování</t>
  </si>
  <si>
    <t>2032061365</t>
  </si>
  <si>
    <t>130</t>
  </si>
  <si>
    <t>766R.02</t>
  </si>
  <si>
    <t>Dodávka a montáž fixního okna rozm. 900x1500 mm, zasklení polykarbonátem</t>
  </si>
  <si>
    <t>-1730618278</t>
  </si>
  <si>
    <t>131</t>
  </si>
  <si>
    <t>766694112</t>
  </si>
  <si>
    <t>Montáž ostatních truhlářských konstrukcí parapetních desek dřevěných nebo plastových šířky do 300 mm, délky přes 1000 do 1600 mm</t>
  </si>
  <si>
    <t>-1030729737</t>
  </si>
  <si>
    <t>https://podminky.urs.cz/item/CS_URS_2022_02/766694112</t>
  </si>
  <si>
    <t>132</t>
  </si>
  <si>
    <t>60794102</t>
  </si>
  <si>
    <t>parapet dřevotřískový vnitřní povrch laminátový š 260mm</t>
  </si>
  <si>
    <t>2104228957</t>
  </si>
  <si>
    <t>1,19*2</t>
  </si>
  <si>
    <t>133</t>
  </si>
  <si>
    <t>998766202</t>
  </si>
  <si>
    <t>Přesun hmot pro konstrukce truhlářské stanovený procentní sazbou (%) z ceny vodorovná dopravní vzdálenost do 50 m v objektech výšky přes 6 do 12 m</t>
  </si>
  <si>
    <t>-2085379660</t>
  </si>
  <si>
    <t>https://podminky.urs.cz/item/CS_URS_2022_02/998766202</t>
  </si>
  <si>
    <t>767</t>
  </si>
  <si>
    <t>Konstrukce zámečnické</t>
  </si>
  <si>
    <t>134</t>
  </si>
  <si>
    <t>764001881</t>
  </si>
  <si>
    <t>Demontáž klempířských konstrukcí oplechování nároží z hřebenáčů do suti</t>
  </si>
  <si>
    <t>-1203755886</t>
  </si>
  <si>
    <t>https://podminky.urs.cz/item/CS_URS_2022_02/764001881</t>
  </si>
  <si>
    <t xml:space="preserve">výkr.č. D.04, pozn. 1 </t>
  </si>
  <si>
    <t>(6,54+7,69)*2+0,60*4</t>
  </si>
  <si>
    <t>135</t>
  </si>
  <si>
    <t>767134831</t>
  </si>
  <si>
    <t>Demontáž stěn a příček z plechů oplechování stěn lamelami</t>
  </si>
  <si>
    <t>1306221373</t>
  </si>
  <si>
    <t>https://podminky.urs.cz/item/CS_URS_2022_02/767134831</t>
  </si>
  <si>
    <t>výplň schodišťového zábradlí</t>
  </si>
  <si>
    <t>2,07*1,65+0,93*(1,65+1,16)/2</t>
  </si>
  <si>
    <t>136</t>
  </si>
  <si>
    <t>767161823</t>
  </si>
  <si>
    <t>Demontáž zábradlí do suti schodišťového nerozebíratelný spoj hmotnosti 1 m zábradlí do 20 kg</t>
  </si>
  <si>
    <t>644291634</t>
  </si>
  <si>
    <t>https://podminky.urs.cz/item/CS_URS_2022_02/767161823</t>
  </si>
  <si>
    <t>3,15*2</t>
  </si>
  <si>
    <t>137</t>
  </si>
  <si>
    <t>767392802</t>
  </si>
  <si>
    <t>Demontáž krytin střech z plechů šroubovaných do suti</t>
  </si>
  <si>
    <t>-245942490</t>
  </si>
  <si>
    <t>https://podminky.urs.cz/item/CS_URS_2022_02/767392802</t>
  </si>
  <si>
    <t>6,54*7,69</t>
  </si>
  <si>
    <t>((6,54+6,99)/2*0,55)*2</t>
  </si>
  <si>
    <t>((7,69+8,14)/2*0,55)*2</t>
  </si>
  <si>
    <t>138</t>
  </si>
  <si>
    <t>767415812</t>
  </si>
  <si>
    <t>Demontáž vnějšího obkladu skládaného pláště plechem tvarovaným výšky budovy do 6 m, uchyceným šroubováním</t>
  </si>
  <si>
    <t>-716464749</t>
  </si>
  <si>
    <t>https://podminky.urs.cz/item/CS_URS_2022_02/767415812</t>
  </si>
  <si>
    <t xml:space="preserve">výkr.č. D.04, pozn. 2 </t>
  </si>
  <si>
    <t>opláštění čela přesahu střechy skladového přístřešku</t>
  </si>
  <si>
    <t>139</t>
  </si>
  <si>
    <t>767581803</t>
  </si>
  <si>
    <t>Demontáž podhledů tvarovaných plechů</t>
  </si>
  <si>
    <t>944142471</t>
  </si>
  <si>
    <t>https://podminky.urs.cz/item/CS_URS_2022_02/767581803</t>
  </si>
  <si>
    <t>6,99*8,14</t>
  </si>
  <si>
    <t>140</t>
  </si>
  <si>
    <t>767582800</t>
  </si>
  <si>
    <t>Demontáž podhledů roštů</t>
  </si>
  <si>
    <t>896590132</t>
  </si>
  <si>
    <t>https://podminky.urs.cz/item/CS_URS_2022_02/767582800</t>
  </si>
  <si>
    <t>141</t>
  </si>
  <si>
    <t>767R.01</t>
  </si>
  <si>
    <t>Demontáž podélných ocelových nosníků stávajícího přístřešku odřezáním od nosných sloupů</t>
  </si>
  <si>
    <t>kg</t>
  </si>
  <si>
    <t>1419558357</t>
  </si>
  <si>
    <t>(6,55+7,30)*2*15,00</t>
  </si>
  <si>
    <t>142</t>
  </si>
  <si>
    <t>767R.02</t>
  </si>
  <si>
    <t>Dodávka a montáž ocelové nosné konstrukce nového zastřešní objektu - kompletní provedení vč. veškerých souvisejících prací a dodávek</t>
  </si>
  <si>
    <t>-1219821279</t>
  </si>
  <si>
    <t xml:space="preserve">ocelové sloupy </t>
  </si>
  <si>
    <t>ozn. S1 - jäkl 120x120x6 mm</t>
  </si>
  <si>
    <t>4,25*8*20,40</t>
  </si>
  <si>
    <t xml:space="preserve">ocelové vaznice </t>
  </si>
  <si>
    <t>ozn. P1 - HEB 180</t>
  </si>
  <si>
    <t>5,65*2*51,20</t>
  </si>
  <si>
    <t>ozn. P2 - HEB 180</t>
  </si>
  <si>
    <t>4,00*2*51,20</t>
  </si>
  <si>
    <t>ozn. P3 - HEB 180</t>
  </si>
  <si>
    <t>4,45*2*51,20</t>
  </si>
  <si>
    <t>2137,44*0,05</t>
  </si>
  <si>
    <t>143</t>
  </si>
  <si>
    <t>767R.03</t>
  </si>
  <si>
    <t>Dodávka a montáž ocelové nosné konstrukce upravovaného přístřešku - kompletní provedení vč. veškerých souvisejících prací a dodávek</t>
  </si>
  <si>
    <t>-37178637</t>
  </si>
  <si>
    <t>ozn. S2 - jäkl 120x120x6 mm</t>
  </si>
  <si>
    <t>3,00*2*20,40</t>
  </si>
  <si>
    <t>ozn. S3 - jäkl 140x140x5 mm</t>
  </si>
  <si>
    <t>2,50*2*20,20</t>
  </si>
  <si>
    <t>ozn. P4 - jäkl 100x150x5 mm</t>
  </si>
  <si>
    <t>3,30*18,33</t>
  </si>
  <si>
    <t>ozn. P5 - jäkl 100x180x5 mm</t>
  </si>
  <si>
    <t>3,80*2*20,54</t>
  </si>
  <si>
    <t>ozn. P6 - jäkl 100x180x5 mm</t>
  </si>
  <si>
    <t>3,58*2*20,54</t>
  </si>
  <si>
    <t>ozn. P7 - jäkl 100x180x5 mm</t>
  </si>
  <si>
    <t>3,65*2*20,54</t>
  </si>
  <si>
    <t>737,001*0,05</t>
  </si>
  <si>
    <t>144</t>
  </si>
  <si>
    <t>767R.04</t>
  </si>
  <si>
    <t>Dodávka a montáž ocelového schodišťového zábradlí - kompletní provedení vč. finální povrchové úpravy a kotevního materiálu</t>
  </si>
  <si>
    <t>-181643959</t>
  </si>
  <si>
    <t>3,25</t>
  </si>
  <si>
    <t>145</t>
  </si>
  <si>
    <t>767R.05</t>
  </si>
  <si>
    <t>Dodávka a montáž ocelového schodišťového madla - kompletní provedení vč. finální povrchové úpravy a kotevního materiálu</t>
  </si>
  <si>
    <t>1499248530</t>
  </si>
  <si>
    <t>146</t>
  </si>
  <si>
    <t>767R.06</t>
  </si>
  <si>
    <t>Dodávka a montáž ocelového pozinkovaného škrabáku na obuv rozm. 1000x500 mm osazného v podestě - kompletní provedení vč. veškerých souvisejících prací a dodávek</t>
  </si>
  <si>
    <t>318577418</t>
  </si>
  <si>
    <t>147</t>
  </si>
  <si>
    <t>998767202</t>
  </si>
  <si>
    <t>Přesun hmot pro zámečnické konstrukce stanovený procentní sazbou (%) z ceny vodorovná dopravní vzdálenost do 50 m v objektech výšky přes 6 do 12 m</t>
  </si>
  <si>
    <t>529621098</t>
  </si>
  <si>
    <t>https://podminky.urs.cz/item/CS_URS_2022_02/998767202</t>
  </si>
  <si>
    <t>771</t>
  </si>
  <si>
    <t>Podlahy z dlaždic</t>
  </si>
  <si>
    <t>148</t>
  </si>
  <si>
    <t>771271812</t>
  </si>
  <si>
    <t>Demontáž obkladů schodišť z dlaždic keramických kladených do malty stupnic přes 250 do 350 mm</t>
  </si>
  <si>
    <t>-666828475</t>
  </si>
  <si>
    <t>https://podminky.urs.cz/item/CS_URS_2022_02/771271812</t>
  </si>
  <si>
    <t>2,40*3</t>
  </si>
  <si>
    <t>149</t>
  </si>
  <si>
    <t>771271832</t>
  </si>
  <si>
    <t>Demontáž obkladů schodišť z dlaždic keramických kladených do malty podstupnic do 250 mm</t>
  </si>
  <si>
    <t>-1362406170</t>
  </si>
  <si>
    <t>https://podminky.urs.cz/item/CS_URS_2022_02/771271832</t>
  </si>
  <si>
    <t>150</t>
  </si>
  <si>
    <t>771571810</t>
  </si>
  <si>
    <t>Demontáž podlah z dlaždic keramických kladených do malty</t>
  </si>
  <si>
    <t>1800399898</t>
  </si>
  <si>
    <t>https://podminky.urs.cz/item/CS_URS_2022_02/771571810</t>
  </si>
  <si>
    <t>"podesta"  2,40*2,07+1,555*0,15</t>
  </si>
  <si>
    <t>151</t>
  </si>
  <si>
    <t>771121011</t>
  </si>
  <si>
    <t>Příprava podkladu před provedením dlažby nátěr penetrační na podlahu</t>
  </si>
  <si>
    <t>-1058541267</t>
  </si>
  <si>
    <t>https://podminky.urs.cz/item/CS_URS_2022_02/771121011</t>
  </si>
  <si>
    <t>152</t>
  </si>
  <si>
    <t>771151012</t>
  </si>
  <si>
    <t>Příprava podkladu před provedením dlažby samonivelační stěrka min.pevnosti 20 MPa, tloušťky přes 3 do 5 mm</t>
  </si>
  <si>
    <t>-443271580</t>
  </si>
  <si>
    <t>https://podminky.urs.cz/item/CS_URS_2022_02/771151012</t>
  </si>
  <si>
    <t>2,40*(2,07+0,31*3+0,16*4)+1,555*0,15</t>
  </si>
  <si>
    <t>153</t>
  </si>
  <si>
    <t>771274124</t>
  </si>
  <si>
    <t>Montáž obkladů schodišť z dlaždic lepených flexibilním lepidlem stupnic protiskluzných nebo reliéfních, šířky přes 300 do 350 mm</t>
  </si>
  <si>
    <t>72587966</t>
  </si>
  <si>
    <t>https://podminky.urs.cz/item/CS_URS_2022_02/771274124</t>
  </si>
  <si>
    <t>154</t>
  </si>
  <si>
    <t>59761331</t>
  </si>
  <si>
    <t>schodovka teracová s trýskaným povrchem a zaoblenou nástupní hranou rozm. 400x400x20 mm</t>
  </si>
  <si>
    <t>1565831728</t>
  </si>
  <si>
    <t>24*1,05 'Přepočtené koeficientem množství</t>
  </si>
  <si>
    <t>155</t>
  </si>
  <si>
    <t>771274242</t>
  </si>
  <si>
    <t>Montáž obkladů schodišť z dlaždic lepených flexibilním lepidlem podstupnic protiskluzních nebo reliéfních, výšky přes 150 do 200 mm</t>
  </si>
  <si>
    <t>-376824650</t>
  </si>
  <si>
    <t>https://podminky.urs.cz/item/CS_URS_2022_02/771274242</t>
  </si>
  <si>
    <t>156</t>
  </si>
  <si>
    <t>59247500</t>
  </si>
  <si>
    <t>dlaždice teracová broušená 400x400x20 mm</t>
  </si>
  <si>
    <t>-803768285</t>
  </si>
  <si>
    <t>9,60*0,16*1,25</t>
  </si>
  <si>
    <t>157</t>
  </si>
  <si>
    <t>771554112</t>
  </si>
  <si>
    <t>Montáž podlah z dlaždic teracových lepených flexibilním lepidlem přes 6 do 9 ks/ m2</t>
  </si>
  <si>
    <t>-2123680578</t>
  </si>
  <si>
    <t>https://podminky.urs.cz/item/CS_URS_2022_02/771554112</t>
  </si>
  <si>
    <t>2,40*2,07+1,555*0,15</t>
  </si>
  <si>
    <t>158</t>
  </si>
  <si>
    <t>723273390</t>
  </si>
  <si>
    <t>5,201*1,1 'Přepočtené koeficientem množství</t>
  </si>
  <si>
    <t>159</t>
  </si>
  <si>
    <t>771591112</t>
  </si>
  <si>
    <t>Izolace podlahy pod dlažbu nátěrem nebo stěrkou ve dvou vrstvách</t>
  </si>
  <si>
    <t>752880009</t>
  </si>
  <si>
    <t>https://podminky.urs.cz/item/CS_URS_2022_02/771591112</t>
  </si>
  <si>
    <t>160</t>
  </si>
  <si>
    <t>998771202</t>
  </si>
  <si>
    <t>Přesun hmot pro podlahy z dlaždic stanovený procentní sazbou (%) z ceny vodorovná dopravní vzdálenost do 50 m v objektech výšky přes 6 do 12 m</t>
  </si>
  <si>
    <t>1671270703</t>
  </si>
  <si>
    <t>https://podminky.urs.cz/item/CS_URS_2022_02/998771202</t>
  </si>
  <si>
    <t>783</t>
  </si>
  <si>
    <t>Dokončovací práce - nátěry</t>
  </si>
  <si>
    <t>161</t>
  </si>
  <si>
    <t>783228110</t>
  </si>
  <si>
    <t>Finální pigmentovaný penetrační dvojnásobný nátěr tesařských konstrukcí s UV ochranou na vodní bázi s příměsí alkydových a akrylových pryskiřic</t>
  </si>
  <si>
    <t>1130544312</t>
  </si>
  <si>
    <t>podbíjení střech a okapů</t>
  </si>
  <si>
    <t>112,196</t>
  </si>
  <si>
    <t>podhled přístřešku</t>
  </si>
  <si>
    <t>69,805</t>
  </si>
  <si>
    <t>obklad štítů</t>
  </si>
  <si>
    <t>64,863</t>
  </si>
  <si>
    <t>závětrná dřevěná boční stěna</t>
  </si>
  <si>
    <t>9,905*2</t>
  </si>
  <si>
    <t>162</t>
  </si>
  <si>
    <t>783306809</t>
  </si>
  <si>
    <t>Odstranění nátěrů ze zámečnických konstrukcí okartáčováním</t>
  </si>
  <si>
    <t>-328506911</t>
  </si>
  <si>
    <t>https://podminky.urs.cz/item/CS_URS_2022_02/783306809</t>
  </si>
  <si>
    <t>stávající ocelové sloupy přístřešku</t>
  </si>
  <si>
    <t>jäkl 140x140x5 mm</t>
  </si>
  <si>
    <t>2,50*6*(0,14+0,14)*2</t>
  </si>
  <si>
    <t>163</t>
  </si>
  <si>
    <t>783301313</t>
  </si>
  <si>
    <t>Příprava podkladu zámečnických konstrukcí před provedením nátěru odmaštění odmašťovačem ředidlovým</t>
  </si>
  <si>
    <t>173866599</t>
  </si>
  <si>
    <t>https://podminky.urs.cz/item/CS_URS_2022_02/783301313</t>
  </si>
  <si>
    <t>164</t>
  </si>
  <si>
    <t>783314203.1</t>
  </si>
  <si>
    <t>Základní antikorozní nátěr zámečnických konstrukcí jednonásobný alkydový</t>
  </si>
  <si>
    <t>-1121836026</t>
  </si>
  <si>
    <t>4,25*8*(0,12+0,12)*2</t>
  </si>
  <si>
    <t>3,00*2*(0,12+0,12)*2</t>
  </si>
  <si>
    <t>2,50*(2+6)*(0,14+0,14)*2</t>
  </si>
  <si>
    <t>5,65*2*1,04</t>
  </si>
  <si>
    <t>4,00*2*1,04</t>
  </si>
  <si>
    <t>4,45*2*1,04</t>
  </si>
  <si>
    <t>3,30*(0,10+0,15)*2</t>
  </si>
  <si>
    <t>3,80*2*(0,10+0,18)*2</t>
  </si>
  <si>
    <t>3,58*2*(0,10+0,18)*2</t>
  </si>
  <si>
    <t>3,65*2*(0,10+0,18)*2</t>
  </si>
  <si>
    <t>165</t>
  </si>
  <si>
    <t>783317105.</t>
  </si>
  <si>
    <t>Krycí nátěr (email) zámečnických konstrukcí jednonásobný alkydový</t>
  </si>
  <si>
    <t>-1089993645</t>
  </si>
  <si>
    <t>trojnásobný vrchní nátěr</t>
  </si>
  <si>
    <t>73,732*3</t>
  </si>
  <si>
    <t>784</t>
  </si>
  <si>
    <t>Dokončovací práce - malby a tapety</t>
  </si>
  <si>
    <t>166</t>
  </si>
  <si>
    <t>784111001</t>
  </si>
  <si>
    <t>Oprášení (ometení) podkladu v místnostech výšky do 3,80 m</t>
  </si>
  <si>
    <t>427646952</t>
  </si>
  <si>
    <t>https://podminky.urs.cz/item/CS_URS_2022_02/784111001</t>
  </si>
  <si>
    <t>167</t>
  </si>
  <si>
    <t>784211101</t>
  </si>
  <si>
    <t>Malby z malířských směsí oděruvzdorných za mokra dvojnásobné, bílé za mokra oděruvzdorné výborně v místnostech výšky do 3,80 m</t>
  </si>
  <si>
    <t>919210024</t>
  </si>
  <si>
    <t>https://podminky.urs.cz/item/CS_URS_2022_02/784211101</t>
  </si>
  <si>
    <t>m.č. 109, stěna s novými plastovými okny</t>
  </si>
  <si>
    <t>(6,69+7,86)*2*3,00</t>
  </si>
  <si>
    <t>02 - Vedlejší a ostatní rozpočtové náklady</t>
  </si>
  <si>
    <t>VRN - Vedlejší rozpočtové náklady</t>
  </si>
  <si>
    <t>VRN</t>
  </si>
  <si>
    <t>Vedlejší rozpočtové náklady</t>
  </si>
  <si>
    <t>VRN.01</t>
  </si>
  <si>
    <t>Označení stavby (D+M osazení informační tabule s uvedením názvu stavby, investora stavby, zhotovitele stavby, uvedením termínu a realizace stavby, uvedení kontaktu na odpovědného stavbyvedoucího)</t>
  </si>
  <si>
    <t>1024</t>
  </si>
  <si>
    <t>428844483</t>
  </si>
  <si>
    <t>VRN.02</t>
  </si>
  <si>
    <t>Zařízení staveniště (ZS sociální objekty včetně vnitrostaveništního rozvodu a napojení na media energii, mobilní oplocení staveniště) - kompletní zajištění</t>
  </si>
  <si>
    <t>-1912897858</t>
  </si>
  <si>
    <t>VRN.03</t>
  </si>
  <si>
    <t>Zhotovení výrobní dokumemntace nosné střešní konstrukce ze sbíjených vazníků vč. statického výpočtu</t>
  </si>
  <si>
    <t>164127466</t>
  </si>
  <si>
    <t>VRN.04</t>
  </si>
  <si>
    <t>Zhotovení projektové dokumemntace hromosvodu</t>
  </si>
  <si>
    <t>703341810</t>
  </si>
  <si>
    <t>VRN.05</t>
  </si>
  <si>
    <t>Náklady zhotovitele na nutné konzultace se zpracovatelem PD a statikem při realizaci stavby</t>
  </si>
  <si>
    <t>-1843837620</t>
  </si>
  <si>
    <t>VRN.06</t>
  </si>
  <si>
    <t xml:space="preserve">Provedení sondy do vnějšího sendvičového pláště objektu pro určení skladby a nalezení polohy nosných prvků konstrukce obvodového pláště </t>
  </si>
  <si>
    <t>668812768</t>
  </si>
  <si>
    <t>VRN.07</t>
  </si>
  <si>
    <t>Revize a vyčištění stávající dešťové kanalizace</t>
  </si>
  <si>
    <t>-879418626</t>
  </si>
  <si>
    <t>VRN.08</t>
  </si>
  <si>
    <t>Zajištění vyjádření správců inženýrských sítí vč. příslušných poplatků</t>
  </si>
  <si>
    <t>56203026</t>
  </si>
  <si>
    <t>VRN.09</t>
  </si>
  <si>
    <t>Vytýčení inženýrských sítí vč. příslušných poplatků</t>
  </si>
  <si>
    <t>514240934</t>
  </si>
  <si>
    <t>VRN.10</t>
  </si>
  <si>
    <t>Průběžné čištění komunikací, čištění vozidel při výjezdu ze stavby</t>
  </si>
  <si>
    <t>-1105297193</t>
  </si>
  <si>
    <t>VRN.11</t>
  </si>
  <si>
    <t>Vyhotovení fotodokumentace původního stavu, průběhu realizace a nového stavu</t>
  </si>
  <si>
    <t>-1018330674</t>
  </si>
  <si>
    <t>VRN.12</t>
  </si>
  <si>
    <t>Zajištění dokumentace skutečného provedení staveby (3xgrafická forma, 1xdigitální forma dle požadavků objednatele) a veškerých dokladů nutných k vydání kolaudačního souhlasu</t>
  </si>
  <si>
    <t>57286248</t>
  </si>
  <si>
    <t>VRN.13</t>
  </si>
  <si>
    <t>Vypracování geodetického plánu pro vklad do KN</t>
  </si>
  <si>
    <t>-1944914442</t>
  </si>
  <si>
    <t>VRN.14</t>
  </si>
  <si>
    <t>Revize hromosvodu</t>
  </si>
  <si>
    <t>511561225</t>
  </si>
  <si>
    <t>VRN.15</t>
  </si>
  <si>
    <t>Závěrečný úklid objektu před předáním stavby uživateli do trvalého užívání - finální úklid stavby</t>
  </si>
  <si>
    <t>-2059909936</t>
  </si>
  <si>
    <t>VRN.16</t>
  </si>
  <si>
    <t>Povinná finanční rezerva na nepředvídatelné práce (pevná částka 100.000,- Kč)</t>
  </si>
  <si>
    <t>-1861996833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</si>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</sst>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564750101" TargetMode="External"/><Relationship Id="rId117" Type="http://schemas.openxmlformats.org/officeDocument/2006/relationships/hyperlink" Target="https://podminky.urs.cz/item/CS_URS_2022_02/784211101" TargetMode="External"/><Relationship Id="rId21" Type="http://schemas.openxmlformats.org/officeDocument/2006/relationships/hyperlink" Target="https://podminky.urs.cz/item/CS_URS_2022_02/434311115" TargetMode="External"/><Relationship Id="rId42" Type="http://schemas.openxmlformats.org/officeDocument/2006/relationships/hyperlink" Target="https://podminky.urs.cz/item/CS_URS_2022_02/941211211" TargetMode="External"/><Relationship Id="rId47" Type="http://schemas.openxmlformats.org/officeDocument/2006/relationships/hyperlink" Target="https://podminky.urs.cz/item/CS_URS_2022_02/953943123" TargetMode="External"/><Relationship Id="rId63" Type="http://schemas.openxmlformats.org/officeDocument/2006/relationships/hyperlink" Target="https://podminky.urs.cz/item/CS_URS_2022_02/721242106" TargetMode="External"/><Relationship Id="rId68" Type="http://schemas.openxmlformats.org/officeDocument/2006/relationships/hyperlink" Target="https://podminky.urs.cz/item/CS_URS_2022_02/762341016" TargetMode="External"/><Relationship Id="rId84" Type="http://schemas.openxmlformats.org/officeDocument/2006/relationships/hyperlink" Target="https://podminky.urs.cz/item/CS_URS_2022_02/764011621" TargetMode="External"/><Relationship Id="rId89" Type="http://schemas.openxmlformats.org/officeDocument/2006/relationships/hyperlink" Target="https://podminky.urs.cz/item/CS_URS_2022_02/764518623" TargetMode="External"/><Relationship Id="rId112" Type="http://schemas.openxmlformats.org/officeDocument/2006/relationships/hyperlink" Target="https://podminky.urs.cz/item/CS_URS_2022_02/771591112" TargetMode="External"/><Relationship Id="rId16" Type="http://schemas.openxmlformats.org/officeDocument/2006/relationships/hyperlink" Target="https://podminky.urs.cz/item/CS_URS_2022_02/275362021" TargetMode="External"/><Relationship Id="rId107" Type="http://schemas.openxmlformats.org/officeDocument/2006/relationships/hyperlink" Target="https://podminky.urs.cz/item/CS_URS_2022_02/771121011" TargetMode="External"/><Relationship Id="rId11" Type="http://schemas.openxmlformats.org/officeDocument/2006/relationships/hyperlink" Target="https://podminky.urs.cz/item/CS_URS_2022_02/175111101" TargetMode="External"/><Relationship Id="rId24" Type="http://schemas.openxmlformats.org/officeDocument/2006/relationships/hyperlink" Target="https://podminky.urs.cz/item/CS_URS_2022_02/451572111" TargetMode="External"/><Relationship Id="rId32" Type="http://schemas.openxmlformats.org/officeDocument/2006/relationships/hyperlink" Target="https://podminky.urs.cz/item/CS_URS_2022_02/894812156" TargetMode="External"/><Relationship Id="rId37" Type="http://schemas.openxmlformats.org/officeDocument/2006/relationships/hyperlink" Target="https://podminky.urs.cz/item/CS_URS_2022_02/894812251" TargetMode="External"/><Relationship Id="rId40" Type="http://schemas.openxmlformats.org/officeDocument/2006/relationships/hyperlink" Target="https://podminky.urs.cz/item/CS_URS_2022_02/919735122" TargetMode="External"/><Relationship Id="rId45" Type="http://schemas.openxmlformats.org/officeDocument/2006/relationships/hyperlink" Target="https://podminky.urs.cz/item/CS_URS_2022_02/952901111" TargetMode="External"/><Relationship Id="rId53" Type="http://schemas.openxmlformats.org/officeDocument/2006/relationships/hyperlink" Target="https://podminky.urs.cz/item/CS_URS_2022_02/997013631" TargetMode="External"/><Relationship Id="rId58" Type="http://schemas.openxmlformats.org/officeDocument/2006/relationships/hyperlink" Target="https://podminky.urs.cz/item/CS_URS_2022_02/997221615" TargetMode="External"/><Relationship Id="rId66" Type="http://schemas.openxmlformats.org/officeDocument/2006/relationships/hyperlink" Target="https://podminky.urs.cz/item/CS_URS_2022_02/762333131" TargetMode="External"/><Relationship Id="rId74" Type="http://schemas.openxmlformats.org/officeDocument/2006/relationships/hyperlink" Target="https://podminky.urs.cz/item/CS_URS_2022_02/763732116" TargetMode="External"/><Relationship Id="rId79" Type="http://schemas.openxmlformats.org/officeDocument/2006/relationships/hyperlink" Target="https://podminky.urs.cz/item/CS_URS_2022_02/764211603" TargetMode="External"/><Relationship Id="rId87" Type="http://schemas.openxmlformats.org/officeDocument/2006/relationships/hyperlink" Target="https://podminky.urs.cz/item/CS_URS_2022_02/764511643" TargetMode="External"/><Relationship Id="rId102" Type="http://schemas.openxmlformats.org/officeDocument/2006/relationships/hyperlink" Target="https://podminky.urs.cz/item/CS_URS_2022_02/767582800" TargetMode="External"/><Relationship Id="rId110" Type="http://schemas.openxmlformats.org/officeDocument/2006/relationships/hyperlink" Target="https://podminky.urs.cz/item/CS_URS_2022_02/771274242" TargetMode="External"/><Relationship Id="rId115" Type="http://schemas.openxmlformats.org/officeDocument/2006/relationships/hyperlink" Target="https://podminky.urs.cz/item/CS_URS_2022_02/783301313" TargetMode="External"/><Relationship Id="rId5" Type="http://schemas.openxmlformats.org/officeDocument/2006/relationships/hyperlink" Target="https://podminky.urs.cz/item/CS_URS_2022_02/133212811" TargetMode="External"/><Relationship Id="rId61" Type="http://schemas.openxmlformats.org/officeDocument/2006/relationships/hyperlink" Target="https://podminky.urs.cz/item/CS_URS_2022_02/721173402" TargetMode="External"/><Relationship Id="rId82" Type="http://schemas.openxmlformats.org/officeDocument/2006/relationships/hyperlink" Target="https://podminky.urs.cz/item/CS_URS_2022_02/764212683" TargetMode="External"/><Relationship Id="rId90" Type="http://schemas.openxmlformats.org/officeDocument/2006/relationships/hyperlink" Target="https://podminky.urs.cz/item/CS_URS_2022_02/998764202" TargetMode="External"/><Relationship Id="rId95" Type="http://schemas.openxmlformats.org/officeDocument/2006/relationships/hyperlink" Target="https://podminky.urs.cz/item/CS_URS_2022_02/998766202" TargetMode="External"/><Relationship Id="rId19" Type="http://schemas.openxmlformats.org/officeDocument/2006/relationships/hyperlink" Target="https://podminky.urs.cz/item/CS_URS_2022_02/431351121" TargetMode="External"/><Relationship Id="rId14" Type="http://schemas.openxmlformats.org/officeDocument/2006/relationships/hyperlink" Target="https://podminky.urs.cz/item/CS_URS_2022_02/275351122" TargetMode="External"/><Relationship Id="rId22" Type="http://schemas.openxmlformats.org/officeDocument/2006/relationships/hyperlink" Target="https://podminky.urs.cz/item/CS_URS_2022_02/434351141" TargetMode="External"/><Relationship Id="rId27" Type="http://schemas.openxmlformats.org/officeDocument/2006/relationships/hyperlink" Target="https://podminky.urs.cz/item/CS_URS_2022_02/596211210" TargetMode="External"/><Relationship Id="rId30" Type="http://schemas.openxmlformats.org/officeDocument/2006/relationships/hyperlink" Target="https://podminky.urs.cz/item/CS_URS_2022_02/894812132" TargetMode="External"/><Relationship Id="rId35" Type="http://schemas.openxmlformats.org/officeDocument/2006/relationships/hyperlink" Target="https://podminky.urs.cz/item/CS_URS_2022_02/894812241" TargetMode="External"/><Relationship Id="rId43" Type="http://schemas.openxmlformats.org/officeDocument/2006/relationships/hyperlink" Target="https://podminky.urs.cz/item/CS_URS_2022_02/941211811" TargetMode="External"/><Relationship Id="rId48" Type="http://schemas.openxmlformats.org/officeDocument/2006/relationships/hyperlink" Target="https://podminky.urs.cz/item/CS_URS_2022_02/963042819" TargetMode="External"/><Relationship Id="rId56" Type="http://schemas.openxmlformats.org/officeDocument/2006/relationships/hyperlink" Target="https://podminky.urs.cz/item/CS_URS_2022_02/997221561" TargetMode="External"/><Relationship Id="rId64" Type="http://schemas.openxmlformats.org/officeDocument/2006/relationships/hyperlink" Target="https://podminky.urs.cz/item/CS_URS_2022_02/998721202" TargetMode="External"/><Relationship Id="rId69" Type="http://schemas.openxmlformats.org/officeDocument/2006/relationships/hyperlink" Target="https://podminky.urs.cz/item/CS_URS_2022_02/762342316" TargetMode="External"/><Relationship Id="rId77" Type="http://schemas.openxmlformats.org/officeDocument/2006/relationships/hyperlink" Target="https://podminky.urs.cz/item/CS_URS_2022_02/764111111" TargetMode="External"/><Relationship Id="rId100" Type="http://schemas.openxmlformats.org/officeDocument/2006/relationships/hyperlink" Target="https://podminky.urs.cz/item/CS_URS_2022_02/767415812" TargetMode="External"/><Relationship Id="rId105" Type="http://schemas.openxmlformats.org/officeDocument/2006/relationships/hyperlink" Target="https://podminky.urs.cz/item/CS_URS_2022_02/771271832" TargetMode="External"/><Relationship Id="rId113" Type="http://schemas.openxmlformats.org/officeDocument/2006/relationships/hyperlink" Target="https://podminky.urs.cz/item/CS_URS_2022_02/998771202" TargetMode="External"/><Relationship Id="rId118" Type="http://schemas.openxmlformats.org/officeDocument/2006/relationships/drawing" Target="../drawings/drawing2.xm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997013501" TargetMode="External"/><Relationship Id="rId72" Type="http://schemas.openxmlformats.org/officeDocument/2006/relationships/hyperlink" Target="https://podminky.urs.cz/item/CS_URS_2022_02/998762202" TargetMode="External"/><Relationship Id="rId80" Type="http://schemas.openxmlformats.org/officeDocument/2006/relationships/hyperlink" Target="https://podminky.urs.cz/item/CS_URS_2022_02/764212650" TargetMode="External"/><Relationship Id="rId85" Type="http://schemas.openxmlformats.org/officeDocument/2006/relationships/hyperlink" Target="https://podminky.urs.cz/item/CS_URS_2022_02/764511602" TargetMode="External"/><Relationship Id="rId93" Type="http://schemas.openxmlformats.org/officeDocument/2006/relationships/hyperlink" Target="https://podminky.urs.cz/item/CS_URS_2022_02/998765202" TargetMode="External"/><Relationship Id="rId98" Type="http://schemas.openxmlformats.org/officeDocument/2006/relationships/hyperlink" Target="https://podminky.urs.cz/item/CS_URS_2022_02/767161823" TargetMode="External"/><Relationship Id="rId3" Type="http://schemas.openxmlformats.org/officeDocument/2006/relationships/hyperlink" Target="https://podminky.urs.cz/item/CS_URS_2022_02/113107135" TargetMode="External"/><Relationship Id="rId12" Type="http://schemas.openxmlformats.org/officeDocument/2006/relationships/hyperlink" Target="https://podminky.urs.cz/item/CS_URS_2022_02/275321411" TargetMode="External"/><Relationship Id="rId17" Type="http://schemas.openxmlformats.org/officeDocument/2006/relationships/hyperlink" Target="https://podminky.urs.cz/item/CS_URS_2022_02/430321515" TargetMode="External"/><Relationship Id="rId25" Type="http://schemas.openxmlformats.org/officeDocument/2006/relationships/hyperlink" Target="https://podminky.urs.cz/item/CS_URS_2022_02/564730001" TargetMode="External"/><Relationship Id="rId33" Type="http://schemas.openxmlformats.org/officeDocument/2006/relationships/hyperlink" Target="https://podminky.urs.cz/item/CS_URS_2022_02/894812208" TargetMode="External"/><Relationship Id="rId38" Type="http://schemas.openxmlformats.org/officeDocument/2006/relationships/hyperlink" Target="https://podminky.urs.cz/item/CS_URS_2022_02/916331112" TargetMode="External"/><Relationship Id="rId46" Type="http://schemas.openxmlformats.org/officeDocument/2006/relationships/hyperlink" Target="https://podminky.urs.cz/item/CS_URS_2022_02/953312125" TargetMode="External"/><Relationship Id="rId59" Type="http://schemas.openxmlformats.org/officeDocument/2006/relationships/hyperlink" Target="https://podminky.urs.cz/item/CS_URS_2022_02/997221655" TargetMode="External"/><Relationship Id="rId67" Type="http://schemas.openxmlformats.org/officeDocument/2006/relationships/hyperlink" Target="https://podminky.urs.cz/item/CS_URS_2022_02/762333132" TargetMode="External"/><Relationship Id="rId103" Type="http://schemas.openxmlformats.org/officeDocument/2006/relationships/hyperlink" Target="https://podminky.urs.cz/item/CS_URS_2022_02/998767202" TargetMode="External"/><Relationship Id="rId108" Type="http://schemas.openxmlformats.org/officeDocument/2006/relationships/hyperlink" Target="https://podminky.urs.cz/item/CS_URS_2022_02/771151012" TargetMode="External"/><Relationship Id="rId116" Type="http://schemas.openxmlformats.org/officeDocument/2006/relationships/hyperlink" Target="https://podminky.urs.cz/item/CS_URS_2022_02/784111001" TargetMode="External"/><Relationship Id="rId20" Type="http://schemas.openxmlformats.org/officeDocument/2006/relationships/hyperlink" Target="https://podminky.urs.cz/item/CS_URS_2022_02/431351122" TargetMode="External"/><Relationship Id="rId41" Type="http://schemas.openxmlformats.org/officeDocument/2006/relationships/hyperlink" Target="https://podminky.urs.cz/item/CS_URS_2022_02/941211111" TargetMode="External"/><Relationship Id="rId54" Type="http://schemas.openxmlformats.org/officeDocument/2006/relationships/hyperlink" Target="https://podminky.urs.cz/item/CS_URS_2022_02/997221551" TargetMode="External"/><Relationship Id="rId62" Type="http://schemas.openxmlformats.org/officeDocument/2006/relationships/hyperlink" Target="https://podminky.urs.cz/item/CS_URS_2022_02/721242105" TargetMode="External"/><Relationship Id="rId70" Type="http://schemas.openxmlformats.org/officeDocument/2006/relationships/hyperlink" Target="https://podminky.urs.cz/item/CS_URS_2022_02/762342511" TargetMode="External"/><Relationship Id="rId75" Type="http://schemas.openxmlformats.org/officeDocument/2006/relationships/hyperlink" Target="https://podminky.urs.cz/item/CS_URS_2022_02/998763201" TargetMode="External"/><Relationship Id="rId83" Type="http://schemas.openxmlformats.org/officeDocument/2006/relationships/hyperlink" Target="https://podminky.urs.cz/item/CS_URS_2022_02/764311614" TargetMode="External"/><Relationship Id="rId88" Type="http://schemas.openxmlformats.org/officeDocument/2006/relationships/hyperlink" Target="https://podminky.urs.cz/item/CS_URS_2022_02/764518622" TargetMode="External"/><Relationship Id="rId91" Type="http://schemas.openxmlformats.org/officeDocument/2006/relationships/hyperlink" Target="https://podminky.urs.cz/item/CS_URS_2022_02/765191021" TargetMode="External"/><Relationship Id="rId96" Type="http://schemas.openxmlformats.org/officeDocument/2006/relationships/hyperlink" Target="https://podminky.urs.cz/item/CS_URS_2022_02/764001881" TargetMode="External"/><Relationship Id="rId111" Type="http://schemas.openxmlformats.org/officeDocument/2006/relationships/hyperlink" Target="https://podminky.urs.cz/item/CS_URS_2022_02/771554112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275361821" TargetMode="External"/><Relationship Id="rId23" Type="http://schemas.openxmlformats.org/officeDocument/2006/relationships/hyperlink" Target="https://podminky.urs.cz/item/CS_URS_2022_02/434351142" TargetMode="External"/><Relationship Id="rId28" Type="http://schemas.openxmlformats.org/officeDocument/2006/relationships/hyperlink" Target="https://podminky.urs.cz/item/CS_URS_2022_02/632451626" TargetMode="External"/><Relationship Id="rId36" Type="http://schemas.openxmlformats.org/officeDocument/2006/relationships/hyperlink" Target="https://podminky.urs.cz/item/CS_URS_2022_02/894812249" TargetMode="External"/><Relationship Id="rId49" Type="http://schemas.openxmlformats.org/officeDocument/2006/relationships/hyperlink" Target="https://podminky.urs.cz/item/CS_URS_2022_02/963053936" TargetMode="External"/><Relationship Id="rId57" Type="http://schemas.openxmlformats.org/officeDocument/2006/relationships/hyperlink" Target="https://podminky.urs.cz/item/CS_URS_2022_02/997221569" TargetMode="External"/><Relationship Id="rId106" Type="http://schemas.openxmlformats.org/officeDocument/2006/relationships/hyperlink" Target="https://podminky.urs.cz/item/CS_URS_2022_02/771571810" TargetMode="External"/><Relationship Id="rId114" Type="http://schemas.openxmlformats.org/officeDocument/2006/relationships/hyperlink" Target="https://podminky.urs.cz/item/CS_URS_2022_02/783306809" TargetMode="External"/><Relationship Id="rId10" Type="http://schemas.openxmlformats.org/officeDocument/2006/relationships/hyperlink" Target="https://podminky.urs.cz/item/CS_URS_2022_02/174111101" TargetMode="External"/><Relationship Id="rId31" Type="http://schemas.openxmlformats.org/officeDocument/2006/relationships/hyperlink" Target="https://podminky.urs.cz/item/CS_URS_2022_02/894812149" TargetMode="External"/><Relationship Id="rId44" Type="http://schemas.openxmlformats.org/officeDocument/2006/relationships/hyperlink" Target="https://podminky.urs.cz/item/CS_URS_2022_02/949101111" TargetMode="External"/><Relationship Id="rId52" Type="http://schemas.openxmlformats.org/officeDocument/2006/relationships/hyperlink" Target="https://podminky.urs.cz/item/CS_URS_2022_02/997013509" TargetMode="External"/><Relationship Id="rId60" Type="http://schemas.openxmlformats.org/officeDocument/2006/relationships/hyperlink" Target="https://podminky.urs.cz/item/CS_URS_2022_02/998017002" TargetMode="External"/><Relationship Id="rId65" Type="http://schemas.openxmlformats.org/officeDocument/2006/relationships/hyperlink" Target="https://podminky.urs.cz/item/CS_URS_2022_02/762083122" TargetMode="External"/><Relationship Id="rId73" Type="http://schemas.openxmlformats.org/officeDocument/2006/relationships/hyperlink" Target="https://podminky.urs.cz/item/CS_URS_2022_02/763732113" TargetMode="External"/><Relationship Id="rId78" Type="http://schemas.openxmlformats.org/officeDocument/2006/relationships/hyperlink" Target="https://podminky.urs.cz/item/CS_URS_2022_02/764111641" TargetMode="External"/><Relationship Id="rId81" Type="http://schemas.openxmlformats.org/officeDocument/2006/relationships/hyperlink" Target="https://podminky.urs.cz/item/CS_URS_2022_02/764011614" TargetMode="External"/><Relationship Id="rId86" Type="http://schemas.openxmlformats.org/officeDocument/2006/relationships/hyperlink" Target="https://podminky.urs.cz/item/CS_URS_2022_02/764511642" TargetMode="External"/><Relationship Id="rId94" Type="http://schemas.openxmlformats.org/officeDocument/2006/relationships/hyperlink" Target="https://podminky.urs.cz/item/CS_URS_2022_02/766694112" TargetMode="External"/><Relationship Id="rId99" Type="http://schemas.openxmlformats.org/officeDocument/2006/relationships/hyperlink" Target="https://podminky.urs.cz/item/CS_URS_2022_02/767392802" TargetMode="External"/><Relationship Id="rId101" Type="http://schemas.openxmlformats.org/officeDocument/2006/relationships/hyperlink" Target="https://podminky.urs.cz/item/CS_URS_2022_02/767581803" TargetMode="External"/><Relationship Id="rId4" Type="http://schemas.openxmlformats.org/officeDocument/2006/relationships/hyperlink" Target="https://podminky.urs.cz/item/CS_URS_2022_02/132212131" TargetMode="External"/><Relationship Id="rId9" Type="http://schemas.openxmlformats.org/officeDocument/2006/relationships/hyperlink" Target="https://podminky.urs.cz/item/CS_URS_2022_02/171201221" TargetMode="External"/><Relationship Id="rId13" Type="http://schemas.openxmlformats.org/officeDocument/2006/relationships/hyperlink" Target="https://podminky.urs.cz/item/CS_URS_2022_02/275351121" TargetMode="External"/><Relationship Id="rId18" Type="http://schemas.openxmlformats.org/officeDocument/2006/relationships/hyperlink" Target="https://podminky.urs.cz/item/CS_URS_2022_02/430362021" TargetMode="External"/><Relationship Id="rId39" Type="http://schemas.openxmlformats.org/officeDocument/2006/relationships/hyperlink" Target="https://podminky.urs.cz/item/CS_URS_2022_02/916991121" TargetMode="External"/><Relationship Id="rId109" Type="http://schemas.openxmlformats.org/officeDocument/2006/relationships/hyperlink" Target="https://podminky.urs.cz/item/CS_URS_2022_02/771274124" TargetMode="External"/><Relationship Id="rId34" Type="http://schemas.openxmlformats.org/officeDocument/2006/relationships/hyperlink" Target="https://podminky.urs.cz/item/CS_URS_2022_02/894812233" TargetMode="External"/><Relationship Id="rId50" Type="http://schemas.openxmlformats.org/officeDocument/2006/relationships/hyperlink" Target="https://podminky.urs.cz/item/CS_URS_2022_02/997013112" TargetMode="External"/><Relationship Id="rId55" Type="http://schemas.openxmlformats.org/officeDocument/2006/relationships/hyperlink" Target="https://podminky.urs.cz/item/CS_URS_2022_02/997221559" TargetMode="External"/><Relationship Id="rId76" Type="http://schemas.openxmlformats.org/officeDocument/2006/relationships/hyperlink" Target="https://podminky.urs.cz/item/CS_URS_2022_02/764042419" TargetMode="External"/><Relationship Id="rId97" Type="http://schemas.openxmlformats.org/officeDocument/2006/relationships/hyperlink" Target="https://podminky.urs.cz/item/CS_URS_2022_02/767134831" TargetMode="External"/><Relationship Id="rId104" Type="http://schemas.openxmlformats.org/officeDocument/2006/relationships/hyperlink" Target="https://podminky.urs.cz/item/CS_URS_2022_02/771271812" TargetMode="External"/><Relationship Id="rId7" Type="http://schemas.openxmlformats.org/officeDocument/2006/relationships/hyperlink" Target="https://podminky.urs.cz/item/CS_URS_2022_02/167111101" TargetMode="External"/><Relationship Id="rId71" Type="http://schemas.openxmlformats.org/officeDocument/2006/relationships/hyperlink" Target="https://podminky.urs.cz/item/CS_URS_2022_02/762395000" TargetMode="External"/><Relationship Id="rId92" Type="http://schemas.openxmlformats.org/officeDocument/2006/relationships/hyperlink" Target="https://podminky.urs.cz/item/CS_URS_2022_02/765191031" TargetMode="External"/><Relationship Id="rId2" Type="http://schemas.openxmlformats.org/officeDocument/2006/relationships/hyperlink" Target="https://podminky.urs.cz/item/CS_URS_2022_02/113107112" TargetMode="External"/><Relationship Id="rId29" Type="http://schemas.openxmlformats.org/officeDocument/2006/relationships/hyperlink" Target="https://podminky.urs.cz/item/CS_URS_2022_02/89481211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2" sqref="A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8"/>
      <c r="BS13" s="19" t="s">
        <v>6</v>
      </c>
    </row>
    <row r="14" spans="1:74" ht="12.75">
      <c r="B14" s="23"/>
      <c r="C14" s="24"/>
      <c r="D14" s="24"/>
      <c r="E14" s="343" t="s">
        <v>30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8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8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37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100000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39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40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41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100000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21000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2" t="s">
        <v>50</v>
      </c>
      <c r="Y35" s="353"/>
      <c r="Z35" s="353"/>
      <c r="AA35" s="353"/>
      <c r="AB35" s="353"/>
      <c r="AC35" s="47"/>
      <c r="AD35" s="47"/>
      <c r="AE35" s="47"/>
      <c r="AF35" s="47"/>
      <c r="AG35" s="47"/>
      <c r="AH35" s="47"/>
      <c r="AI35" s="47"/>
      <c r="AJ35" s="47"/>
      <c r="AK35" s="354">
        <f>SUM(AK26:AK33)</f>
        <v>121000</v>
      </c>
      <c r="AL35" s="353"/>
      <c r="AM35" s="353"/>
      <c r="AN35" s="353"/>
      <c r="AO35" s="35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21-07-2022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6" t="str">
        <f>K6</f>
        <v>Přístavba, nástavba a stavební úpravy restaurace Vlaštovka - nové zastřešení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parc.č. 54 a 116, k.ú. Jarkovice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8" t="str">
        <f>IF(AN8= "","",AN8)</f>
        <v>1. 8. 2022</v>
      </c>
      <c r="AN47" s="35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Městská část Vlaštovičky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9" t="str">
        <f>IF(E17="","",E17)</f>
        <v>Ing. Petr Pfleger</v>
      </c>
      <c r="AN49" s="360"/>
      <c r="AO49" s="360"/>
      <c r="AP49" s="360"/>
      <c r="AQ49" s="38"/>
      <c r="AR49" s="41"/>
      <c r="AS49" s="361" t="s">
        <v>52</v>
      </c>
      <c r="AT49" s="3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9" t="str">
        <f>IF(E20="","",E20)</f>
        <v xml:space="preserve"> </v>
      </c>
      <c r="AN50" s="360"/>
      <c r="AO50" s="360"/>
      <c r="AP50" s="360"/>
      <c r="AQ50" s="38"/>
      <c r="AR50" s="41"/>
      <c r="AS50" s="363"/>
      <c r="AT50" s="3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7" t="s">
        <v>53</v>
      </c>
      <c r="D52" s="368"/>
      <c r="E52" s="368"/>
      <c r="F52" s="368"/>
      <c r="G52" s="368"/>
      <c r="H52" s="68"/>
      <c r="I52" s="369" t="s">
        <v>54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55</v>
      </c>
      <c r="AH52" s="368"/>
      <c r="AI52" s="368"/>
      <c r="AJ52" s="368"/>
      <c r="AK52" s="368"/>
      <c r="AL52" s="368"/>
      <c r="AM52" s="368"/>
      <c r="AN52" s="369" t="s">
        <v>56</v>
      </c>
      <c r="AO52" s="368"/>
      <c r="AP52" s="36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ROUND(SUM(AG55:AG56),2)</f>
        <v>100000</v>
      </c>
      <c r="AH54" s="374"/>
      <c r="AI54" s="374"/>
      <c r="AJ54" s="374"/>
      <c r="AK54" s="374"/>
      <c r="AL54" s="374"/>
      <c r="AM54" s="374"/>
      <c r="AN54" s="375">
        <f>SUM(AG54,AT54)</f>
        <v>121000</v>
      </c>
      <c r="AO54" s="375"/>
      <c r="AP54" s="375"/>
      <c r="AQ54" s="80" t="s">
        <v>19</v>
      </c>
      <c r="AR54" s="81"/>
      <c r="AS54" s="82">
        <f>ROUND(SUM(AS55:AS56),2)</f>
        <v>0</v>
      </c>
      <c r="AT54" s="83">
        <f>ROUND(SUM(AV54:AW54),2)</f>
        <v>21000</v>
      </c>
      <c r="AU54" s="84">
        <f>ROUND(SUM(AU55:AU56),5)</f>
        <v>0</v>
      </c>
      <c r="AV54" s="83">
        <f>ROUND(AZ54*L29,2)</f>
        <v>21000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100000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73" t="s">
        <v>77</v>
      </c>
      <c r="E55" s="373"/>
      <c r="F55" s="373"/>
      <c r="G55" s="373"/>
      <c r="H55" s="373"/>
      <c r="I55" s="91"/>
      <c r="J55" s="373" t="s">
        <v>17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'01 - Přístavba, nástavba ...'!J30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2" t="s">
        <v>78</v>
      </c>
      <c r="AR55" s="93"/>
      <c r="AS55" s="94">
        <v>0</v>
      </c>
      <c r="AT55" s="95">
        <f>ROUND(SUM(AV55:AW55),2)</f>
        <v>0</v>
      </c>
      <c r="AU55" s="96">
        <f>'01 - Přístavba, nástavba ...'!P101</f>
        <v>0</v>
      </c>
      <c r="AV55" s="95">
        <f>'01 - Přístavba, nástavba ...'!J33</f>
        <v>0</v>
      </c>
      <c r="AW55" s="95">
        <f>'01 - Přístavba, nástavba ...'!J34</f>
        <v>0</v>
      </c>
      <c r="AX55" s="95">
        <f>'01 - Přístavba, nástavba ...'!J35</f>
        <v>0</v>
      </c>
      <c r="AY55" s="95">
        <f>'01 - Přístavba, nástavba ...'!J36</f>
        <v>0</v>
      </c>
      <c r="AZ55" s="95">
        <f>'01 - Přístavba, nástavba ...'!F33</f>
        <v>0</v>
      </c>
      <c r="BA55" s="95">
        <f>'01 - Přístavba, nástavba ...'!F34</f>
        <v>0</v>
      </c>
      <c r="BB55" s="95">
        <f>'01 - Přístavba, nástavba ...'!F35</f>
        <v>0</v>
      </c>
      <c r="BC55" s="95">
        <f>'01 - Přístavba, nástavba ...'!F36</f>
        <v>0</v>
      </c>
      <c r="BD55" s="97">
        <f>'01 - Přístavba, nástavba ...'!F37</f>
        <v>0</v>
      </c>
      <c r="BT55" s="98" t="s">
        <v>79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76</v>
      </c>
      <c r="B56" s="89"/>
      <c r="C56" s="90"/>
      <c r="D56" s="373" t="s">
        <v>82</v>
      </c>
      <c r="E56" s="373"/>
      <c r="F56" s="373"/>
      <c r="G56" s="373"/>
      <c r="H56" s="373"/>
      <c r="I56" s="91"/>
      <c r="J56" s="373" t="s">
        <v>83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'02 - Vedlejší a ostatní r...'!J30</f>
        <v>100000</v>
      </c>
      <c r="AH56" s="372"/>
      <c r="AI56" s="372"/>
      <c r="AJ56" s="372"/>
      <c r="AK56" s="372"/>
      <c r="AL56" s="372"/>
      <c r="AM56" s="372"/>
      <c r="AN56" s="371">
        <f>SUM(AG56,AT56)</f>
        <v>121000</v>
      </c>
      <c r="AO56" s="372"/>
      <c r="AP56" s="372"/>
      <c r="AQ56" s="92" t="s">
        <v>84</v>
      </c>
      <c r="AR56" s="93"/>
      <c r="AS56" s="99">
        <v>0</v>
      </c>
      <c r="AT56" s="100">
        <f>ROUND(SUM(AV56:AW56),2)</f>
        <v>21000</v>
      </c>
      <c r="AU56" s="101">
        <f>'02 - Vedlejší a ostatní r...'!P80</f>
        <v>0</v>
      </c>
      <c r="AV56" s="100">
        <f>'02 - Vedlejší a ostatní r...'!J33</f>
        <v>21000</v>
      </c>
      <c r="AW56" s="100">
        <f>'02 - Vedlejší a ostatní r...'!J34</f>
        <v>0</v>
      </c>
      <c r="AX56" s="100">
        <f>'02 - Vedlejší a ostatní r...'!J35</f>
        <v>0</v>
      </c>
      <c r="AY56" s="100">
        <f>'02 - Vedlejší a ostatní r...'!J36</f>
        <v>0</v>
      </c>
      <c r="AZ56" s="100">
        <f>'02 - Vedlejší a ostatní r...'!F33</f>
        <v>100000</v>
      </c>
      <c r="BA56" s="100">
        <f>'02 - Vedlejší a ostatní r...'!F34</f>
        <v>0</v>
      </c>
      <c r="BB56" s="100">
        <f>'02 - Vedlejší a ostatní r...'!F35</f>
        <v>0</v>
      </c>
      <c r="BC56" s="100">
        <f>'02 - Vedlejší a ostatní r...'!F36</f>
        <v>0</v>
      </c>
      <c r="BD56" s="102">
        <f>'02 - Vedlejší a ostatní r...'!F37</f>
        <v>0</v>
      </c>
      <c r="BT56" s="98" t="s">
        <v>79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81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WaQUlviIXA7b++QlyDf2+tPmDQ0Q1Wt7sWXFaCQrWrBcz+yD9lLg3BchoqRSsexEB5tfQRsfP9eiP0ihT8Zxnw==" saltValue="LL0l0xjaC3TT0bR3wyIjx8Fi/zb9eDOPJ9CPPaHvvwcp/6qcIiSbJkVZw3YZoM2EdThRUega6hyV2lF1vSQD/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Přístavba, nástavba ...'!C2" display="/"/>
    <hyperlink ref="A56" location="'02 - Vedlejší a ostatní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3"/>
  <sheetViews>
    <sheetView showGridLines="0" workbookViewId="0">
      <selection activeCell="A2" sqref="A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7" t="str">
        <f>'Rekapitulace stavby'!K6</f>
        <v>Přístavba, nástavba a stavební úpravy restaurace Vlaštovka - nové zastřešení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30" customHeight="1">
      <c r="A9" s="36"/>
      <c r="B9" s="41"/>
      <c r="C9" s="36"/>
      <c r="D9" s="36"/>
      <c r="E9" s="379" t="s">
        <v>88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83" t="s">
        <v>37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ROUND((SUM(BE101:BE872)),  2)</f>
        <v>0</v>
      </c>
      <c r="G33" s="36"/>
      <c r="H33" s="36"/>
      <c r="I33" s="120">
        <v>0.21</v>
      </c>
      <c r="J33" s="119">
        <f>ROUND(((SUM(BE101:BE872))*I33),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ROUND((SUM(BF101:BF872)),  2)</f>
        <v>0</v>
      </c>
      <c r="G34" s="36"/>
      <c r="H34" s="36"/>
      <c r="I34" s="120">
        <v>0.15</v>
      </c>
      <c r="J34" s="119">
        <f>ROUND(((SUM(BF101:BF872))*I34),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ROUND((SUM(BG101:BG872)),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ROUND((SUM(BH101:BH872)),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ROUND((SUM(BI101:BI872)),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4" t="str">
        <f>E7</f>
        <v>Přístavba, nástavba a stavební úpravy restaurace Vlaštovka - nové zastřešení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56" t="str">
        <f>E9</f>
        <v>01 - Přístavba, nástavba a stavební úpravy restaurace Vlaštovka - nové zastřešení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parc.č. 54 a 116, k.ú. Jarkovice</v>
      </c>
      <c r="G52" s="38"/>
      <c r="H52" s="38"/>
      <c r="I52" s="31" t="s">
        <v>23</v>
      </c>
      <c r="J52" s="61" t="str">
        <f>IF(J12="","",J12)</f>
        <v>1. 8. 2022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Městská část Vlaštovičky</v>
      </c>
      <c r="G54" s="38"/>
      <c r="H54" s="38"/>
      <c r="I54" s="31" t="s">
        <v>31</v>
      </c>
      <c r="J54" s="34" t="str">
        <f>E21</f>
        <v>Ing. Petr Pfleger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93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95</v>
      </c>
      <c r="E62" s="145"/>
      <c r="F62" s="145"/>
      <c r="G62" s="145"/>
      <c r="H62" s="145"/>
      <c r="I62" s="145"/>
      <c r="J62" s="146">
        <f>J157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96</v>
      </c>
      <c r="E63" s="145"/>
      <c r="F63" s="145"/>
      <c r="G63" s="145"/>
      <c r="H63" s="145"/>
      <c r="I63" s="145"/>
      <c r="J63" s="146">
        <f>J212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97</v>
      </c>
      <c r="E64" s="145"/>
      <c r="F64" s="145"/>
      <c r="G64" s="145"/>
      <c r="H64" s="145"/>
      <c r="I64" s="145"/>
      <c r="J64" s="146">
        <f>J244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98</v>
      </c>
      <c r="E65" s="145"/>
      <c r="F65" s="145"/>
      <c r="G65" s="145"/>
      <c r="H65" s="145"/>
      <c r="I65" s="145"/>
      <c r="J65" s="146">
        <f>J259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99</v>
      </c>
      <c r="E66" s="145"/>
      <c r="F66" s="145"/>
      <c r="G66" s="145"/>
      <c r="H66" s="145"/>
      <c r="I66" s="145"/>
      <c r="J66" s="146">
        <f>J265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100</v>
      </c>
      <c r="E67" s="145"/>
      <c r="F67" s="145"/>
      <c r="G67" s="145"/>
      <c r="H67" s="145"/>
      <c r="I67" s="145"/>
      <c r="J67" s="146">
        <f>J284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101</v>
      </c>
      <c r="E68" s="145"/>
      <c r="F68" s="145"/>
      <c r="G68" s="145"/>
      <c r="H68" s="145"/>
      <c r="I68" s="145"/>
      <c r="J68" s="146">
        <f>J361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102</v>
      </c>
      <c r="E69" s="145"/>
      <c r="F69" s="145"/>
      <c r="G69" s="145"/>
      <c r="H69" s="145"/>
      <c r="I69" s="145"/>
      <c r="J69" s="146">
        <f>J389</f>
        <v>0</v>
      </c>
      <c r="K69" s="143"/>
      <c r="L69" s="147"/>
    </row>
    <row r="70" spans="2:12" s="9" customFormat="1" ht="24.95" customHeight="1">
      <c r="B70" s="136"/>
      <c r="C70" s="137"/>
      <c r="D70" s="138" t="s">
        <v>103</v>
      </c>
      <c r="E70" s="139"/>
      <c r="F70" s="139"/>
      <c r="G70" s="139"/>
      <c r="H70" s="139"/>
      <c r="I70" s="139"/>
      <c r="J70" s="140">
        <f>J392</f>
        <v>0</v>
      </c>
      <c r="K70" s="137"/>
      <c r="L70" s="141"/>
    </row>
    <row r="71" spans="2:12" s="10" customFormat="1" ht="19.899999999999999" customHeight="1">
      <c r="B71" s="142"/>
      <c r="C71" s="143"/>
      <c r="D71" s="144" t="s">
        <v>104</v>
      </c>
      <c r="E71" s="145"/>
      <c r="F71" s="145"/>
      <c r="G71" s="145"/>
      <c r="H71" s="145"/>
      <c r="I71" s="145"/>
      <c r="J71" s="146">
        <f>J393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105</v>
      </c>
      <c r="E72" s="145"/>
      <c r="F72" s="145"/>
      <c r="G72" s="145"/>
      <c r="H72" s="145"/>
      <c r="I72" s="145"/>
      <c r="J72" s="146">
        <f>J408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106</v>
      </c>
      <c r="E73" s="145"/>
      <c r="F73" s="145"/>
      <c r="G73" s="145"/>
      <c r="H73" s="145"/>
      <c r="I73" s="145"/>
      <c r="J73" s="146">
        <f>J410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107</v>
      </c>
      <c r="E74" s="145"/>
      <c r="F74" s="145"/>
      <c r="G74" s="145"/>
      <c r="H74" s="145"/>
      <c r="I74" s="145"/>
      <c r="J74" s="146">
        <f>J523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108</v>
      </c>
      <c r="E75" s="145"/>
      <c r="F75" s="145"/>
      <c r="G75" s="145"/>
      <c r="H75" s="145"/>
      <c r="I75" s="145"/>
      <c r="J75" s="146">
        <f>J546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109</v>
      </c>
      <c r="E76" s="145"/>
      <c r="F76" s="145"/>
      <c r="G76" s="145"/>
      <c r="H76" s="145"/>
      <c r="I76" s="145"/>
      <c r="J76" s="146">
        <f>J653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110</v>
      </c>
      <c r="E77" s="145"/>
      <c r="F77" s="145"/>
      <c r="G77" s="145"/>
      <c r="H77" s="145"/>
      <c r="I77" s="145"/>
      <c r="J77" s="146">
        <f>J671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111</v>
      </c>
      <c r="E78" s="145"/>
      <c r="F78" s="145"/>
      <c r="G78" s="145"/>
      <c r="H78" s="145"/>
      <c r="I78" s="145"/>
      <c r="J78" s="146">
        <f>J686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112</v>
      </c>
      <c r="E79" s="145"/>
      <c r="F79" s="145"/>
      <c r="G79" s="145"/>
      <c r="H79" s="145"/>
      <c r="I79" s="145"/>
      <c r="J79" s="146">
        <f>J771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113</v>
      </c>
      <c r="E80" s="145"/>
      <c r="F80" s="145"/>
      <c r="G80" s="145"/>
      <c r="H80" s="145"/>
      <c r="I80" s="145"/>
      <c r="J80" s="146">
        <f>J819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114</v>
      </c>
      <c r="E81" s="145"/>
      <c r="F81" s="145"/>
      <c r="G81" s="145"/>
      <c r="H81" s="145"/>
      <c r="I81" s="145"/>
      <c r="J81" s="146">
        <f>J864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115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6.25" customHeight="1">
      <c r="A91" s="36"/>
      <c r="B91" s="37"/>
      <c r="C91" s="38"/>
      <c r="D91" s="38"/>
      <c r="E91" s="384" t="str">
        <f>E7</f>
        <v>Přístavba, nástavba a stavební úpravy restaurace Vlaštovka - nové zastřešení</v>
      </c>
      <c r="F91" s="385"/>
      <c r="G91" s="385"/>
      <c r="H91" s="385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87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30" customHeight="1">
      <c r="A93" s="36"/>
      <c r="B93" s="37"/>
      <c r="C93" s="38"/>
      <c r="D93" s="38"/>
      <c r="E93" s="356" t="str">
        <f>E9</f>
        <v>01 - Přístavba, nástavba a stavební úpravy restaurace Vlaštovka - nové zastřešení</v>
      </c>
      <c r="F93" s="386"/>
      <c r="G93" s="386"/>
      <c r="H93" s="386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F12</f>
        <v>parc.č. 54 a 116, k.ú. Jarkovice</v>
      </c>
      <c r="G95" s="38"/>
      <c r="H95" s="38"/>
      <c r="I95" s="31" t="s">
        <v>23</v>
      </c>
      <c r="J95" s="61" t="str">
        <f>IF(J12="","",J12)</f>
        <v>1. 8. 2022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E15</f>
        <v>Městská část Vlaštovičky</v>
      </c>
      <c r="G97" s="38"/>
      <c r="H97" s="38"/>
      <c r="I97" s="31" t="s">
        <v>31</v>
      </c>
      <c r="J97" s="34" t="str">
        <f>E21</f>
        <v>Ing. Petr Pfleger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IF(E18="","",E18)</f>
        <v>Vyplň údaj</v>
      </c>
      <c r="G98" s="38"/>
      <c r="H98" s="38"/>
      <c r="I98" s="31" t="s">
        <v>34</v>
      </c>
      <c r="J98" s="34" t="str">
        <f>E24</f>
        <v xml:space="preserve"> 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116</v>
      </c>
      <c r="D100" s="151" t="s">
        <v>57</v>
      </c>
      <c r="E100" s="151" t="s">
        <v>53</v>
      </c>
      <c r="F100" s="151" t="s">
        <v>54</v>
      </c>
      <c r="G100" s="151" t="s">
        <v>117</v>
      </c>
      <c r="H100" s="151" t="s">
        <v>118</v>
      </c>
      <c r="I100" s="151" t="s">
        <v>119</v>
      </c>
      <c r="J100" s="151" t="s">
        <v>91</v>
      </c>
      <c r="K100" s="152" t="s">
        <v>120</v>
      </c>
      <c r="L100" s="153"/>
      <c r="M100" s="70" t="s">
        <v>19</v>
      </c>
      <c r="N100" s="71" t="s">
        <v>42</v>
      </c>
      <c r="O100" s="71" t="s">
        <v>121</v>
      </c>
      <c r="P100" s="71" t="s">
        <v>122</v>
      </c>
      <c r="Q100" s="71" t="s">
        <v>123</v>
      </c>
      <c r="R100" s="71" t="s">
        <v>124</v>
      </c>
      <c r="S100" s="71" t="s">
        <v>125</v>
      </c>
      <c r="T100" s="72" t="s">
        <v>126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6"/>
      <c r="B101" s="37"/>
      <c r="C101" s="77" t="s">
        <v>127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P102+P392</f>
        <v>0</v>
      </c>
      <c r="Q101" s="74"/>
      <c r="R101" s="156">
        <f>R102+R392</f>
        <v>107.25904572</v>
      </c>
      <c r="S101" s="74"/>
      <c r="T101" s="157">
        <f>T102+T392</f>
        <v>17.216426970000001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92</v>
      </c>
      <c r="BK101" s="158">
        <f>BK102+BK392</f>
        <v>0</v>
      </c>
    </row>
    <row r="102" spans="1:65" s="12" customFormat="1" ht="25.9" customHeight="1">
      <c r="B102" s="159"/>
      <c r="C102" s="160"/>
      <c r="D102" s="161" t="s">
        <v>71</v>
      </c>
      <c r="E102" s="162" t="s">
        <v>128</v>
      </c>
      <c r="F102" s="162" t="s">
        <v>129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P103+P157+P212+P244+P259+P265+P284+P361+P389</f>
        <v>0</v>
      </c>
      <c r="Q102" s="167"/>
      <c r="R102" s="168">
        <f>R103+R157+R212+R244+R259+R265+R284+R361+R389</f>
        <v>92.717994160000003</v>
      </c>
      <c r="S102" s="167"/>
      <c r="T102" s="169">
        <f>T103+T157+T212+T244+T259+T265+T284+T361+T389</f>
        <v>13.04992</v>
      </c>
      <c r="AR102" s="170" t="s">
        <v>79</v>
      </c>
      <c r="AT102" s="171" t="s">
        <v>71</v>
      </c>
      <c r="AU102" s="171" t="s">
        <v>72</v>
      </c>
      <c r="AY102" s="170" t="s">
        <v>130</v>
      </c>
      <c r="BK102" s="172">
        <f>BK103+BK157+BK212+BK244+BK259+BK265+BK284+BK361+BK389</f>
        <v>0</v>
      </c>
    </row>
    <row r="103" spans="1:65" s="12" customFormat="1" ht="22.9" customHeight="1">
      <c r="B103" s="159"/>
      <c r="C103" s="160"/>
      <c r="D103" s="161" t="s">
        <v>71</v>
      </c>
      <c r="E103" s="173" t="s">
        <v>79</v>
      </c>
      <c r="F103" s="173" t="s">
        <v>131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SUM(P104:P156)</f>
        <v>0</v>
      </c>
      <c r="Q103" s="167"/>
      <c r="R103" s="168">
        <f>SUM(R104:R156)</f>
        <v>20.079999999999998</v>
      </c>
      <c r="S103" s="167"/>
      <c r="T103" s="169">
        <f>SUM(T104:T156)</f>
        <v>8.6120000000000001</v>
      </c>
      <c r="AR103" s="170" t="s">
        <v>79</v>
      </c>
      <c r="AT103" s="171" t="s">
        <v>71</v>
      </c>
      <c r="AU103" s="171" t="s">
        <v>79</v>
      </c>
      <c r="AY103" s="170" t="s">
        <v>130</v>
      </c>
      <c r="BK103" s="172">
        <f>SUM(BK104:BK156)</f>
        <v>0</v>
      </c>
    </row>
    <row r="104" spans="1:65" s="2" customFormat="1" ht="62.65" customHeight="1">
      <c r="A104" s="36"/>
      <c r="B104" s="37"/>
      <c r="C104" s="175" t="s">
        <v>79</v>
      </c>
      <c r="D104" s="175" t="s">
        <v>132</v>
      </c>
      <c r="E104" s="176" t="s">
        <v>133</v>
      </c>
      <c r="F104" s="177" t="s">
        <v>134</v>
      </c>
      <c r="G104" s="178" t="s">
        <v>135</v>
      </c>
      <c r="H104" s="179">
        <v>11.5</v>
      </c>
      <c r="I104" s="180"/>
      <c r="J104" s="181">
        <f>ROUND(I104*H104,2)</f>
        <v>0</v>
      </c>
      <c r="K104" s="177" t="s">
        <v>136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0.26</v>
      </c>
      <c r="T104" s="185">
        <f>S104*H104</f>
        <v>2.99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137</v>
      </c>
      <c r="AT104" s="186" t="s">
        <v>132</v>
      </c>
      <c r="AU104" s="186" t="s">
        <v>81</v>
      </c>
      <c r="AY104" s="19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137</v>
      </c>
      <c r="BM104" s="186" t="s">
        <v>138</v>
      </c>
    </row>
    <row r="105" spans="1:65" s="2" customFormat="1" ht="11.25">
      <c r="A105" s="36"/>
      <c r="B105" s="37"/>
      <c r="C105" s="38"/>
      <c r="D105" s="188" t="s">
        <v>139</v>
      </c>
      <c r="E105" s="38"/>
      <c r="F105" s="189" t="s">
        <v>140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139</v>
      </c>
      <c r="AU105" s="19" t="s">
        <v>81</v>
      </c>
    </row>
    <row r="106" spans="1:65" s="13" customFormat="1" ht="11.25">
      <c r="B106" s="193"/>
      <c r="C106" s="194"/>
      <c r="D106" s="195" t="s">
        <v>141</v>
      </c>
      <c r="E106" s="196" t="s">
        <v>19</v>
      </c>
      <c r="F106" s="197" t="s">
        <v>142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141</v>
      </c>
      <c r="AU106" s="203" t="s">
        <v>81</v>
      </c>
      <c r="AV106" s="13" t="s">
        <v>79</v>
      </c>
      <c r="AW106" s="13" t="s">
        <v>33</v>
      </c>
      <c r="AX106" s="13" t="s">
        <v>72</v>
      </c>
      <c r="AY106" s="203" t="s">
        <v>130</v>
      </c>
    </row>
    <row r="107" spans="1:65" s="14" customFormat="1" ht="11.25">
      <c r="B107" s="204"/>
      <c r="C107" s="205"/>
      <c r="D107" s="195" t="s">
        <v>141</v>
      </c>
      <c r="E107" s="206" t="s">
        <v>19</v>
      </c>
      <c r="F107" s="207" t="s">
        <v>143</v>
      </c>
      <c r="G107" s="205"/>
      <c r="H107" s="208">
        <v>11.5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141</v>
      </c>
      <c r="AU107" s="214" t="s">
        <v>81</v>
      </c>
      <c r="AV107" s="14" t="s">
        <v>81</v>
      </c>
      <c r="AW107" s="14" t="s">
        <v>33</v>
      </c>
      <c r="AX107" s="14" t="s">
        <v>79</v>
      </c>
      <c r="AY107" s="214" t="s">
        <v>130</v>
      </c>
    </row>
    <row r="108" spans="1:65" s="2" customFormat="1" ht="55.5" customHeight="1">
      <c r="A108" s="36"/>
      <c r="B108" s="37"/>
      <c r="C108" s="175" t="s">
        <v>81</v>
      </c>
      <c r="D108" s="175" t="s">
        <v>132</v>
      </c>
      <c r="E108" s="176" t="s">
        <v>144</v>
      </c>
      <c r="F108" s="177" t="s">
        <v>145</v>
      </c>
      <c r="G108" s="178" t="s">
        <v>135</v>
      </c>
      <c r="H108" s="179">
        <v>15.5</v>
      </c>
      <c r="I108" s="180"/>
      <c r="J108" s="181">
        <f>ROUND(I108*H108,2)</f>
        <v>0</v>
      </c>
      <c r="K108" s="177" t="s">
        <v>136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0.3</v>
      </c>
      <c r="T108" s="185">
        <f>S108*H108</f>
        <v>4.6499999999999995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137</v>
      </c>
      <c r="AT108" s="186" t="s">
        <v>132</v>
      </c>
      <c r="AU108" s="186" t="s">
        <v>81</v>
      </c>
      <c r="AY108" s="19" t="s">
        <v>130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137</v>
      </c>
      <c r="BM108" s="186" t="s">
        <v>146</v>
      </c>
    </row>
    <row r="109" spans="1:65" s="2" customFormat="1" ht="11.25">
      <c r="A109" s="36"/>
      <c r="B109" s="37"/>
      <c r="C109" s="38"/>
      <c r="D109" s="188" t="s">
        <v>139</v>
      </c>
      <c r="E109" s="38"/>
      <c r="F109" s="189" t="s">
        <v>147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139</v>
      </c>
      <c r="AU109" s="19" t="s">
        <v>81</v>
      </c>
    </row>
    <row r="110" spans="1:65" s="13" customFormat="1" ht="11.25">
      <c r="B110" s="193"/>
      <c r="C110" s="194"/>
      <c r="D110" s="195" t="s">
        <v>141</v>
      </c>
      <c r="E110" s="196" t="s">
        <v>19</v>
      </c>
      <c r="F110" s="197" t="s">
        <v>142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141</v>
      </c>
      <c r="AU110" s="203" t="s">
        <v>81</v>
      </c>
      <c r="AV110" s="13" t="s">
        <v>79</v>
      </c>
      <c r="AW110" s="13" t="s">
        <v>33</v>
      </c>
      <c r="AX110" s="13" t="s">
        <v>72</v>
      </c>
      <c r="AY110" s="203" t="s">
        <v>130</v>
      </c>
    </row>
    <row r="111" spans="1:65" s="14" customFormat="1" ht="11.25">
      <c r="B111" s="204"/>
      <c r="C111" s="205"/>
      <c r="D111" s="195" t="s">
        <v>141</v>
      </c>
      <c r="E111" s="206" t="s">
        <v>19</v>
      </c>
      <c r="F111" s="207" t="s">
        <v>143</v>
      </c>
      <c r="G111" s="205"/>
      <c r="H111" s="208">
        <v>11.5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141</v>
      </c>
      <c r="AU111" s="214" t="s">
        <v>81</v>
      </c>
      <c r="AV111" s="14" t="s">
        <v>81</v>
      </c>
      <c r="AW111" s="14" t="s">
        <v>33</v>
      </c>
      <c r="AX111" s="14" t="s">
        <v>72</v>
      </c>
      <c r="AY111" s="214" t="s">
        <v>130</v>
      </c>
    </row>
    <row r="112" spans="1:65" s="13" customFormat="1" ht="11.25">
      <c r="B112" s="193"/>
      <c r="C112" s="194"/>
      <c r="D112" s="195" t="s">
        <v>141</v>
      </c>
      <c r="E112" s="196" t="s">
        <v>19</v>
      </c>
      <c r="F112" s="197" t="s">
        <v>148</v>
      </c>
      <c r="G112" s="194"/>
      <c r="H112" s="196" t="s">
        <v>19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141</v>
      </c>
      <c r="AU112" s="203" t="s">
        <v>81</v>
      </c>
      <c r="AV112" s="13" t="s">
        <v>79</v>
      </c>
      <c r="AW112" s="13" t="s">
        <v>33</v>
      </c>
      <c r="AX112" s="13" t="s">
        <v>72</v>
      </c>
      <c r="AY112" s="203" t="s">
        <v>130</v>
      </c>
    </row>
    <row r="113" spans="1:65" s="14" customFormat="1" ht="11.25">
      <c r="B113" s="204"/>
      <c r="C113" s="205"/>
      <c r="D113" s="195" t="s">
        <v>141</v>
      </c>
      <c r="E113" s="206" t="s">
        <v>19</v>
      </c>
      <c r="F113" s="207" t="s">
        <v>149</v>
      </c>
      <c r="G113" s="205"/>
      <c r="H113" s="208">
        <v>4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141</v>
      </c>
      <c r="AU113" s="214" t="s">
        <v>81</v>
      </c>
      <c r="AV113" s="14" t="s">
        <v>81</v>
      </c>
      <c r="AW113" s="14" t="s">
        <v>33</v>
      </c>
      <c r="AX113" s="14" t="s">
        <v>72</v>
      </c>
      <c r="AY113" s="214" t="s">
        <v>130</v>
      </c>
    </row>
    <row r="114" spans="1:65" s="15" customFormat="1" ht="11.25">
      <c r="B114" s="215"/>
      <c r="C114" s="216"/>
      <c r="D114" s="195" t="s">
        <v>141</v>
      </c>
      <c r="E114" s="217" t="s">
        <v>19</v>
      </c>
      <c r="F114" s="218" t="s">
        <v>150</v>
      </c>
      <c r="G114" s="216"/>
      <c r="H114" s="219">
        <v>15.5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141</v>
      </c>
      <c r="AU114" s="225" t="s">
        <v>81</v>
      </c>
      <c r="AV114" s="15" t="s">
        <v>137</v>
      </c>
      <c r="AW114" s="15" t="s">
        <v>33</v>
      </c>
      <c r="AX114" s="15" t="s">
        <v>79</v>
      </c>
      <c r="AY114" s="225" t="s">
        <v>130</v>
      </c>
    </row>
    <row r="115" spans="1:65" s="2" customFormat="1" ht="55.5" customHeight="1">
      <c r="A115" s="36"/>
      <c r="B115" s="37"/>
      <c r="C115" s="175" t="s">
        <v>151</v>
      </c>
      <c r="D115" s="175" t="s">
        <v>132</v>
      </c>
      <c r="E115" s="176" t="s">
        <v>152</v>
      </c>
      <c r="F115" s="177" t="s">
        <v>153</v>
      </c>
      <c r="G115" s="178" t="s">
        <v>135</v>
      </c>
      <c r="H115" s="179">
        <v>4</v>
      </c>
      <c r="I115" s="180"/>
      <c r="J115" s="181">
        <f>ROUND(I115*H115,2)</f>
        <v>0</v>
      </c>
      <c r="K115" s="177" t="s">
        <v>136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0.24299999999999999</v>
      </c>
      <c r="T115" s="185">
        <f>S115*H115</f>
        <v>0.97199999999999998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137</v>
      </c>
      <c r="AT115" s="186" t="s">
        <v>132</v>
      </c>
      <c r="AU115" s="186" t="s">
        <v>81</v>
      </c>
      <c r="AY115" s="19" t="s">
        <v>130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137</v>
      </c>
      <c r="BM115" s="186" t="s">
        <v>154</v>
      </c>
    </row>
    <row r="116" spans="1:65" s="2" customFormat="1" ht="11.25">
      <c r="A116" s="36"/>
      <c r="B116" s="37"/>
      <c r="C116" s="38"/>
      <c r="D116" s="188" t="s">
        <v>139</v>
      </c>
      <c r="E116" s="38"/>
      <c r="F116" s="189" t="s">
        <v>155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139</v>
      </c>
      <c r="AU116" s="19" t="s">
        <v>81</v>
      </c>
    </row>
    <row r="117" spans="1:65" s="13" customFormat="1" ht="11.25">
      <c r="B117" s="193"/>
      <c r="C117" s="194"/>
      <c r="D117" s="195" t="s">
        <v>141</v>
      </c>
      <c r="E117" s="196" t="s">
        <v>19</v>
      </c>
      <c r="F117" s="197" t="s">
        <v>148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141</v>
      </c>
      <c r="AU117" s="203" t="s">
        <v>81</v>
      </c>
      <c r="AV117" s="13" t="s">
        <v>79</v>
      </c>
      <c r="AW117" s="13" t="s">
        <v>33</v>
      </c>
      <c r="AX117" s="13" t="s">
        <v>72</v>
      </c>
      <c r="AY117" s="203" t="s">
        <v>130</v>
      </c>
    </row>
    <row r="118" spans="1:65" s="14" customFormat="1" ht="11.25">
      <c r="B118" s="204"/>
      <c r="C118" s="205"/>
      <c r="D118" s="195" t="s">
        <v>141</v>
      </c>
      <c r="E118" s="206" t="s">
        <v>19</v>
      </c>
      <c r="F118" s="207" t="s">
        <v>149</v>
      </c>
      <c r="G118" s="205"/>
      <c r="H118" s="208">
        <v>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141</v>
      </c>
      <c r="AU118" s="214" t="s">
        <v>81</v>
      </c>
      <c r="AV118" s="14" t="s">
        <v>81</v>
      </c>
      <c r="AW118" s="14" t="s">
        <v>33</v>
      </c>
      <c r="AX118" s="14" t="s">
        <v>79</v>
      </c>
      <c r="AY118" s="214" t="s">
        <v>130</v>
      </c>
    </row>
    <row r="119" spans="1:65" s="2" customFormat="1" ht="44.25" customHeight="1">
      <c r="A119" s="36"/>
      <c r="B119" s="37"/>
      <c r="C119" s="175" t="s">
        <v>137</v>
      </c>
      <c r="D119" s="175" t="s">
        <v>132</v>
      </c>
      <c r="E119" s="176" t="s">
        <v>156</v>
      </c>
      <c r="F119" s="177" t="s">
        <v>157</v>
      </c>
      <c r="G119" s="178" t="s">
        <v>158</v>
      </c>
      <c r="H119" s="179">
        <v>72.287999999999997</v>
      </c>
      <c r="I119" s="180"/>
      <c r="J119" s="181">
        <f>ROUND(I119*H119,2)</f>
        <v>0</v>
      </c>
      <c r="K119" s="177" t="s">
        <v>136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137</v>
      </c>
      <c r="AT119" s="186" t="s">
        <v>132</v>
      </c>
      <c r="AU119" s="186" t="s">
        <v>81</v>
      </c>
      <c r="AY119" s="19" t="s">
        <v>130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137</v>
      </c>
      <c r="BM119" s="186" t="s">
        <v>159</v>
      </c>
    </row>
    <row r="120" spans="1:65" s="2" customFormat="1" ht="11.25">
      <c r="A120" s="36"/>
      <c r="B120" s="37"/>
      <c r="C120" s="38"/>
      <c r="D120" s="188" t="s">
        <v>139</v>
      </c>
      <c r="E120" s="38"/>
      <c r="F120" s="189" t="s">
        <v>160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139</v>
      </c>
      <c r="AU120" s="19" t="s">
        <v>81</v>
      </c>
    </row>
    <row r="121" spans="1:65" s="13" customFormat="1" ht="11.25">
      <c r="B121" s="193"/>
      <c r="C121" s="194"/>
      <c r="D121" s="195" t="s">
        <v>141</v>
      </c>
      <c r="E121" s="196" t="s">
        <v>19</v>
      </c>
      <c r="F121" s="197" t="s">
        <v>161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141</v>
      </c>
      <c r="AU121" s="203" t="s">
        <v>81</v>
      </c>
      <c r="AV121" s="13" t="s">
        <v>79</v>
      </c>
      <c r="AW121" s="13" t="s">
        <v>33</v>
      </c>
      <c r="AX121" s="13" t="s">
        <v>72</v>
      </c>
      <c r="AY121" s="203" t="s">
        <v>130</v>
      </c>
    </row>
    <row r="122" spans="1:65" s="14" customFormat="1" ht="11.25">
      <c r="B122" s="204"/>
      <c r="C122" s="205"/>
      <c r="D122" s="195" t="s">
        <v>141</v>
      </c>
      <c r="E122" s="206" t="s">
        <v>19</v>
      </c>
      <c r="F122" s="207" t="s">
        <v>162</v>
      </c>
      <c r="G122" s="205"/>
      <c r="H122" s="208">
        <v>72.287999999999997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141</v>
      </c>
      <c r="AU122" s="214" t="s">
        <v>81</v>
      </c>
      <c r="AV122" s="14" t="s">
        <v>81</v>
      </c>
      <c r="AW122" s="14" t="s">
        <v>33</v>
      </c>
      <c r="AX122" s="14" t="s">
        <v>79</v>
      </c>
      <c r="AY122" s="214" t="s">
        <v>130</v>
      </c>
    </row>
    <row r="123" spans="1:65" s="2" customFormat="1" ht="37.9" customHeight="1">
      <c r="A123" s="36"/>
      <c r="B123" s="37"/>
      <c r="C123" s="175" t="s">
        <v>163</v>
      </c>
      <c r="D123" s="175" t="s">
        <v>132</v>
      </c>
      <c r="E123" s="176" t="s">
        <v>164</v>
      </c>
      <c r="F123" s="177" t="s">
        <v>165</v>
      </c>
      <c r="G123" s="178" t="s">
        <v>158</v>
      </c>
      <c r="H123" s="179">
        <v>10.585000000000001</v>
      </c>
      <c r="I123" s="180"/>
      <c r="J123" s="181">
        <f>ROUND(I123*H123,2)</f>
        <v>0</v>
      </c>
      <c r="K123" s="177" t="s">
        <v>136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137</v>
      </c>
      <c r="AT123" s="186" t="s">
        <v>132</v>
      </c>
      <c r="AU123" s="186" t="s">
        <v>81</v>
      </c>
      <c r="AY123" s="19" t="s">
        <v>130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137</v>
      </c>
      <c r="BM123" s="186" t="s">
        <v>166</v>
      </c>
    </row>
    <row r="124" spans="1:65" s="2" customFormat="1" ht="11.25">
      <c r="A124" s="36"/>
      <c r="B124" s="37"/>
      <c r="C124" s="38"/>
      <c r="D124" s="188" t="s">
        <v>139</v>
      </c>
      <c r="E124" s="38"/>
      <c r="F124" s="189" t="s">
        <v>167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139</v>
      </c>
      <c r="AU124" s="19" t="s">
        <v>81</v>
      </c>
    </row>
    <row r="125" spans="1:65" s="13" customFormat="1" ht="11.25">
      <c r="B125" s="193"/>
      <c r="C125" s="194"/>
      <c r="D125" s="195" t="s">
        <v>141</v>
      </c>
      <c r="E125" s="196" t="s">
        <v>19</v>
      </c>
      <c r="F125" s="197" t="s">
        <v>168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141</v>
      </c>
      <c r="AU125" s="203" t="s">
        <v>81</v>
      </c>
      <c r="AV125" s="13" t="s">
        <v>79</v>
      </c>
      <c r="AW125" s="13" t="s">
        <v>33</v>
      </c>
      <c r="AX125" s="13" t="s">
        <v>72</v>
      </c>
      <c r="AY125" s="203" t="s">
        <v>130</v>
      </c>
    </row>
    <row r="126" spans="1:65" s="13" customFormat="1" ht="11.25">
      <c r="B126" s="193"/>
      <c r="C126" s="194"/>
      <c r="D126" s="195" t="s">
        <v>141</v>
      </c>
      <c r="E126" s="196" t="s">
        <v>19</v>
      </c>
      <c r="F126" s="197" t="s">
        <v>169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141</v>
      </c>
      <c r="AU126" s="203" t="s">
        <v>81</v>
      </c>
      <c r="AV126" s="13" t="s">
        <v>79</v>
      </c>
      <c r="AW126" s="13" t="s">
        <v>33</v>
      </c>
      <c r="AX126" s="13" t="s">
        <v>72</v>
      </c>
      <c r="AY126" s="203" t="s">
        <v>130</v>
      </c>
    </row>
    <row r="127" spans="1:65" s="14" customFormat="1" ht="11.25">
      <c r="B127" s="204"/>
      <c r="C127" s="205"/>
      <c r="D127" s="195" t="s">
        <v>141</v>
      </c>
      <c r="E127" s="206" t="s">
        <v>19</v>
      </c>
      <c r="F127" s="207" t="s">
        <v>170</v>
      </c>
      <c r="G127" s="205"/>
      <c r="H127" s="208">
        <v>3.3540000000000001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141</v>
      </c>
      <c r="AU127" s="214" t="s">
        <v>81</v>
      </c>
      <c r="AV127" s="14" t="s">
        <v>81</v>
      </c>
      <c r="AW127" s="14" t="s">
        <v>33</v>
      </c>
      <c r="AX127" s="14" t="s">
        <v>72</v>
      </c>
      <c r="AY127" s="214" t="s">
        <v>130</v>
      </c>
    </row>
    <row r="128" spans="1:65" s="14" customFormat="1" ht="11.25">
      <c r="B128" s="204"/>
      <c r="C128" s="205"/>
      <c r="D128" s="195" t="s">
        <v>141</v>
      </c>
      <c r="E128" s="206" t="s">
        <v>19</v>
      </c>
      <c r="F128" s="207" t="s">
        <v>171</v>
      </c>
      <c r="G128" s="205"/>
      <c r="H128" s="208">
        <v>5.03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141</v>
      </c>
      <c r="AU128" s="214" t="s">
        <v>81</v>
      </c>
      <c r="AV128" s="14" t="s">
        <v>81</v>
      </c>
      <c r="AW128" s="14" t="s">
        <v>33</v>
      </c>
      <c r="AX128" s="14" t="s">
        <v>72</v>
      </c>
      <c r="AY128" s="214" t="s">
        <v>130</v>
      </c>
    </row>
    <row r="129" spans="1:65" s="13" customFormat="1" ht="11.25">
      <c r="B129" s="193"/>
      <c r="C129" s="194"/>
      <c r="D129" s="195" t="s">
        <v>141</v>
      </c>
      <c r="E129" s="196" t="s">
        <v>19</v>
      </c>
      <c r="F129" s="197" t="s">
        <v>172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141</v>
      </c>
      <c r="AU129" s="203" t="s">
        <v>81</v>
      </c>
      <c r="AV129" s="13" t="s">
        <v>79</v>
      </c>
      <c r="AW129" s="13" t="s">
        <v>33</v>
      </c>
      <c r="AX129" s="13" t="s">
        <v>72</v>
      </c>
      <c r="AY129" s="203" t="s">
        <v>130</v>
      </c>
    </row>
    <row r="130" spans="1:65" s="14" customFormat="1" ht="11.25">
      <c r="B130" s="204"/>
      <c r="C130" s="205"/>
      <c r="D130" s="195" t="s">
        <v>141</v>
      </c>
      <c r="E130" s="206" t="s">
        <v>19</v>
      </c>
      <c r="F130" s="207" t="s">
        <v>173</v>
      </c>
      <c r="G130" s="205"/>
      <c r="H130" s="208">
        <v>1.258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141</v>
      </c>
      <c r="AU130" s="214" t="s">
        <v>81</v>
      </c>
      <c r="AV130" s="14" t="s">
        <v>81</v>
      </c>
      <c r="AW130" s="14" t="s">
        <v>33</v>
      </c>
      <c r="AX130" s="14" t="s">
        <v>72</v>
      </c>
      <c r="AY130" s="214" t="s">
        <v>130</v>
      </c>
    </row>
    <row r="131" spans="1:65" s="14" customFormat="1" ht="11.25">
      <c r="B131" s="204"/>
      <c r="C131" s="205"/>
      <c r="D131" s="195" t="s">
        <v>141</v>
      </c>
      <c r="E131" s="206" t="s">
        <v>19</v>
      </c>
      <c r="F131" s="207" t="s">
        <v>174</v>
      </c>
      <c r="G131" s="205"/>
      <c r="H131" s="208">
        <v>0.94299999999999995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141</v>
      </c>
      <c r="AU131" s="214" t="s">
        <v>81</v>
      </c>
      <c r="AV131" s="14" t="s">
        <v>81</v>
      </c>
      <c r="AW131" s="14" t="s">
        <v>33</v>
      </c>
      <c r="AX131" s="14" t="s">
        <v>72</v>
      </c>
      <c r="AY131" s="214" t="s">
        <v>130</v>
      </c>
    </row>
    <row r="132" spans="1:65" s="15" customFormat="1" ht="11.25">
      <c r="B132" s="215"/>
      <c r="C132" s="216"/>
      <c r="D132" s="195" t="s">
        <v>141</v>
      </c>
      <c r="E132" s="217" t="s">
        <v>19</v>
      </c>
      <c r="F132" s="218" t="s">
        <v>150</v>
      </c>
      <c r="G132" s="216"/>
      <c r="H132" s="219">
        <v>10.585000000000001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141</v>
      </c>
      <c r="AU132" s="225" t="s">
        <v>81</v>
      </c>
      <c r="AV132" s="15" t="s">
        <v>137</v>
      </c>
      <c r="AW132" s="15" t="s">
        <v>33</v>
      </c>
      <c r="AX132" s="15" t="s">
        <v>79</v>
      </c>
      <c r="AY132" s="225" t="s">
        <v>130</v>
      </c>
    </row>
    <row r="133" spans="1:65" s="2" customFormat="1" ht="62.65" customHeight="1">
      <c r="A133" s="36"/>
      <c r="B133" s="37"/>
      <c r="C133" s="175" t="s">
        <v>175</v>
      </c>
      <c r="D133" s="175" t="s">
        <v>132</v>
      </c>
      <c r="E133" s="176" t="s">
        <v>176</v>
      </c>
      <c r="F133" s="177" t="s">
        <v>177</v>
      </c>
      <c r="G133" s="178" t="s">
        <v>158</v>
      </c>
      <c r="H133" s="179">
        <v>24.640999999999998</v>
      </c>
      <c r="I133" s="180"/>
      <c r="J133" s="181">
        <f>ROUND(I133*H133,2)</f>
        <v>0</v>
      </c>
      <c r="K133" s="177" t="s">
        <v>136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137</v>
      </c>
      <c r="AT133" s="186" t="s">
        <v>132</v>
      </c>
      <c r="AU133" s="186" t="s">
        <v>81</v>
      </c>
      <c r="AY133" s="19" t="s">
        <v>130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137</v>
      </c>
      <c r="BM133" s="186" t="s">
        <v>178</v>
      </c>
    </row>
    <row r="134" spans="1:65" s="2" customFormat="1" ht="11.25">
      <c r="A134" s="36"/>
      <c r="B134" s="37"/>
      <c r="C134" s="38"/>
      <c r="D134" s="188" t="s">
        <v>139</v>
      </c>
      <c r="E134" s="38"/>
      <c r="F134" s="189" t="s">
        <v>179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139</v>
      </c>
      <c r="AU134" s="19" t="s">
        <v>81</v>
      </c>
    </row>
    <row r="135" spans="1:65" s="2" customFormat="1" ht="37.9" customHeight="1">
      <c r="A135" s="36"/>
      <c r="B135" s="37"/>
      <c r="C135" s="175" t="s">
        <v>180</v>
      </c>
      <c r="D135" s="175" t="s">
        <v>132</v>
      </c>
      <c r="E135" s="176" t="s">
        <v>181</v>
      </c>
      <c r="F135" s="177" t="s">
        <v>182</v>
      </c>
      <c r="G135" s="178" t="s">
        <v>158</v>
      </c>
      <c r="H135" s="179">
        <v>24.640999999999998</v>
      </c>
      <c r="I135" s="180"/>
      <c r="J135" s="181">
        <f>ROUND(I135*H135,2)</f>
        <v>0</v>
      </c>
      <c r="K135" s="177" t="s">
        <v>136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137</v>
      </c>
      <c r="AT135" s="186" t="s">
        <v>132</v>
      </c>
      <c r="AU135" s="186" t="s">
        <v>81</v>
      </c>
      <c r="AY135" s="19" t="s">
        <v>130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137</v>
      </c>
      <c r="BM135" s="186" t="s">
        <v>183</v>
      </c>
    </row>
    <row r="136" spans="1:65" s="2" customFormat="1" ht="11.25">
      <c r="A136" s="36"/>
      <c r="B136" s="37"/>
      <c r="C136" s="38"/>
      <c r="D136" s="188" t="s">
        <v>139</v>
      </c>
      <c r="E136" s="38"/>
      <c r="F136" s="189" t="s">
        <v>184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139</v>
      </c>
      <c r="AU136" s="19" t="s">
        <v>81</v>
      </c>
    </row>
    <row r="137" spans="1:65" s="13" customFormat="1" ht="11.25">
      <c r="B137" s="193"/>
      <c r="C137" s="194"/>
      <c r="D137" s="195" t="s">
        <v>141</v>
      </c>
      <c r="E137" s="196" t="s">
        <v>19</v>
      </c>
      <c r="F137" s="197" t="s">
        <v>185</v>
      </c>
      <c r="G137" s="194"/>
      <c r="H137" s="196" t="s">
        <v>19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141</v>
      </c>
      <c r="AU137" s="203" t="s">
        <v>81</v>
      </c>
      <c r="AV137" s="13" t="s">
        <v>79</v>
      </c>
      <c r="AW137" s="13" t="s">
        <v>33</v>
      </c>
      <c r="AX137" s="13" t="s">
        <v>72</v>
      </c>
      <c r="AY137" s="203" t="s">
        <v>130</v>
      </c>
    </row>
    <row r="138" spans="1:65" s="14" customFormat="1" ht="11.25">
      <c r="B138" s="204"/>
      <c r="C138" s="205"/>
      <c r="D138" s="195" t="s">
        <v>141</v>
      </c>
      <c r="E138" s="206" t="s">
        <v>19</v>
      </c>
      <c r="F138" s="207" t="s">
        <v>186</v>
      </c>
      <c r="G138" s="205"/>
      <c r="H138" s="208">
        <v>14.055999999999999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81</v>
      </c>
      <c r="AV138" s="14" t="s">
        <v>81</v>
      </c>
      <c r="AW138" s="14" t="s">
        <v>33</v>
      </c>
      <c r="AX138" s="14" t="s">
        <v>72</v>
      </c>
      <c r="AY138" s="214" t="s">
        <v>130</v>
      </c>
    </row>
    <row r="139" spans="1:65" s="14" customFormat="1" ht="11.25">
      <c r="B139" s="204"/>
      <c r="C139" s="205"/>
      <c r="D139" s="195" t="s">
        <v>141</v>
      </c>
      <c r="E139" s="206" t="s">
        <v>19</v>
      </c>
      <c r="F139" s="207" t="s">
        <v>187</v>
      </c>
      <c r="G139" s="205"/>
      <c r="H139" s="208">
        <v>10.585000000000001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141</v>
      </c>
      <c r="AU139" s="214" t="s">
        <v>81</v>
      </c>
      <c r="AV139" s="14" t="s">
        <v>81</v>
      </c>
      <c r="AW139" s="14" t="s">
        <v>33</v>
      </c>
      <c r="AX139" s="14" t="s">
        <v>72</v>
      </c>
      <c r="AY139" s="214" t="s">
        <v>130</v>
      </c>
    </row>
    <row r="140" spans="1:65" s="15" customFormat="1" ht="11.25">
      <c r="B140" s="215"/>
      <c r="C140" s="216"/>
      <c r="D140" s="195" t="s">
        <v>141</v>
      </c>
      <c r="E140" s="217" t="s">
        <v>19</v>
      </c>
      <c r="F140" s="218" t="s">
        <v>150</v>
      </c>
      <c r="G140" s="216"/>
      <c r="H140" s="219">
        <v>24.640999999999998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141</v>
      </c>
      <c r="AU140" s="225" t="s">
        <v>81</v>
      </c>
      <c r="AV140" s="15" t="s">
        <v>137</v>
      </c>
      <c r="AW140" s="15" t="s">
        <v>33</v>
      </c>
      <c r="AX140" s="15" t="s">
        <v>79</v>
      </c>
      <c r="AY140" s="225" t="s">
        <v>130</v>
      </c>
    </row>
    <row r="141" spans="1:65" s="2" customFormat="1" ht="37.9" customHeight="1">
      <c r="A141" s="36"/>
      <c r="B141" s="37"/>
      <c r="C141" s="175" t="s">
        <v>188</v>
      </c>
      <c r="D141" s="175" t="s">
        <v>132</v>
      </c>
      <c r="E141" s="176" t="s">
        <v>189</v>
      </c>
      <c r="F141" s="177" t="s">
        <v>190</v>
      </c>
      <c r="G141" s="178" t="s">
        <v>158</v>
      </c>
      <c r="H141" s="179">
        <v>24.640999999999998</v>
      </c>
      <c r="I141" s="180"/>
      <c r="J141" s="181">
        <f>ROUND(I141*H141,2)</f>
        <v>0</v>
      </c>
      <c r="K141" s="177" t="s">
        <v>136</v>
      </c>
      <c r="L141" s="41"/>
      <c r="M141" s="182" t="s">
        <v>19</v>
      </c>
      <c r="N141" s="183" t="s">
        <v>43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137</v>
      </c>
      <c r="AT141" s="186" t="s">
        <v>132</v>
      </c>
      <c r="AU141" s="186" t="s">
        <v>81</v>
      </c>
      <c r="AY141" s="19" t="s">
        <v>130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137</v>
      </c>
      <c r="BM141" s="186" t="s">
        <v>191</v>
      </c>
    </row>
    <row r="142" spans="1:65" s="2" customFormat="1" ht="11.25">
      <c r="A142" s="36"/>
      <c r="B142" s="37"/>
      <c r="C142" s="38"/>
      <c r="D142" s="188" t="s">
        <v>139</v>
      </c>
      <c r="E142" s="38"/>
      <c r="F142" s="189" t="s">
        <v>192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139</v>
      </c>
      <c r="AU142" s="19" t="s">
        <v>81</v>
      </c>
    </row>
    <row r="143" spans="1:65" s="2" customFormat="1" ht="44.25" customHeight="1">
      <c r="A143" s="36"/>
      <c r="B143" s="37"/>
      <c r="C143" s="175" t="s">
        <v>193</v>
      </c>
      <c r="D143" s="175" t="s">
        <v>132</v>
      </c>
      <c r="E143" s="176" t="s">
        <v>194</v>
      </c>
      <c r="F143" s="177" t="s">
        <v>195</v>
      </c>
      <c r="G143" s="178" t="s">
        <v>196</v>
      </c>
      <c r="H143" s="179">
        <v>45.585999999999999</v>
      </c>
      <c r="I143" s="180"/>
      <c r="J143" s="181">
        <f>ROUND(I143*H143,2)</f>
        <v>0</v>
      </c>
      <c r="K143" s="177" t="s">
        <v>136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137</v>
      </c>
      <c r="AT143" s="186" t="s">
        <v>132</v>
      </c>
      <c r="AU143" s="186" t="s">
        <v>81</v>
      </c>
      <c r="AY143" s="19" t="s">
        <v>130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137</v>
      </c>
      <c r="BM143" s="186" t="s">
        <v>197</v>
      </c>
    </row>
    <row r="144" spans="1:65" s="2" customFormat="1" ht="11.25">
      <c r="A144" s="36"/>
      <c r="B144" s="37"/>
      <c r="C144" s="38"/>
      <c r="D144" s="188" t="s">
        <v>139</v>
      </c>
      <c r="E144" s="38"/>
      <c r="F144" s="189" t="s">
        <v>198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139</v>
      </c>
      <c r="AU144" s="19" t="s">
        <v>81</v>
      </c>
    </row>
    <row r="145" spans="1:65" s="14" customFormat="1" ht="11.25">
      <c r="B145" s="204"/>
      <c r="C145" s="205"/>
      <c r="D145" s="195" t="s">
        <v>141</v>
      </c>
      <c r="E145" s="205"/>
      <c r="F145" s="207" t="s">
        <v>199</v>
      </c>
      <c r="G145" s="205"/>
      <c r="H145" s="208">
        <v>45.585999999999999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141</v>
      </c>
      <c r="AU145" s="214" t="s">
        <v>81</v>
      </c>
      <c r="AV145" s="14" t="s">
        <v>81</v>
      </c>
      <c r="AW145" s="14" t="s">
        <v>4</v>
      </c>
      <c r="AX145" s="14" t="s">
        <v>79</v>
      </c>
      <c r="AY145" s="214" t="s">
        <v>130</v>
      </c>
    </row>
    <row r="146" spans="1:65" s="2" customFormat="1" ht="44.25" customHeight="1">
      <c r="A146" s="36"/>
      <c r="B146" s="37"/>
      <c r="C146" s="175" t="s">
        <v>200</v>
      </c>
      <c r="D146" s="175" t="s">
        <v>132</v>
      </c>
      <c r="E146" s="176" t="s">
        <v>201</v>
      </c>
      <c r="F146" s="177" t="s">
        <v>202</v>
      </c>
      <c r="G146" s="178" t="s">
        <v>158</v>
      </c>
      <c r="H146" s="179">
        <v>58.231999999999999</v>
      </c>
      <c r="I146" s="180"/>
      <c r="J146" s="181">
        <f>ROUND(I146*H146,2)</f>
        <v>0</v>
      </c>
      <c r="K146" s="177" t="s">
        <v>136</v>
      </c>
      <c r="L146" s="41"/>
      <c r="M146" s="182" t="s">
        <v>19</v>
      </c>
      <c r="N146" s="183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137</v>
      </c>
      <c r="AT146" s="186" t="s">
        <v>132</v>
      </c>
      <c r="AU146" s="186" t="s">
        <v>81</v>
      </c>
      <c r="AY146" s="19" t="s">
        <v>130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137</v>
      </c>
      <c r="BM146" s="186" t="s">
        <v>203</v>
      </c>
    </row>
    <row r="147" spans="1:65" s="2" customFormat="1" ht="11.25">
      <c r="A147" s="36"/>
      <c r="B147" s="37"/>
      <c r="C147" s="38"/>
      <c r="D147" s="188" t="s">
        <v>139</v>
      </c>
      <c r="E147" s="38"/>
      <c r="F147" s="189" t="s">
        <v>204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139</v>
      </c>
      <c r="AU147" s="19" t="s">
        <v>81</v>
      </c>
    </row>
    <row r="148" spans="1:65" s="13" customFormat="1" ht="11.25">
      <c r="B148" s="193"/>
      <c r="C148" s="194"/>
      <c r="D148" s="195" t="s">
        <v>141</v>
      </c>
      <c r="E148" s="196" t="s">
        <v>19</v>
      </c>
      <c r="F148" s="197" t="s">
        <v>161</v>
      </c>
      <c r="G148" s="194"/>
      <c r="H148" s="196" t="s">
        <v>19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141</v>
      </c>
      <c r="AU148" s="203" t="s">
        <v>81</v>
      </c>
      <c r="AV148" s="13" t="s">
        <v>79</v>
      </c>
      <c r="AW148" s="13" t="s">
        <v>33</v>
      </c>
      <c r="AX148" s="13" t="s">
        <v>72</v>
      </c>
      <c r="AY148" s="203" t="s">
        <v>130</v>
      </c>
    </row>
    <row r="149" spans="1:65" s="14" customFormat="1" ht="11.25">
      <c r="B149" s="204"/>
      <c r="C149" s="205"/>
      <c r="D149" s="195" t="s">
        <v>141</v>
      </c>
      <c r="E149" s="206" t="s">
        <v>19</v>
      </c>
      <c r="F149" s="207" t="s">
        <v>205</v>
      </c>
      <c r="G149" s="205"/>
      <c r="H149" s="208">
        <v>58.231999999999999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141</v>
      </c>
      <c r="AU149" s="214" t="s">
        <v>81</v>
      </c>
      <c r="AV149" s="14" t="s">
        <v>81</v>
      </c>
      <c r="AW149" s="14" t="s">
        <v>33</v>
      </c>
      <c r="AX149" s="14" t="s">
        <v>79</v>
      </c>
      <c r="AY149" s="214" t="s">
        <v>130</v>
      </c>
    </row>
    <row r="150" spans="1:65" s="2" customFormat="1" ht="66.75" customHeight="1">
      <c r="A150" s="36"/>
      <c r="B150" s="37"/>
      <c r="C150" s="175" t="s">
        <v>206</v>
      </c>
      <c r="D150" s="175" t="s">
        <v>132</v>
      </c>
      <c r="E150" s="176" t="s">
        <v>207</v>
      </c>
      <c r="F150" s="177" t="s">
        <v>208</v>
      </c>
      <c r="G150" s="178" t="s">
        <v>158</v>
      </c>
      <c r="H150" s="179">
        <v>10.039999999999999</v>
      </c>
      <c r="I150" s="180"/>
      <c r="J150" s="181">
        <f>ROUND(I150*H150,2)</f>
        <v>0</v>
      </c>
      <c r="K150" s="177" t="s">
        <v>136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137</v>
      </c>
      <c r="AT150" s="186" t="s">
        <v>132</v>
      </c>
      <c r="AU150" s="186" t="s">
        <v>81</v>
      </c>
      <c r="AY150" s="19" t="s">
        <v>130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137</v>
      </c>
      <c r="BM150" s="186" t="s">
        <v>209</v>
      </c>
    </row>
    <row r="151" spans="1:65" s="2" customFormat="1" ht="11.25">
      <c r="A151" s="36"/>
      <c r="B151" s="37"/>
      <c r="C151" s="38"/>
      <c r="D151" s="188" t="s">
        <v>139</v>
      </c>
      <c r="E151" s="38"/>
      <c r="F151" s="189" t="s">
        <v>210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139</v>
      </c>
      <c r="AU151" s="19" t="s">
        <v>81</v>
      </c>
    </row>
    <row r="152" spans="1:65" s="13" customFormat="1" ht="11.25">
      <c r="B152" s="193"/>
      <c r="C152" s="194"/>
      <c r="D152" s="195" t="s">
        <v>141</v>
      </c>
      <c r="E152" s="196" t="s">
        <v>19</v>
      </c>
      <c r="F152" s="197" t="s">
        <v>161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141</v>
      </c>
      <c r="AU152" s="203" t="s">
        <v>81</v>
      </c>
      <c r="AV152" s="13" t="s">
        <v>79</v>
      </c>
      <c r="AW152" s="13" t="s">
        <v>33</v>
      </c>
      <c r="AX152" s="13" t="s">
        <v>72</v>
      </c>
      <c r="AY152" s="203" t="s">
        <v>130</v>
      </c>
    </row>
    <row r="153" spans="1:65" s="14" customFormat="1" ht="11.25">
      <c r="B153" s="204"/>
      <c r="C153" s="205"/>
      <c r="D153" s="195" t="s">
        <v>141</v>
      </c>
      <c r="E153" s="206" t="s">
        <v>19</v>
      </c>
      <c r="F153" s="207" t="s">
        <v>211</v>
      </c>
      <c r="G153" s="205"/>
      <c r="H153" s="208">
        <v>10.039999999999999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141</v>
      </c>
      <c r="AU153" s="214" t="s">
        <v>81</v>
      </c>
      <c r="AV153" s="14" t="s">
        <v>81</v>
      </c>
      <c r="AW153" s="14" t="s">
        <v>33</v>
      </c>
      <c r="AX153" s="14" t="s">
        <v>79</v>
      </c>
      <c r="AY153" s="214" t="s">
        <v>130</v>
      </c>
    </row>
    <row r="154" spans="1:65" s="2" customFormat="1" ht="16.5" customHeight="1">
      <c r="A154" s="36"/>
      <c r="B154" s="37"/>
      <c r="C154" s="226" t="s">
        <v>212</v>
      </c>
      <c r="D154" s="226" t="s">
        <v>213</v>
      </c>
      <c r="E154" s="227" t="s">
        <v>214</v>
      </c>
      <c r="F154" s="228" t="s">
        <v>215</v>
      </c>
      <c r="G154" s="229" t="s">
        <v>196</v>
      </c>
      <c r="H154" s="230">
        <v>20.079999999999998</v>
      </c>
      <c r="I154" s="231"/>
      <c r="J154" s="232">
        <f>ROUND(I154*H154,2)</f>
        <v>0</v>
      </c>
      <c r="K154" s="228" t="s">
        <v>136</v>
      </c>
      <c r="L154" s="233"/>
      <c r="M154" s="234" t="s">
        <v>19</v>
      </c>
      <c r="N154" s="235" t="s">
        <v>43</v>
      </c>
      <c r="O154" s="66"/>
      <c r="P154" s="184">
        <f>O154*H154</f>
        <v>0</v>
      </c>
      <c r="Q154" s="184">
        <v>1</v>
      </c>
      <c r="R154" s="184">
        <f>Q154*H154</f>
        <v>20.079999999999998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188</v>
      </c>
      <c r="AT154" s="186" t="s">
        <v>213</v>
      </c>
      <c r="AU154" s="186" t="s">
        <v>81</v>
      </c>
      <c r="AY154" s="19" t="s">
        <v>130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79</v>
      </c>
      <c r="BK154" s="187">
        <f>ROUND(I154*H154,2)</f>
        <v>0</v>
      </c>
      <c r="BL154" s="19" t="s">
        <v>137</v>
      </c>
      <c r="BM154" s="186" t="s">
        <v>216</v>
      </c>
    </row>
    <row r="155" spans="1:65" s="14" customFormat="1" ht="11.25">
      <c r="B155" s="204"/>
      <c r="C155" s="205"/>
      <c r="D155" s="195" t="s">
        <v>141</v>
      </c>
      <c r="E155" s="205"/>
      <c r="F155" s="207" t="s">
        <v>217</v>
      </c>
      <c r="G155" s="205"/>
      <c r="H155" s="208">
        <v>20.079999999999998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81</v>
      </c>
      <c r="AV155" s="14" t="s">
        <v>81</v>
      </c>
      <c r="AW155" s="14" t="s">
        <v>4</v>
      </c>
      <c r="AX155" s="14" t="s">
        <v>79</v>
      </c>
      <c r="AY155" s="214" t="s">
        <v>130</v>
      </c>
    </row>
    <row r="156" spans="1:65" s="2" customFormat="1" ht="24.2" customHeight="1">
      <c r="A156" s="36"/>
      <c r="B156" s="37"/>
      <c r="C156" s="175" t="s">
        <v>218</v>
      </c>
      <c r="D156" s="175" t="s">
        <v>132</v>
      </c>
      <c r="E156" s="176" t="s">
        <v>219</v>
      </c>
      <c r="F156" s="177" t="s">
        <v>220</v>
      </c>
      <c r="G156" s="178" t="s">
        <v>221</v>
      </c>
      <c r="H156" s="179">
        <v>1</v>
      </c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43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137</v>
      </c>
      <c r="AT156" s="186" t="s">
        <v>132</v>
      </c>
      <c r="AU156" s="186" t="s">
        <v>81</v>
      </c>
      <c r="AY156" s="19" t="s">
        <v>130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79</v>
      </c>
      <c r="BK156" s="187">
        <f>ROUND(I156*H156,2)</f>
        <v>0</v>
      </c>
      <c r="BL156" s="19" t="s">
        <v>137</v>
      </c>
      <c r="BM156" s="186" t="s">
        <v>222</v>
      </c>
    </row>
    <row r="157" spans="1:65" s="12" customFormat="1" ht="22.9" customHeight="1">
      <c r="B157" s="159"/>
      <c r="C157" s="160"/>
      <c r="D157" s="161" t="s">
        <v>71</v>
      </c>
      <c r="E157" s="173" t="s">
        <v>81</v>
      </c>
      <c r="F157" s="173" t="s">
        <v>223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SUM(P158:P211)</f>
        <v>0</v>
      </c>
      <c r="Q157" s="167"/>
      <c r="R157" s="168">
        <f>SUM(R158:R211)</f>
        <v>27.818997639999999</v>
      </c>
      <c r="S157" s="167"/>
      <c r="T157" s="169">
        <f>SUM(T158:T211)</f>
        <v>0</v>
      </c>
      <c r="AR157" s="170" t="s">
        <v>79</v>
      </c>
      <c r="AT157" s="171" t="s">
        <v>71</v>
      </c>
      <c r="AU157" s="171" t="s">
        <v>79</v>
      </c>
      <c r="AY157" s="170" t="s">
        <v>130</v>
      </c>
      <c r="BK157" s="172">
        <f>SUM(BK158:BK211)</f>
        <v>0</v>
      </c>
    </row>
    <row r="158" spans="1:65" s="2" customFormat="1" ht="33" customHeight="1">
      <c r="A158" s="36"/>
      <c r="B158" s="37"/>
      <c r="C158" s="175" t="s">
        <v>224</v>
      </c>
      <c r="D158" s="175" t="s">
        <v>132</v>
      </c>
      <c r="E158" s="176" t="s">
        <v>225</v>
      </c>
      <c r="F158" s="177" t="s">
        <v>226</v>
      </c>
      <c r="G158" s="178" t="s">
        <v>158</v>
      </c>
      <c r="H158" s="179">
        <v>10.958</v>
      </c>
      <c r="I158" s="180"/>
      <c r="J158" s="181">
        <f>ROUND(I158*H158,2)</f>
        <v>0</v>
      </c>
      <c r="K158" s="177" t="s">
        <v>136</v>
      </c>
      <c r="L158" s="41"/>
      <c r="M158" s="182" t="s">
        <v>19</v>
      </c>
      <c r="N158" s="183" t="s">
        <v>43</v>
      </c>
      <c r="O158" s="66"/>
      <c r="P158" s="184">
        <f>O158*H158</f>
        <v>0</v>
      </c>
      <c r="Q158" s="184">
        <v>2.5018699999999998</v>
      </c>
      <c r="R158" s="184">
        <f>Q158*H158</f>
        <v>27.415491459999998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137</v>
      </c>
      <c r="AT158" s="186" t="s">
        <v>132</v>
      </c>
      <c r="AU158" s="186" t="s">
        <v>81</v>
      </c>
      <c r="AY158" s="19" t="s">
        <v>130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79</v>
      </c>
      <c r="BK158" s="187">
        <f>ROUND(I158*H158,2)</f>
        <v>0</v>
      </c>
      <c r="BL158" s="19" t="s">
        <v>137</v>
      </c>
      <c r="BM158" s="186" t="s">
        <v>227</v>
      </c>
    </row>
    <row r="159" spans="1:65" s="2" customFormat="1" ht="11.25">
      <c r="A159" s="36"/>
      <c r="B159" s="37"/>
      <c r="C159" s="38"/>
      <c r="D159" s="188" t="s">
        <v>139</v>
      </c>
      <c r="E159" s="38"/>
      <c r="F159" s="189" t="s">
        <v>228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139</v>
      </c>
      <c r="AU159" s="19" t="s">
        <v>81</v>
      </c>
    </row>
    <row r="160" spans="1:65" s="13" customFormat="1" ht="11.25">
      <c r="B160" s="193"/>
      <c r="C160" s="194"/>
      <c r="D160" s="195" t="s">
        <v>141</v>
      </c>
      <c r="E160" s="196" t="s">
        <v>19</v>
      </c>
      <c r="F160" s="197" t="s">
        <v>169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141</v>
      </c>
      <c r="AU160" s="203" t="s">
        <v>81</v>
      </c>
      <c r="AV160" s="13" t="s">
        <v>79</v>
      </c>
      <c r="AW160" s="13" t="s">
        <v>33</v>
      </c>
      <c r="AX160" s="13" t="s">
        <v>72</v>
      </c>
      <c r="AY160" s="203" t="s">
        <v>130</v>
      </c>
    </row>
    <row r="161" spans="1:65" s="13" customFormat="1" ht="11.25">
      <c r="B161" s="193"/>
      <c r="C161" s="194"/>
      <c r="D161" s="195" t="s">
        <v>141</v>
      </c>
      <c r="E161" s="196" t="s">
        <v>19</v>
      </c>
      <c r="F161" s="197" t="s">
        <v>229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141</v>
      </c>
      <c r="AU161" s="203" t="s">
        <v>81</v>
      </c>
      <c r="AV161" s="13" t="s">
        <v>79</v>
      </c>
      <c r="AW161" s="13" t="s">
        <v>33</v>
      </c>
      <c r="AX161" s="13" t="s">
        <v>72</v>
      </c>
      <c r="AY161" s="203" t="s">
        <v>130</v>
      </c>
    </row>
    <row r="162" spans="1:65" s="14" customFormat="1" ht="11.25">
      <c r="B162" s="204"/>
      <c r="C162" s="205"/>
      <c r="D162" s="195" t="s">
        <v>141</v>
      </c>
      <c r="E162" s="206" t="s">
        <v>19</v>
      </c>
      <c r="F162" s="207" t="s">
        <v>230</v>
      </c>
      <c r="G162" s="205"/>
      <c r="H162" s="208">
        <v>3.0720000000000001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141</v>
      </c>
      <c r="AU162" s="214" t="s">
        <v>81</v>
      </c>
      <c r="AV162" s="14" t="s">
        <v>81</v>
      </c>
      <c r="AW162" s="14" t="s">
        <v>33</v>
      </c>
      <c r="AX162" s="14" t="s">
        <v>72</v>
      </c>
      <c r="AY162" s="214" t="s">
        <v>130</v>
      </c>
    </row>
    <row r="163" spans="1:65" s="14" customFormat="1" ht="11.25">
      <c r="B163" s="204"/>
      <c r="C163" s="205"/>
      <c r="D163" s="195" t="s">
        <v>141</v>
      </c>
      <c r="E163" s="206" t="s">
        <v>19</v>
      </c>
      <c r="F163" s="207" t="s">
        <v>231</v>
      </c>
      <c r="G163" s="205"/>
      <c r="H163" s="208">
        <v>4.6079999999999997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141</v>
      </c>
      <c r="AU163" s="214" t="s">
        <v>81</v>
      </c>
      <c r="AV163" s="14" t="s">
        <v>81</v>
      </c>
      <c r="AW163" s="14" t="s">
        <v>33</v>
      </c>
      <c r="AX163" s="14" t="s">
        <v>72</v>
      </c>
      <c r="AY163" s="214" t="s">
        <v>130</v>
      </c>
    </row>
    <row r="164" spans="1:65" s="13" customFormat="1" ht="11.25">
      <c r="B164" s="193"/>
      <c r="C164" s="194"/>
      <c r="D164" s="195" t="s">
        <v>141</v>
      </c>
      <c r="E164" s="196" t="s">
        <v>19</v>
      </c>
      <c r="F164" s="197" t="s">
        <v>232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141</v>
      </c>
      <c r="AU164" s="203" t="s">
        <v>81</v>
      </c>
      <c r="AV164" s="13" t="s">
        <v>79</v>
      </c>
      <c r="AW164" s="13" t="s">
        <v>33</v>
      </c>
      <c r="AX164" s="13" t="s">
        <v>72</v>
      </c>
      <c r="AY164" s="203" t="s">
        <v>130</v>
      </c>
    </row>
    <row r="165" spans="1:65" s="14" customFormat="1" ht="11.25">
      <c r="B165" s="204"/>
      <c r="C165" s="205"/>
      <c r="D165" s="195" t="s">
        <v>141</v>
      </c>
      <c r="E165" s="206" t="s">
        <v>19</v>
      </c>
      <c r="F165" s="207" t="s">
        <v>233</v>
      </c>
      <c r="G165" s="205"/>
      <c r="H165" s="208">
        <v>0.32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141</v>
      </c>
      <c r="AU165" s="214" t="s">
        <v>81</v>
      </c>
      <c r="AV165" s="14" t="s">
        <v>81</v>
      </c>
      <c r="AW165" s="14" t="s">
        <v>33</v>
      </c>
      <c r="AX165" s="14" t="s">
        <v>72</v>
      </c>
      <c r="AY165" s="214" t="s">
        <v>130</v>
      </c>
    </row>
    <row r="166" spans="1:65" s="13" customFormat="1" ht="11.25">
      <c r="B166" s="193"/>
      <c r="C166" s="194"/>
      <c r="D166" s="195" t="s">
        <v>141</v>
      </c>
      <c r="E166" s="196" t="s">
        <v>19</v>
      </c>
      <c r="F166" s="197" t="s">
        <v>172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141</v>
      </c>
      <c r="AU166" s="203" t="s">
        <v>81</v>
      </c>
      <c r="AV166" s="13" t="s">
        <v>79</v>
      </c>
      <c r="AW166" s="13" t="s">
        <v>33</v>
      </c>
      <c r="AX166" s="13" t="s">
        <v>72</v>
      </c>
      <c r="AY166" s="203" t="s">
        <v>130</v>
      </c>
    </row>
    <row r="167" spans="1:65" s="14" customFormat="1" ht="11.25">
      <c r="B167" s="204"/>
      <c r="C167" s="205"/>
      <c r="D167" s="195" t="s">
        <v>141</v>
      </c>
      <c r="E167" s="206" t="s">
        <v>19</v>
      </c>
      <c r="F167" s="207" t="s">
        <v>234</v>
      </c>
      <c r="G167" s="205"/>
      <c r="H167" s="208">
        <v>1.3919999999999999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141</v>
      </c>
      <c r="AU167" s="214" t="s">
        <v>81</v>
      </c>
      <c r="AV167" s="14" t="s">
        <v>81</v>
      </c>
      <c r="AW167" s="14" t="s">
        <v>33</v>
      </c>
      <c r="AX167" s="14" t="s">
        <v>72</v>
      </c>
      <c r="AY167" s="214" t="s">
        <v>130</v>
      </c>
    </row>
    <row r="168" spans="1:65" s="14" customFormat="1" ht="11.25">
      <c r="B168" s="204"/>
      <c r="C168" s="205"/>
      <c r="D168" s="195" t="s">
        <v>141</v>
      </c>
      <c r="E168" s="206" t="s">
        <v>19</v>
      </c>
      <c r="F168" s="207" t="s">
        <v>235</v>
      </c>
      <c r="G168" s="205"/>
      <c r="H168" s="208">
        <v>1.044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141</v>
      </c>
      <c r="AU168" s="214" t="s">
        <v>81</v>
      </c>
      <c r="AV168" s="14" t="s">
        <v>81</v>
      </c>
      <c r="AW168" s="14" t="s">
        <v>33</v>
      </c>
      <c r="AX168" s="14" t="s">
        <v>72</v>
      </c>
      <c r="AY168" s="214" t="s">
        <v>130</v>
      </c>
    </row>
    <row r="169" spans="1:65" s="16" customFormat="1" ht="11.25">
      <c r="B169" s="236"/>
      <c r="C169" s="237"/>
      <c r="D169" s="195" t="s">
        <v>141</v>
      </c>
      <c r="E169" s="238" t="s">
        <v>19</v>
      </c>
      <c r="F169" s="239" t="s">
        <v>236</v>
      </c>
      <c r="G169" s="237"/>
      <c r="H169" s="240">
        <v>10.436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141</v>
      </c>
      <c r="AU169" s="246" t="s">
        <v>81</v>
      </c>
      <c r="AV169" s="16" t="s">
        <v>151</v>
      </c>
      <c r="AW169" s="16" t="s">
        <v>33</v>
      </c>
      <c r="AX169" s="16" t="s">
        <v>72</v>
      </c>
      <c r="AY169" s="246" t="s">
        <v>130</v>
      </c>
    </row>
    <row r="170" spans="1:65" s="13" customFormat="1" ht="11.25">
      <c r="B170" s="193"/>
      <c r="C170" s="194"/>
      <c r="D170" s="195" t="s">
        <v>141</v>
      </c>
      <c r="E170" s="196" t="s">
        <v>19</v>
      </c>
      <c r="F170" s="197" t="s">
        <v>237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141</v>
      </c>
      <c r="AU170" s="203" t="s">
        <v>81</v>
      </c>
      <c r="AV170" s="13" t="s">
        <v>79</v>
      </c>
      <c r="AW170" s="13" t="s">
        <v>33</v>
      </c>
      <c r="AX170" s="13" t="s">
        <v>72</v>
      </c>
      <c r="AY170" s="203" t="s">
        <v>130</v>
      </c>
    </row>
    <row r="171" spans="1:65" s="14" customFormat="1" ht="11.25">
      <c r="B171" s="204"/>
      <c r="C171" s="205"/>
      <c r="D171" s="195" t="s">
        <v>141</v>
      </c>
      <c r="E171" s="206" t="s">
        <v>19</v>
      </c>
      <c r="F171" s="207" t="s">
        <v>238</v>
      </c>
      <c r="G171" s="205"/>
      <c r="H171" s="208">
        <v>0.52200000000000002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141</v>
      </c>
      <c r="AU171" s="214" t="s">
        <v>81</v>
      </c>
      <c r="AV171" s="14" t="s">
        <v>81</v>
      </c>
      <c r="AW171" s="14" t="s">
        <v>33</v>
      </c>
      <c r="AX171" s="14" t="s">
        <v>72</v>
      </c>
      <c r="AY171" s="214" t="s">
        <v>130</v>
      </c>
    </row>
    <row r="172" spans="1:65" s="15" customFormat="1" ht="11.25">
      <c r="B172" s="215"/>
      <c r="C172" s="216"/>
      <c r="D172" s="195" t="s">
        <v>141</v>
      </c>
      <c r="E172" s="217" t="s">
        <v>19</v>
      </c>
      <c r="F172" s="218" t="s">
        <v>150</v>
      </c>
      <c r="G172" s="216"/>
      <c r="H172" s="219">
        <v>10.958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141</v>
      </c>
      <c r="AU172" s="225" t="s">
        <v>81</v>
      </c>
      <c r="AV172" s="15" t="s">
        <v>137</v>
      </c>
      <c r="AW172" s="15" t="s">
        <v>33</v>
      </c>
      <c r="AX172" s="15" t="s">
        <v>79</v>
      </c>
      <c r="AY172" s="225" t="s">
        <v>130</v>
      </c>
    </row>
    <row r="173" spans="1:65" s="2" customFormat="1" ht="16.5" customHeight="1">
      <c r="A173" s="36"/>
      <c r="B173" s="37"/>
      <c r="C173" s="175" t="s">
        <v>8</v>
      </c>
      <c r="D173" s="175" t="s">
        <v>132</v>
      </c>
      <c r="E173" s="176" t="s">
        <v>239</v>
      </c>
      <c r="F173" s="177" t="s">
        <v>240</v>
      </c>
      <c r="G173" s="178" t="s">
        <v>135</v>
      </c>
      <c r="H173" s="179">
        <v>8.4</v>
      </c>
      <c r="I173" s="180"/>
      <c r="J173" s="181">
        <f>ROUND(I173*H173,2)</f>
        <v>0</v>
      </c>
      <c r="K173" s="177" t="s">
        <v>136</v>
      </c>
      <c r="L173" s="41"/>
      <c r="M173" s="182" t="s">
        <v>19</v>
      </c>
      <c r="N173" s="183" t="s">
        <v>43</v>
      </c>
      <c r="O173" s="66"/>
      <c r="P173" s="184">
        <f>O173*H173</f>
        <v>0</v>
      </c>
      <c r="Q173" s="184">
        <v>2.64E-3</v>
      </c>
      <c r="R173" s="184">
        <f>Q173*H173</f>
        <v>2.2176000000000001E-2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137</v>
      </c>
      <c r="AT173" s="186" t="s">
        <v>132</v>
      </c>
      <c r="AU173" s="186" t="s">
        <v>81</v>
      </c>
      <c r="AY173" s="19" t="s">
        <v>130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79</v>
      </c>
      <c r="BK173" s="187">
        <f>ROUND(I173*H173,2)</f>
        <v>0</v>
      </c>
      <c r="BL173" s="19" t="s">
        <v>137</v>
      </c>
      <c r="BM173" s="186" t="s">
        <v>241</v>
      </c>
    </row>
    <row r="174" spans="1:65" s="2" customFormat="1" ht="11.25">
      <c r="A174" s="36"/>
      <c r="B174" s="37"/>
      <c r="C174" s="38"/>
      <c r="D174" s="188" t="s">
        <v>139</v>
      </c>
      <c r="E174" s="38"/>
      <c r="F174" s="189" t="s">
        <v>242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139</v>
      </c>
      <c r="AU174" s="19" t="s">
        <v>81</v>
      </c>
    </row>
    <row r="175" spans="1:65" s="13" customFormat="1" ht="11.25">
      <c r="B175" s="193"/>
      <c r="C175" s="194"/>
      <c r="D175" s="195" t="s">
        <v>141</v>
      </c>
      <c r="E175" s="196" t="s">
        <v>19</v>
      </c>
      <c r="F175" s="197" t="s">
        <v>243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141</v>
      </c>
      <c r="AU175" s="203" t="s">
        <v>81</v>
      </c>
      <c r="AV175" s="13" t="s">
        <v>79</v>
      </c>
      <c r="AW175" s="13" t="s">
        <v>33</v>
      </c>
      <c r="AX175" s="13" t="s">
        <v>72</v>
      </c>
      <c r="AY175" s="203" t="s">
        <v>130</v>
      </c>
    </row>
    <row r="176" spans="1:65" s="13" customFormat="1" ht="11.25">
      <c r="B176" s="193"/>
      <c r="C176" s="194"/>
      <c r="D176" s="195" t="s">
        <v>141</v>
      </c>
      <c r="E176" s="196" t="s">
        <v>19</v>
      </c>
      <c r="F176" s="197" t="s">
        <v>232</v>
      </c>
      <c r="G176" s="194"/>
      <c r="H176" s="196" t="s">
        <v>19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141</v>
      </c>
      <c r="AU176" s="203" t="s">
        <v>81</v>
      </c>
      <c r="AV176" s="13" t="s">
        <v>79</v>
      </c>
      <c r="AW176" s="13" t="s">
        <v>33</v>
      </c>
      <c r="AX176" s="13" t="s">
        <v>72</v>
      </c>
      <c r="AY176" s="203" t="s">
        <v>130</v>
      </c>
    </row>
    <row r="177" spans="1:65" s="14" customFormat="1" ht="11.25">
      <c r="B177" s="204"/>
      <c r="C177" s="205"/>
      <c r="D177" s="195" t="s">
        <v>141</v>
      </c>
      <c r="E177" s="206" t="s">
        <v>19</v>
      </c>
      <c r="F177" s="207" t="s">
        <v>244</v>
      </c>
      <c r="G177" s="205"/>
      <c r="H177" s="208">
        <v>3.2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141</v>
      </c>
      <c r="AU177" s="214" t="s">
        <v>81</v>
      </c>
      <c r="AV177" s="14" t="s">
        <v>81</v>
      </c>
      <c r="AW177" s="14" t="s">
        <v>33</v>
      </c>
      <c r="AX177" s="14" t="s">
        <v>72</v>
      </c>
      <c r="AY177" s="214" t="s">
        <v>130</v>
      </c>
    </row>
    <row r="178" spans="1:65" s="13" customFormat="1" ht="11.25">
      <c r="B178" s="193"/>
      <c r="C178" s="194"/>
      <c r="D178" s="195" t="s">
        <v>141</v>
      </c>
      <c r="E178" s="196" t="s">
        <v>19</v>
      </c>
      <c r="F178" s="197" t="s">
        <v>245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141</v>
      </c>
      <c r="AU178" s="203" t="s">
        <v>81</v>
      </c>
      <c r="AV178" s="13" t="s">
        <v>79</v>
      </c>
      <c r="AW178" s="13" t="s">
        <v>33</v>
      </c>
      <c r="AX178" s="13" t="s">
        <v>72</v>
      </c>
      <c r="AY178" s="203" t="s">
        <v>130</v>
      </c>
    </row>
    <row r="179" spans="1:65" s="14" customFormat="1" ht="11.25">
      <c r="B179" s="204"/>
      <c r="C179" s="205"/>
      <c r="D179" s="195" t="s">
        <v>141</v>
      </c>
      <c r="E179" s="206" t="s">
        <v>19</v>
      </c>
      <c r="F179" s="207" t="s">
        <v>246</v>
      </c>
      <c r="G179" s="205"/>
      <c r="H179" s="208">
        <v>2.8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141</v>
      </c>
      <c r="AU179" s="214" t="s">
        <v>81</v>
      </c>
      <c r="AV179" s="14" t="s">
        <v>81</v>
      </c>
      <c r="AW179" s="14" t="s">
        <v>33</v>
      </c>
      <c r="AX179" s="14" t="s">
        <v>72</v>
      </c>
      <c r="AY179" s="214" t="s">
        <v>130</v>
      </c>
    </row>
    <row r="180" spans="1:65" s="14" customFormat="1" ht="11.25">
      <c r="B180" s="204"/>
      <c r="C180" s="205"/>
      <c r="D180" s="195" t="s">
        <v>141</v>
      </c>
      <c r="E180" s="206" t="s">
        <v>19</v>
      </c>
      <c r="F180" s="207" t="s">
        <v>247</v>
      </c>
      <c r="G180" s="205"/>
      <c r="H180" s="208">
        <v>2.4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141</v>
      </c>
      <c r="AU180" s="214" t="s">
        <v>81</v>
      </c>
      <c r="AV180" s="14" t="s">
        <v>81</v>
      </c>
      <c r="AW180" s="14" t="s">
        <v>33</v>
      </c>
      <c r="AX180" s="14" t="s">
        <v>72</v>
      </c>
      <c r="AY180" s="214" t="s">
        <v>130</v>
      </c>
    </row>
    <row r="181" spans="1:65" s="15" customFormat="1" ht="11.25">
      <c r="B181" s="215"/>
      <c r="C181" s="216"/>
      <c r="D181" s="195" t="s">
        <v>141</v>
      </c>
      <c r="E181" s="217" t="s">
        <v>19</v>
      </c>
      <c r="F181" s="218" t="s">
        <v>150</v>
      </c>
      <c r="G181" s="216"/>
      <c r="H181" s="219">
        <v>8.4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141</v>
      </c>
      <c r="AU181" s="225" t="s">
        <v>81</v>
      </c>
      <c r="AV181" s="15" t="s">
        <v>137</v>
      </c>
      <c r="AW181" s="15" t="s">
        <v>33</v>
      </c>
      <c r="AX181" s="15" t="s">
        <v>79</v>
      </c>
      <c r="AY181" s="225" t="s">
        <v>130</v>
      </c>
    </row>
    <row r="182" spans="1:65" s="2" customFormat="1" ht="16.5" customHeight="1">
      <c r="A182" s="36"/>
      <c r="B182" s="37"/>
      <c r="C182" s="175" t="s">
        <v>248</v>
      </c>
      <c r="D182" s="175" t="s">
        <v>132</v>
      </c>
      <c r="E182" s="176" t="s">
        <v>249</v>
      </c>
      <c r="F182" s="177" t="s">
        <v>250</v>
      </c>
      <c r="G182" s="178" t="s">
        <v>135</v>
      </c>
      <c r="H182" s="179">
        <v>8.4</v>
      </c>
      <c r="I182" s="180"/>
      <c r="J182" s="181">
        <f>ROUND(I182*H182,2)</f>
        <v>0</v>
      </c>
      <c r="K182" s="177" t="s">
        <v>136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137</v>
      </c>
      <c r="AT182" s="186" t="s">
        <v>132</v>
      </c>
      <c r="AU182" s="186" t="s">
        <v>81</v>
      </c>
      <c r="AY182" s="19" t="s">
        <v>130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79</v>
      </c>
      <c r="BK182" s="187">
        <f>ROUND(I182*H182,2)</f>
        <v>0</v>
      </c>
      <c r="BL182" s="19" t="s">
        <v>137</v>
      </c>
      <c r="BM182" s="186" t="s">
        <v>251</v>
      </c>
    </row>
    <row r="183" spans="1:65" s="2" customFormat="1" ht="11.25">
      <c r="A183" s="36"/>
      <c r="B183" s="37"/>
      <c r="C183" s="38"/>
      <c r="D183" s="188" t="s">
        <v>139</v>
      </c>
      <c r="E183" s="38"/>
      <c r="F183" s="189" t="s">
        <v>252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139</v>
      </c>
      <c r="AU183" s="19" t="s">
        <v>81</v>
      </c>
    </row>
    <row r="184" spans="1:65" s="2" customFormat="1" ht="21.75" customHeight="1">
      <c r="A184" s="36"/>
      <c r="B184" s="37"/>
      <c r="C184" s="175" t="s">
        <v>253</v>
      </c>
      <c r="D184" s="175" t="s">
        <v>132</v>
      </c>
      <c r="E184" s="176" t="s">
        <v>254</v>
      </c>
      <c r="F184" s="177" t="s">
        <v>255</v>
      </c>
      <c r="G184" s="178" t="s">
        <v>196</v>
      </c>
      <c r="H184" s="179">
        <v>9.5000000000000001E-2</v>
      </c>
      <c r="I184" s="180"/>
      <c r="J184" s="181">
        <f>ROUND(I184*H184,2)</f>
        <v>0</v>
      </c>
      <c r="K184" s="177" t="s">
        <v>136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1.0606199999999999</v>
      </c>
      <c r="R184" s="184">
        <f>Q184*H184</f>
        <v>0.10075889999999998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137</v>
      </c>
      <c r="AT184" s="186" t="s">
        <v>132</v>
      </c>
      <c r="AU184" s="186" t="s">
        <v>81</v>
      </c>
      <c r="AY184" s="19" t="s">
        <v>130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137</v>
      </c>
      <c r="BM184" s="186" t="s">
        <v>256</v>
      </c>
    </row>
    <row r="185" spans="1:65" s="2" customFormat="1" ht="11.25">
      <c r="A185" s="36"/>
      <c r="B185" s="37"/>
      <c r="C185" s="38"/>
      <c r="D185" s="188" t="s">
        <v>139</v>
      </c>
      <c r="E185" s="38"/>
      <c r="F185" s="189" t="s">
        <v>257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139</v>
      </c>
      <c r="AU185" s="19" t="s">
        <v>81</v>
      </c>
    </row>
    <row r="186" spans="1:65" s="13" customFormat="1" ht="11.25">
      <c r="B186" s="193"/>
      <c r="C186" s="194"/>
      <c r="D186" s="195" t="s">
        <v>141</v>
      </c>
      <c r="E186" s="196" t="s">
        <v>19</v>
      </c>
      <c r="F186" s="197" t="s">
        <v>258</v>
      </c>
      <c r="G186" s="194"/>
      <c r="H186" s="196" t="s">
        <v>19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141</v>
      </c>
      <c r="AU186" s="203" t="s">
        <v>81</v>
      </c>
      <c r="AV186" s="13" t="s">
        <v>79</v>
      </c>
      <c r="AW186" s="13" t="s">
        <v>33</v>
      </c>
      <c r="AX186" s="13" t="s">
        <v>72</v>
      </c>
      <c r="AY186" s="203" t="s">
        <v>130</v>
      </c>
    </row>
    <row r="187" spans="1:65" s="13" customFormat="1" ht="11.25">
      <c r="B187" s="193"/>
      <c r="C187" s="194"/>
      <c r="D187" s="195" t="s">
        <v>141</v>
      </c>
      <c r="E187" s="196" t="s">
        <v>19</v>
      </c>
      <c r="F187" s="197" t="s">
        <v>243</v>
      </c>
      <c r="G187" s="194"/>
      <c r="H187" s="196" t="s">
        <v>19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141</v>
      </c>
      <c r="AU187" s="203" t="s">
        <v>81</v>
      </c>
      <c r="AV187" s="13" t="s">
        <v>79</v>
      </c>
      <c r="AW187" s="13" t="s">
        <v>33</v>
      </c>
      <c r="AX187" s="13" t="s">
        <v>72</v>
      </c>
      <c r="AY187" s="203" t="s">
        <v>130</v>
      </c>
    </row>
    <row r="188" spans="1:65" s="13" customFormat="1" ht="11.25">
      <c r="B188" s="193"/>
      <c r="C188" s="194"/>
      <c r="D188" s="195" t="s">
        <v>141</v>
      </c>
      <c r="E188" s="196" t="s">
        <v>19</v>
      </c>
      <c r="F188" s="197" t="s">
        <v>259</v>
      </c>
      <c r="G188" s="194"/>
      <c r="H188" s="196" t="s">
        <v>19</v>
      </c>
      <c r="I188" s="198"/>
      <c r="J188" s="194"/>
      <c r="K188" s="194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141</v>
      </c>
      <c r="AU188" s="203" t="s">
        <v>81</v>
      </c>
      <c r="AV188" s="13" t="s">
        <v>79</v>
      </c>
      <c r="AW188" s="13" t="s">
        <v>33</v>
      </c>
      <c r="AX188" s="13" t="s">
        <v>72</v>
      </c>
      <c r="AY188" s="203" t="s">
        <v>130</v>
      </c>
    </row>
    <row r="189" spans="1:65" s="14" customFormat="1" ht="11.25">
      <c r="B189" s="204"/>
      <c r="C189" s="205"/>
      <c r="D189" s="195" t="s">
        <v>141</v>
      </c>
      <c r="E189" s="206" t="s">
        <v>19</v>
      </c>
      <c r="F189" s="207" t="s">
        <v>260</v>
      </c>
      <c r="G189" s="205"/>
      <c r="H189" s="208">
        <v>4.4999999999999998E-2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141</v>
      </c>
      <c r="AU189" s="214" t="s">
        <v>81</v>
      </c>
      <c r="AV189" s="14" t="s">
        <v>81</v>
      </c>
      <c r="AW189" s="14" t="s">
        <v>33</v>
      </c>
      <c r="AX189" s="14" t="s">
        <v>72</v>
      </c>
      <c r="AY189" s="214" t="s">
        <v>130</v>
      </c>
    </row>
    <row r="190" spans="1:65" s="13" customFormat="1" ht="11.25">
      <c r="B190" s="193"/>
      <c r="C190" s="194"/>
      <c r="D190" s="195" t="s">
        <v>141</v>
      </c>
      <c r="E190" s="196" t="s">
        <v>19</v>
      </c>
      <c r="F190" s="197" t="s">
        <v>261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141</v>
      </c>
      <c r="AU190" s="203" t="s">
        <v>81</v>
      </c>
      <c r="AV190" s="13" t="s">
        <v>79</v>
      </c>
      <c r="AW190" s="13" t="s">
        <v>33</v>
      </c>
      <c r="AX190" s="13" t="s">
        <v>72</v>
      </c>
      <c r="AY190" s="203" t="s">
        <v>130</v>
      </c>
    </row>
    <row r="191" spans="1:65" s="14" customFormat="1" ht="11.25">
      <c r="B191" s="204"/>
      <c r="C191" s="205"/>
      <c r="D191" s="195" t="s">
        <v>141</v>
      </c>
      <c r="E191" s="206" t="s">
        <v>19</v>
      </c>
      <c r="F191" s="207" t="s">
        <v>262</v>
      </c>
      <c r="G191" s="205"/>
      <c r="H191" s="208">
        <v>1.7999999999999999E-2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141</v>
      </c>
      <c r="AU191" s="214" t="s">
        <v>81</v>
      </c>
      <c r="AV191" s="14" t="s">
        <v>81</v>
      </c>
      <c r="AW191" s="14" t="s">
        <v>33</v>
      </c>
      <c r="AX191" s="14" t="s">
        <v>72</v>
      </c>
      <c r="AY191" s="214" t="s">
        <v>130</v>
      </c>
    </row>
    <row r="192" spans="1:65" s="16" customFormat="1" ht="11.25">
      <c r="B192" s="236"/>
      <c r="C192" s="237"/>
      <c r="D192" s="195" t="s">
        <v>141</v>
      </c>
      <c r="E192" s="238" t="s">
        <v>19</v>
      </c>
      <c r="F192" s="239" t="s">
        <v>236</v>
      </c>
      <c r="G192" s="237"/>
      <c r="H192" s="240">
        <v>6.3E-2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141</v>
      </c>
      <c r="AU192" s="246" t="s">
        <v>81</v>
      </c>
      <c r="AV192" s="16" t="s">
        <v>151</v>
      </c>
      <c r="AW192" s="16" t="s">
        <v>33</v>
      </c>
      <c r="AX192" s="16" t="s">
        <v>72</v>
      </c>
      <c r="AY192" s="246" t="s">
        <v>130</v>
      </c>
    </row>
    <row r="193" spans="1:65" s="13" customFormat="1" ht="11.25">
      <c r="B193" s="193"/>
      <c r="C193" s="194"/>
      <c r="D193" s="195" t="s">
        <v>141</v>
      </c>
      <c r="E193" s="196" t="s">
        <v>19</v>
      </c>
      <c r="F193" s="197" t="s">
        <v>245</v>
      </c>
      <c r="G193" s="194"/>
      <c r="H193" s="196" t="s">
        <v>19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141</v>
      </c>
      <c r="AU193" s="203" t="s">
        <v>81</v>
      </c>
      <c r="AV193" s="13" t="s">
        <v>79</v>
      </c>
      <c r="AW193" s="13" t="s">
        <v>33</v>
      </c>
      <c r="AX193" s="13" t="s">
        <v>72</v>
      </c>
      <c r="AY193" s="203" t="s">
        <v>130</v>
      </c>
    </row>
    <row r="194" spans="1:65" s="13" customFormat="1" ht="11.25">
      <c r="B194" s="193"/>
      <c r="C194" s="194"/>
      <c r="D194" s="195" t="s">
        <v>141</v>
      </c>
      <c r="E194" s="196" t="s">
        <v>19</v>
      </c>
      <c r="F194" s="197" t="s">
        <v>259</v>
      </c>
      <c r="G194" s="194"/>
      <c r="H194" s="196" t="s">
        <v>19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141</v>
      </c>
      <c r="AU194" s="203" t="s">
        <v>81</v>
      </c>
      <c r="AV194" s="13" t="s">
        <v>79</v>
      </c>
      <c r="AW194" s="13" t="s">
        <v>33</v>
      </c>
      <c r="AX194" s="13" t="s">
        <v>72</v>
      </c>
      <c r="AY194" s="203" t="s">
        <v>130</v>
      </c>
    </row>
    <row r="195" spans="1:65" s="14" customFormat="1" ht="11.25">
      <c r="B195" s="204"/>
      <c r="C195" s="205"/>
      <c r="D195" s="195" t="s">
        <v>141</v>
      </c>
      <c r="E195" s="206" t="s">
        <v>19</v>
      </c>
      <c r="F195" s="207" t="s">
        <v>263</v>
      </c>
      <c r="G195" s="205"/>
      <c r="H195" s="208">
        <v>2.3E-2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141</v>
      </c>
      <c r="AU195" s="214" t="s">
        <v>81</v>
      </c>
      <c r="AV195" s="14" t="s">
        <v>81</v>
      </c>
      <c r="AW195" s="14" t="s">
        <v>33</v>
      </c>
      <c r="AX195" s="14" t="s">
        <v>72</v>
      </c>
      <c r="AY195" s="214" t="s">
        <v>130</v>
      </c>
    </row>
    <row r="196" spans="1:65" s="13" customFormat="1" ht="11.25">
      <c r="B196" s="193"/>
      <c r="C196" s="194"/>
      <c r="D196" s="195" t="s">
        <v>141</v>
      </c>
      <c r="E196" s="196" t="s">
        <v>19</v>
      </c>
      <c r="F196" s="197" t="s">
        <v>261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141</v>
      </c>
      <c r="AU196" s="203" t="s">
        <v>81</v>
      </c>
      <c r="AV196" s="13" t="s">
        <v>79</v>
      </c>
      <c r="AW196" s="13" t="s">
        <v>33</v>
      </c>
      <c r="AX196" s="13" t="s">
        <v>72</v>
      </c>
      <c r="AY196" s="203" t="s">
        <v>130</v>
      </c>
    </row>
    <row r="197" spans="1:65" s="14" customFormat="1" ht="11.25">
      <c r="B197" s="204"/>
      <c r="C197" s="205"/>
      <c r="D197" s="195" t="s">
        <v>141</v>
      </c>
      <c r="E197" s="206" t="s">
        <v>19</v>
      </c>
      <c r="F197" s="207" t="s">
        <v>264</v>
      </c>
      <c r="G197" s="205"/>
      <c r="H197" s="208">
        <v>8.9999999999999993E-3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141</v>
      </c>
      <c r="AU197" s="214" t="s">
        <v>81</v>
      </c>
      <c r="AV197" s="14" t="s">
        <v>81</v>
      </c>
      <c r="AW197" s="14" t="s">
        <v>33</v>
      </c>
      <c r="AX197" s="14" t="s">
        <v>72</v>
      </c>
      <c r="AY197" s="214" t="s">
        <v>130</v>
      </c>
    </row>
    <row r="198" spans="1:65" s="16" customFormat="1" ht="11.25">
      <c r="B198" s="236"/>
      <c r="C198" s="237"/>
      <c r="D198" s="195" t="s">
        <v>141</v>
      </c>
      <c r="E198" s="238" t="s">
        <v>19</v>
      </c>
      <c r="F198" s="239" t="s">
        <v>236</v>
      </c>
      <c r="G198" s="237"/>
      <c r="H198" s="240">
        <v>3.2000000000000001E-2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141</v>
      </c>
      <c r="AU198" s="246" t="s">
        <v>81</v>
      </c>
      <c r="AV198" s="16" t="s">
        <v>151</v>
      </c>
      <c r="AW198" s="16" t="s">
        <v>33</v>
      </c>
      <c r="AX198" s="16" t="s">
        <v>72</v>
      </c>
      <c r="AY198" s="246" t="s">
        <v>130</v>
      </c>
    </row>
    <row r="199" spans="1:65" s="15" customFormat="1" ht="11.25">
      <c r="B199" s="215"/>
      <c r="C199" s="216"/>
      <c r="D199" s="195" t="s">
        <v>141</v>
      </c>
      <c r="E199" s="217" t="s">
        <v>19</v>
      </c>
      <c r="F199" s="218" t="s">
        <v>150</v>
      </c>
      <c r="G199" s="216"/>
      <c r="H199" s="219">
        <v>9.5000000000000001E-2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141</v>
      </c>
      <c r="AU199" s="225" t="s">
        <v>81</v>
      </c>
      <c r="AV199" s="15" t="s">
        <v>137</v>
      </c>
      <c r="AW199" s="15" t="s">
        <v>33</v>
      </c>
      <c r="AX199" s="15" t="s">
        <v>79</v>
      </c>
      <c r="AY199" s="225" t="s">
        <v>130</v>
      </c>
    </row>
    <row r="200" spans="1:65" s="2" customFormat="1" ht="24.2" customHeight="1">
      <c r="A200" s="36"/>
      <c r="B200" s="37"/>
      <c r="C200" s="175" t="s">
        <v>265</v>
      </c>
      <c r="D200" s="175" t="s">
        <v>132</v>
      </c>
      <c r="E200" s="176" t="s">
        <v>266</v>
      </c>
      <c r="F200" s="177" t="s">
        <v>267</v>
      </c>
      <c r="G200" s="178" t="s">
        <v>196</v>
      </c>
      <c r="H200" s="179">
        <v>0.26400000000000001</v>
      </c>
      <c r="I200" s="180"/>
      <c r="J200" s="181">
        <f>ROUND(I200*H200,2)</f>
        <v>0</v>
      </c>
      <c r="K200" s="177" t="s">
        <v>136</v>
      </c>
      <c r="L200" s="41"/>
      <c r="M200" s="182" t="s">
        <v>19</v>
      </c>
      <c r="N200" s="183" t="s">
        <v>43</v>
      </c>
      <c r="O200" s="66"/>
      <c r="P200" s="184">
        <f>O200*H200</f>
        <v>0</v>
      </c>
      <c r="Q200" s="184">
        <v>1.06277</v>
      </c>
      <c r="R200" s="184">
        <f>Q200*H200</f>
        <v>0.28057128000000003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137</v>
      </c>
      <c r="AT200" s="186" t="s">
        <v>132</v>
      </c>
      <c r="AU200" s="186" t="s">
        <v>81</v>
      </c>
      <c r="AY200" s="19" t="s">
        <v>130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79</v>
      </c>
      <c r="BK200" s="187">
        <f>ROUND(I200*H200,2)</f>
        <v>0</v>
      </c>
      <c r="BL200" s="19" t="s">
        <v>137</v>
      </c>
      <c r="BM200" s="186" t="s">
        <v>268</v>
      </c>
    </row>
    <row r="201" spans="1:65" s="2" customFormat="1" ht="11.25">
      <c r="A201" s="36"/>
      <c r="B201" s="37"/>
      <c r="C201" s="38"/>
      <c r="D201" s="188" t="s">
        <v>139</v>
      </c>
      <c r="E201" s="38"/>
      <c r="F201" s="189" t="s">
        <v>269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139</v>
      </c>
      <c r="AU201" s="19" t="s">
        <v>81</v>
      </c>
    </row>
    <row r="202" spans="1:65" s="13" customFormat="1" ht="11.25">
      <c r="B202" s="193"/>
      <c r="C202" s="194"/>
      <c r="D202" s="195" t="s">
        <v>141</v>
      </c>
      <c r="E202" s="196" t="s">
        <v>19</v>
      </c>
      <c r="F202" s="197" t="s">
        <v>270</v>
      </c>
      <c r="G202" s="194"/>
      <c r="H202" s="196" t="s">
        <v>19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141</v>
      </c>
      <c r="AU202" s="203" t="s">
        <v>81</v>
      </c>
      <c r="AV202" s="13" t="s">
        <v>79</v>
      </c>
      <c r="AW202" s="13" t="s">
        <v>33</v>
      </c>
      <c r="AX202" s="13" t="s">
        <v>72</v>
      </c>
      <c r="AY202" s="203" t="s">
        <v>130</v>
      </c>
    </row>
    <row r="203" spans="1:65" s="13" customFormat="1" ht="11.25">
      <c r="B203" s="193"/>
      <c r="C203" s="194"/>
      <c r="D203" s="195" t="s">
        <v>141</v>
      </c>
      <c r="E203" s="196" t="s">
        <v>19</v>
      </c>
      <c r="F203" s="197" t="s">
        <v>243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141</v>
      </c>
      <c r="AU203" s="203" t="s">
        <v>81</v>
      </c>
      <c r="AV203" s="13" t="s">
        <v>79</v>
      </c>
      <c r="AW203" s="13" t="s">
        <v>33</v>
      </c>
      <c r="AX203" s="13" t="s">
        <v>72</v>
      </c>
      <c r="AY203" s="203" t="s">
        <v>130</v>
      </c>
    </row>
    <row r="204" spans="1:65" s="14" customFormat="1" ht="11.25">
      <c r="B204" s="204"/>
      <c r="C204" s="205"/>
      <c r="D204" s="195" t="s">
        <v>141</v>
      </c>
      <c r="E204" s="206" t="s">
        <v>19</v>
      </c>
      <c r="F204" s="207" t="s">
        <v>271</v>
      </c>
      <c r="G204" s="205"/>
      <c r="H204" s="208">
        <v>8.5000000000000006E-2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141</v>
      </c>
      <c r="AU204" s="214" t="s">
        <v>81</v>
      </c>
      <c r="AV204" s="14" t="s">
        <v>81</v>
      </c>
      <c r="AW204" s="14" t="s">
        <v>33</v>
      </c>
      <c r="AX204" s="14" t="s">
        <v>72</v>
      </c>
      <c r="AY204" s="214" t="s">
        <v>130</v>
      </c>
    </row>
    <row r="205" spans="1:65" s="14" customFormat="1" ht="11.25">
      <c r="B205" s="204"/>
      <c r="C205" s="205"/>
      <c r="D205" s="195" t="s">
        <v>141</v>
      </c>
      <c r="E205" s="206" t="s">
        <v>19</v>
      </c>
      <c r="F205" s="207" t="s">
        <v>272</v>
      </c>
      <c r="G205" s="205"/>
      <c r="H205" s="208">
        <v>0.113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141</v>
      </c>
      <c r="AU205" s="214" t="s">
        <v>81</v>
      </c>
      <c r="AV205" s="14" t="s">
        <v>81</v>
      </c>
      <c r="AW205" s="14" t="s">
        <v>33</v>
      </c>
      <c r="AX205" s="14" t="s">
        <v>72</v>
      </c>
      <c r="AY205" s="214" t="s">
        <v>130</v>
      </c>
    </row>
    <row r="206" spans="1:65" s="16" customFormat="1" ht="11.25">
      <c r="B206" s="236"/>
      <c r="C206" s="237"/>
      <c r="D206" s="195" t="s">
        <v>141</v>
      </c>
      <c r="E206" s="238" t="s">
        <v>19</v>
      </c>
      <c r="F206" s="239" t="s">
        <v>236</v>
      </c>
      <c r="G206" s="237"/>
      <c r="H206" s="240">
        <v>0.19800000000000001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141</v>
      </c>
      <c r="AU206" s="246" t="s">
        <v>81</v>
      </c>
      <c r="AV206" s="16" t="s">
        <v>151</v>
      </c>
      <c r="AW206" s="16" t="s">
        <v>33</v>
      </c>
      <c r="AX206" s="16" t="s">
        <v>72</v>
      </c>
      <c r="AY206" s="246" t="s">
        <v>130</v>
      </c>
    </row>
    <row r="207" spans="1:65" s="13" customFormat="1" ht="11.25">
      <c r="B207" s="193"/>
      <c r="C207" s="194"/>
      <c r="D207" s="195" t="s">
        <v>141</v>
      </c>
      <c r="E207" s="196" t="s">
        <v>19</v>
      </c>
      <c r="F207" s="197" t="s">
        <v>245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141</v>
      </c>
      <c r="AU207" s="203" t="s">
        <v>81</v>
      </c>
      <c r="AV207" s="13" t="s">
        <v>79</v>
      </c>
      <c r="AW207" s="13" t="s">
        <v>33</v>
      </c>
      <c r="AX207" s="13" t="s">
        <v>72</v>
      </c>
      <c r="AY207" s="203" t="s">
        <v>130</v>
      </c>
    </row>
    <row r="208" spans="1:65" s="14" customFormat="1" ht="11.25">
      <c r="B208" s="204"/>
      <c r="C208" s="205"/>
      <c r="D208" s="195" t="s">
        <v>141</v>
      </c>
      <c r="E208" s="206" t="s">
        <v>19</v>
      </c>
      <c r="F208" s="207" t="s">
        <v>273</v>
      </c>
      <c r="G208" s="205"/>
      <c r="H208" s="208">
        <v>3.5999999999999997E-2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141</v>
      </c>
      <c r="AU208" s="214" t="s">
        <v>81</v>
      </c>
      <c r="AV208" s="14" t="s">
        <v>81</v>
      </c>
      <c r="AW208" s="14" t="s">
        <v>33</v>
      </c>
      <c r="AX208" s="14" t="s">
        <v>72</v>
      </c>
      <c r="AY208" s="214" t="s">
        <v>130</v>
      </c>
    </row>
    <row r="209" spans="1:65" s="14" customFormat="1" ht="11.25">
      <c r="B209" s="204"/>
      <c r="C209" s="205"/>
      <c r="D209" s="195" t="s">
        <v>141</v>
      </c>
      <c r="E209" s="206" t="s">
        <v>19</v>
      </c>
      <c r="F209" s="207" t="s">
        <v>274</v>
      </c>
      <c r="G209" s="205"/>
      <c r="H209" s="208">
        <v>0.03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141</v>
      </c>
      <c r="AU209" s="214" t="s">
        <v>81</v>
      </c>
      <c r="AV209" s="14" t="s">
        <v>81</v>
      </c>
      <c r="AW209" s="14" t="s">
        <v>33</v>
      </c>
      <c r="AX209" s="14" t="s">
        <v>72</v>
      </c>
      <c r="AY209" s="214" t="s">
        <v>130</v>
      </c>
    </row>
    <row r="210" spans="1:65" s="16" customFormat="1" ht="11.25">
      <c r="B210" s="236"/>
      <c r="C210" s="237"/>
      <c r="D210" s="195" t="s">
        <v>141</v>
      </c>
      <c r="E210" s="238" t="s">
        <v>19</v>
      </c>
      <c r="F210" s="239" t="s">
        <v>236</v>
      </c>
      <c r="G210" s="237"/>
      <c r="H210" s="240">
        <v>6.6000000000000003E-2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141</v>
      </c>
      <c r="AU210" s="246" t="s">
        <v>81</v>
      </c>
      <c r="AV210" s="16" t="s">
        <v>151</v>
      </c>
      <c r="AW210" s="16" t="s">
        <v>33</v>
      </c>
      <c r="AX210" s="16" t="s">
        <v>72</v>
      </c>
      <c r="AY210" s="246" t="s">
        <v>130</v>
      </c>
    </row>
    <row r="211" spans="1:65" s="15" customFormat="1" ht="11.25">
      <c r="B211" s="215"/>
      <c r="C211" s="216"/>
      <c r="D211" s="195" t="s">
        <v>141</v>
      </c>
      <c r="E211" s="217" t="s">
        <v>19</v>
      </c>
      <c r="F211" s="218" t="s">
        <v>150</v>
      </c>
      <c r="G211" s="216"/>
      <c r="H211" s="219">
        <v>0.26400000000000001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141</v>
      </c>
      <c r="AU211" s="225" t="s">
        <v>81</v>
      </c>
      <c r="AV211" s="15" t="s">
        <v>137</v>
      </c>
      <c r="AW211" s="15" t="s">
        <v>33</v>
      </c>
      <c r="AX211" s="15" t="s">
        <v>79</v>
      </c>
      <c r="AY211" s="225" t="s">
        <v>130</v>
      </c>
    </row>
    <row r="212" spans="1:65" s="12" customFormat="1" ht="22.9" customHeight="1">
      <c r="B212" s="159"/>
      <c r="C212" s="160"/>
      <c r="D212" s="161" t="s">
        <v>71</v>
      </c>
      <c r="E212" s="173" t="s">
        <v>137</v>
      </c>
      <c r="F212" s="173" t="s">
        <v>275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SUM(P213:P243)</f>
        <v>0</v>
      </c>
      <c r="Q212" s="167"/>
      <c r="R212" s="168">
        <f>SUM(R213:R243)</f>
        <v>11.721505329999999</v>
      </c>
      <c r="S212" s="167"/>
      <c r="T212" s="169">
        <f>SUM(T213:T243)</f>
        <v>0</v>
      </c>
      <c r="AR212" s="170" t="s">
        <v>79</v>
      </c>
      <c r="AT212" s="171" t="s">
        <v>71</v>
      </c>
      <c r="AU212" s="171" t="s">
        <v>79</v>
      </c>
      <c r="AY212" s="170" t="s">
        <v>130</v>
      </c>
      <c r="BK212" s="172">
        <f>SUM(BK213:BK243)</f>
        <v>0</v>
      </c>
    </row>
    <row r="213" spans="1:65" s="2" customFormat="1" ht="37.9" customHeight="1">
      <c r="A213" s="36"/>
      <c r="B213" s="37"/>
      <c r="C213" s="175" t="s">
        <v>276</v>
      </c>
      <c r="D213" s="175" t="s">
        <v>132</v>
      </c>
      <c r="E213" s="176" t="s">
        <v>277</v>
      </c>
      <c r="F213" s="177" t="s">
        <v>278</v>
      </c>
      <c r="G213" s="178" t="s">
        <v>158</v>
      </c>
      <c r="H213" s="179">
        <v>1.1339999999999999</v>
      </c>
      <c r="I213" s="180"/>
      <c r="J213" s="181">
        <f>ROUND(I213*H213,2)</f>
        <v>0</v>
      </c>
      <c r="K213" s="177" t="s">
        <v>136</v>
      </c>
      <c r="L213" s="41"/>
      <c r="M213" s="182" t="s">
        <v>19</v>
      </c>
      <c r="N213" s="183" t="s">
        <v>43</v>
      </c>
      <c r="O213" s="66"/>
      <c r="P213" s="184">
        <f>O213*H213</f>
        <v>0</v>
      </c>
      <c r="Q213" s="184">
        <v>2.5019499999999999</v>
      </c>
      <c r="R213" s="184">
        <f>Q213*H213</f>
        <v>2.8372112999999994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137</v>
      </c>
      <c r="AT213" s="186" t="s">
        <v>132</v>
      </c>
      <c r="AU213" s="186" t="s">
        <v>81</v>
      </c>
      <c r="AY213" s="19" t="s">
        <v>130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79</v>
      </c>
      <c r="BK213" s="187">
        <f>ROUND(I213*H213,2)</f>
        <v>0</v>
      </c>
      <c r="BL213" s="19" t="s">
        <v>137</v>
      </c>
      <c r="BM213" s="186" t="s">
        <v>279</v>
      </c>
    </row>
    <row r="214" spans="1:65" s="2" customFormat="1" ht="11.25">
      <c r="A214" s="36"/>
      <c r="B214" s="37"/>
      <c r="C214" s="38"/>
      <c r="D214" s="188" t="s">
        <v>139</v>
      </c>
      <c r="E214" s="38"/>
      <c r="F214" s="189" t="s">
        <v>280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139</v>
      </c>
      <c r="AU214" s="19" t="s">
        <v>81</v>
      </c>
    </row>
    <row r="215" spans="1:65" s="13" customFormat="1" ht="11.25">
      <c r="B215" s="193"/>
      <c r="C215" s="194"/>
      <c r="D215" s="195" t="s">
        <v>141</v>
      </c>
      <c r="E215" s="196" t="s">
        <v>19</v>
      </c>
      <c r="F215" s="197" t="s">
        <v>281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141</v>
      </c>
      <c r="AU215" s="203" t="s">
        <v>81</v>
      </c>
      <c r="AV215" s="13" t="s">
        <v>79</v>
      </c>
      <c r="AW215" s="13" t="s">
        <v>33</v>
      </c>
      <c r="AX215" s="13" t="s">
        <v>72</v>
      </c>
      <c r="AY215" s="203" t="s">
        <v>130</v>
      </c>
    </row>
    <row r="216" spans="1:65" s="13" customFormat="1" ht="11.25">
      <c r="B216" s="193"/>
      <c r="C216" s="194"/>
      <c r="D216" s="195" t="s">
        <v>141</v>
      </c>
      <c r="E216" s="196" t="s">
        <v>19</v>
      </c>
      <c r="F216" s="197" t="s">
        <v>282</v>
      </c>
      <c r="G216" s="194"/>
      <c r="H216" s="196" t="s">
        <v>19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141</v>
      </c>
      <c r="AU216" s="203" t="s">
        <v>81</v>
      </c>
      <c r="AV216" s="13" t="s">
        <v>79</v>
      </c>
      <c r="AW216" s="13" t="s">
        <v>33</v>
      </c>
      <c r="AX216" s="13" t="s">
        <v>72</v>
      </c>
      <c r="AY216" s="203" t="s">
        <v>130</v>
      </c>
    </row>
    <row r="217" spans="1:65" s="14" customFormat="1" ht="11.25">
      <c r="B217" s="204"/>
      <c r="C217" s="205"/>
      <c r="D217" s="195" t="s">
        <v>141</v>
      </c>
      <c r="E217" s="206" t="s">
        <v>19</v>
      </c>
      <c r="F217" s="207" t="s">
        <v>283</v>
      </c>
      <c r="G217" s="205"/>
      <c r="H217" s="208">
        <v>1.1339999999999999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141</v>
      </c>
      <c r="AU217" s="214" t="s">
        <v>81</v>
      </c>
      <c r="AV217" s="14" t="s">
        <v>81</v>
      </c>
      <c r="AW217" s="14" t="s">
        <v>33</v>
      </c>
      <c r="AX217" s="14" t="s">
        <v>79</v>
      </c>
      <c r="AY217" s="214" t="s">
        <v>130</v>
      </c>
    </row>
    <row r="218" spans="1:65" s="2" customFormat="1" ht="37.9" customHeight="1">
      <c r="A218" s="36"/>
      <c r="B218" s="37"/>
      <c r="C218" s="175" t="s">
        <v>284</v>
      </c>
      <c r="D218" s="175" t="s">
        <v>132</v>
      </c>
      <c r="E218" s="176" t="s">
        <v>285</v>
      </c>
      <c r="F218" s="177" t="s">
        <v>286</v>
      </c>
      <c r="G218" s="178" t="s">
        <v>196</v>
      </c>
      <c r="H218" s="179">
        <v>7.4999999999999997E-2</v>
      </c>
      <c r="I218" s="180"/>
      <c r="J218" s="181">
        <f>ROUND(I218*H218,2)</f>
        <v>0</v>
      </c>
      <c r="K218" s="177" t="s">
        <v>136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1.06277</v>
      </c>
      <c r="R218" s="184">
        <f>Q218*H218</f>
        <v>7.9707749999999994E-2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137</v>
      </c>
      <c r="AT218" s="186" t="s">
        <v>132</v>
      </c>
      <c r="AU218" s="186" t="s">
        <v>81</v>
      </c>
      <c r="AY218" s="19" t="s">
        <v>130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79</v>
      </c>
      <c r="BK218" s="187">
        <f>ROUND(I218*H218,2)</f>
        <v>0</v>
      </c>
      <c r="BL218" s="19" t="s">
        <v>137</v>
      </c>
      <c r="BM218" s="186" t="s">
        <v>287</v>
      </c>
    </row>
    <row r="219" spans="1:65" s="2" customFormat="1" ht="11.25">
      <c r="A219" s="36"/>
      <c r="B219" s="37"/>
      <c r="C219" s="38"/>
      <c r="D219" s="188" t="s">
        <v>139</v>
      </c>
      <c r="E219" s="38"/>
      <c r="F219" s="189" t="s">
        <v>288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139</v>
      </c>
      <c r="AU219" s="19" t="s">
        <v>81</v>
      </c>
    </row>
    <row r="220" spans="1:65" s="13" customFormat="1" ht="11.25">
      <c r="B220" s="193"/>
      <c r="C220" s="194"/>
      <c r="D220" s="195" t="s">
        <v>141</v>
      </c>
      <c r="E220" s="196" t="s">
        <v>19</v>
      </c>
      <c r="F220" s="197" t="s">
        <v>281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141</v>
      </c>
      <c r="AU220" s="203" t="s">
        <v>81</v>
      </c>
      <c r="AV220" s="13" t="s">
        <v>79</v>
      </c>
      <c r="AW220" s="13" t="s">
        <v>33</v>
      </c>
      <c r="AX220" s="13" t="s">
        <v>72</v>
      </c>
      <c r="AY220" s="203" t="s">
        <v>130</v>
      </c>
    </row>
    <row r="221" spans="1:65" s="13" customFormat="1" ht="11.25">
      <c r="B221" s="193"/>
      <c r="C221" s="194"/>
      <c r="D221" s="195" t="s">
        <v>141</v>
      </c>
      <c r="E221" s="196" t="s">
        <v>19</v>
      </c>
      <c r="F221" s="197" t="s">
        <v>282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141</v>
      </c>
      <c r="AU221" s="203" t="s">
        <v>81</v>
      </c>
      <c r="AV221" s="13" t="s">
        <v>79</v>
      </c>
      <c r="AW221" s="13" t="s">
        <v>33</v>
      </c>
      <c r="AX221" s="13" t="s">
        <v>72</v>
      </c>
      <c r="AY221" s="203" t="s">
        <v>130</v>
      </c>
    </row>
    <row r="222" spans="1:65" s="14" customFormat="1" ht="11.25">
      <c r="B222" s="204"/>
      <c r="C222" s="205"/>
      <c r="D222" s="195" t="s">
        <v>141</v>
      </c>
      <c r="E222" s="206" t="s">
        <v>19</v>
      </c>
      <c r="F222" s="207" t="s">
        <v>289</v>
      </c>
      <c r="G222" s="205"/>
      <c r="H222" s="208">
        <v>7.4999999999999997E-2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141</v>
      </c>
      <c r="AU222" s="214" t="s">
        <v>81</v>
      </c>
      <c r="AV222" s="14" t="s">
        <v>81</v>
      </c>
      <c r="AW222" s="14" t="s">
        <v>33</v>
      </c>
      <c r="AX222" s="14" t="s">
        <v>79</v>
      </c>
      <c r="AY222" s="214" t="s">
        <v>130</v>
      </c>
    </row>
    <row r="223" spans="1:65" s="2" customFormat="1" ht="37.9" customHeight="1">
      <c r="A223" s="36"/>
      <c r="B223" s="37"/>
      <c r="C223" s="175" t="s">
        <v>7</v>
      </c>
      <c r="D223" s="175" t="s">
        <v>132</v>
      </c>
      <c r="E223" s="176" t="s">
        <v>290</v>
      </c>
      <c r="F223" s="177" t="s">
        <v>291</v>
      </c>
      <c r="G223" s="178" t="s">
        <v>135</v>
      </c>
      <c r="H223" s="179">
        <v>9.4499999999999993</v>
      </c>
      <c r="I223" s="180"/>
      <c r="J223" s="181">
        <f>ROUND(I223*H223,2)</f>
        <v>0</v>
      </c>
      <c r="K223" s="177" t="s">
        <v>136</v>
      </c>
      <c r="L223" s="41"/>
      <c r="M223" s="182" t="s">
        <v>19</v>
      </c>
      <c r="N223" s="183" t="s">
        <v>43</v>
      </c>
      <c r="O223" s="66"/>
      <c r="P223" s="184">
        <f>O223*H223</f>
        <v>0</v>
      </c>
      <c r="Q223" s="184">
        <v>1.282E-2</v>
      </c>
      <c r="R223" s="184">
        <f>Q223*H223</f>
        <v>0.12114899999999999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137</v>
      </c>
      <c r="AT223" s="186" t="s">
        <v>132</v>
      </c>
      <c r="AU223" s="186" t="s">
        <v>81</v>
      </c>
      <c r="AY223" s="19" t="s">
        <v>130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79</v>
      </c>
      <c r="BK223" s="187">
        <f>ROUND(I223*H223,2)</f>
        <v>0</v>
      </c>
      <c r="BL223" s="19" t="s">
        <v>137</v>
      </c>
      <c r="BM223" s="186" t="s">
        <v>292</v>
      </c>
    </row>
    <row r="224" spans="1:65" s="2" customFormat="1" ht="11.25">
      <c r="A224" s="36"/>
      <c r="B224" s="37"/>
      <c r="C224" s="38"/>
      <c r="D224" s="188" t="s">
        <v>139</v>
      </c>
      <c r="E224" s="38"/>
      <c r="F224" s="189" t="s">
        <v>293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139</v>
      </c>
      <c r="AU224" s="19" t="s">
        <v>81</v>
      </c>
    </row>
    <row r="225" spans="1:65" s="13" customFormat="1" ht="11.25">
      <c r="B225" s="193"/>
      <c r="C225" s="194"/>
      <c r="D225" s="195" t="s">
        <v>141</v>
      </c>
      <c r="E225" s="196" t="s">
        <v>19</v>
      </c>
      <c r="F225" s="197" t="s">
        <v>281</v>
      </c>
      <c r="G225" s="194"/>
      <c r="H225" s="196" t="s">
        <v>19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141</v>
      </c>
      <c r="AU225" s="203" t="s">
        <v>81</v>
      </c>
      <c r="AV225" s="13" t="s">
        <v>79</v>
      </c>
      <c r="AW225" s="13" t="s">
        <v>33</v>
      </c>
      <c r="AX225" s="13" t="s">
        <v>72</v>
      </c>
      <c r="AY225" s="203" t="s">
        <v>130</v>
      </c>
    </row>
    <row r="226" spans="1:65" s="13" customFormat="1" ht="11.25">
      <c r="B226" s="193"/>
      <c r="C226" s="194"/>
      <c r="D226" s="195" t="s">
        <v>141</v>
      </c>
      <c r="E226" s="196" t="s">
        <v>19</v>
      </c>
      <c r="F226" s="197" t="s">
        <v>282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141</v>
      </c>
      <c r="AU226" s="203" t="s">
        <v>81</v>
      </c>
      <c r="AV226" s="13" t="s">
        <v>79</v>
      </c>
      <c r="AW226" s="13" t="s">
        <v>33</v>
      </c>
      <c r="AX226" s="13" t="s">
        <v>72</v>
      </c>
      <c r="AY226" s="203" t="s">
        <v>130</v>
      </c>
    </row>
    <row r="227" spans="1:65" s="14" customFormat="1" ht="11.25">
      <c r="B227" s="204"/>
      <c r="C227" s="205"/>
      <c r="D227" s="195" t="s">
        <v>141</v>
      </c>
      <c r="E227" s="206" t="s">
        <v>19</v>
      </c>
      <c r="F227" s="207" t="s">
        <v>294</v>
      </c>
      <c r="G227" s="205"/>
      <c r="H227" s="208">
        <v>9.4499999999999993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141</v>
      </c>
      <c r="AU227" s="214" t="s">
        <v>81</v>
      </c>
      <c r="AV227" s="14" t="s">
        <v>81</v>
      </c>
      <c r="AW227" s="14" t="s">
        <v>33</v>
      </c>
      <c r="AX227" s="14" t="s">
        <v>79</v>
      </c>
      <c r="AY227" s="214" t="s">
        <v>130</v>
      </c>
    </row>
    <row r="228" spans="1:65" s="2" customFormat="1" ht="37.9" customHeight="1">
      <c r="A228" s="36"/>
      <c r="B228" s="37"/>
      <c r="C228" s="175" t="s">
        <v>295</v>
      </c>
      <c r="D228" s="175" t="s">
        <v>132</v>
      </c>
      <c r="E228" s="176" t="s">
        <v>296</v>
      </c>
      <c r="F228" s="177" t="s">
        <v>297</v>
      </c>
      <c r="G228" s="178" t="s">
        <v>135</v>
      </c>
      <c r="H228" s="179">
        <v>9.4499999999999993</v>
      </c>
      <c r="I228" s="180"/>
      <c r="J228" s="181">
        <f>ROUND(I228*H228,2)</f>
        <v>0</v>
      </c>
      <c r="K228" s="177" t="s">
        <v>136</v>
      </c>
      <c r="L228" s="41"/>
      <c r="M228" s="182" t="s">
        <v>19</v>
      </c>
      <c r="N228" s="183" t="s">
        <v>43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137</v>
      </c>
      <c r="AT228" s="186" t="s">
        <v>132</v>
      </c>
      <c r="AU228" s="186" t="s">
        <v>81</v>
      </c>
      <c r="AY228" s="19" t="s">
        <v>130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79</v>
      </c>
      <c r="BK228" s="187">
        <f>ROUND(I228*H228,2)</f>
        <v>0</v>
      </c>
      <c r="BL228" s="19" t="s">
        <v>137</v>
      </c>
      <c r="BM228" s="186" t="s">
        <v>298</v>
      </c>
    </row>
    <row r="229" spans="1:65" s="2" customFormat="1" ht="11.25">
      <c r="A229" s="36"/>
      <c r="B229" s="37"/>
      <c r="C229" s="38"/>
      <c r="D229" s="188" t="s">
        <v>139</v>
      </c>
      <c r="E229" s="38"/>
      <c r="F229" s="189" t="s">
        <v>299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139</v>
      </c>
      <c r="AU229" s="19" t="s">
        <v>81</v>
      </c>
    </row>
    <row r="230" spans="1:65" s="2" customFormat="1" ht="44.25" customHeight="1">
      <c r="A230" s="36"/>
      <c r="B230" s="37"/>
      <c r="C230" s="175" t="s">
        <v>300</v>
      </c>
      <c r="D230" s="175" t="s">
        <v>132</v>
      </c>
      <c r="E230" s="176" t="s">
        <v>301</v>
      </c>
      <c r="F230" s="177" t="s">
        <v>302</v>
      </c>
      <c r="G230" s="178" t="s">
        <v>303</v>
      </c>
      <c r="H230" s="179">
        <v>9.6</v>
      </c>
      <c r="I230" s="180"/>
      <c r="J230" s="181">
        <f>ROUND(I230*H230,2)</f>
        <v>0</v>
      </c>
      <c r="K230" s="177" t="s">
        <v>136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0.11046</v>
      </c>
      <c r="R230" s="184">
        <f>Q230*H230</f>
        <v>1.060416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137</v>
      </c>
      <c r="AT230" s="186" t="s">
        <v>132</v>
      </c>
      <c r="AU230" s="186" t="s">
        <v>81</v>
      </c>
      <c r="AY230" s="19" t="s">
        <v>130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79</v>
      </c>
      <c r="BK230" s="187">
        <f>ROUND(I230*H230,2)</f>
        <v>0</v>
      </c>
      <c r="BL230" s="19" t="s">
        <v>137</v>
      </c>
      <c r="BM230" s="186" t="s">
        <v>304</v>
      </c>
    </row>
    <row r="231" spans="1:65" s="2" customFormat="1" ht="11.25">
      <c r="A231" s="36"/>
      <c r="B231" s="37"/>
      <c r="C231" s="38"/>
      <c r="D231" s="188" t="s">
        <v>139</v>
      </c>
      <c r="E231" s="38"/>
      <c r="F231" s="189" t="s">
        <v>305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139</v>
      </c>
      <c r="AU231" s="19" t="s">
        <v>81</v>
      </c>
    </row>
    <row r="232" spans="1:65" s="13" customFormat="1" ht="11.25">
      <c r="B232" s="193"/>
      <c r="C232" s="194"/>
      <c r="D232" s="195" t="s">
        <v>141</v>
      </c>
      <c r="E232" s="196" t="s">
        <v>19</v>
      </c>
      <c r="F232" s="197" t="s">
        <v>281</v>
      </c>
      <c r="G232" s="194"/>
      <c r="H232" s="196" t="s">
        <v>19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141</v>
      </c>
      <c r="AU232" s="203" t="s">
        <v>81</v>
      </c>
      <c r="AV232" s="13" t="s">
        <v>79</v>
      </c>
      <c r="AW232" s="13" t="s">
        <v>33</v>
      </c>
      <c r="AX232" s="13" t="s">
        <v>72</v>
      </c>
      <c r="AY232" s="203" t="s">
        <v>130</v>
      </c>
    </row>
    <row r="233" spans="1:65" s="13" customFormat="1" ht="11.25">
      <c r="B233" s="193"/>
      <c r="C233" s="194"/>
      <c r="D233" s="195" t="s">
        <v>141</v>
      </c>
      <c r="E233" s="196" t="s">
        <v>19</v>
      </c>
      <c r="F233" s="197" t="s">
        <v>282</v>
      </c>
      <c r="G233" s="194"/>
      <c r="H233" s="196" t="s">
        <v>19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141</v>
      </c>
      <c r="AU233" s="203" t="s">
        <v>81</v>
      </c>
      <c r="AV233" s="13" t="s">
        <v>79</v>
      </c>
      <c r="AW233" s="13" t="s">
        <v>33</v>
      </c>
      <c r="AX233" s="13" t="s">
        <v>72</v>
      </c>
      <c r="AY233" s="203" t="s">
        <v>130</v>
      </c>
    </row>
    <row r="234" spans="1:65" s="14" customFormat="1" ht="11.25">
      <c r="B234" s="204"/>
      <c r="C234" s="205"/>
      <c r="D234" s="195" t="s">
        <v>141</v>
      </c>
      <c r="E234" s="206" t="s">
        <v>19</v>
      </c>
      <c r="F234" s="207" t="s">
        <v>306</v>
      </c>
      <c r="G234" s="205"/>
      <c r="H234" s="208">
        <v>9.6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141</v>
      </c>
      <c r="AU234" s="214" t="s">
        <v>81</v>
      </c>
      <c r="AV234" s="14" t="s">
        <v>81</v>
      </c>
      <c r="AW234" s="14" t="s">
        <v>33</v>
      </c>
      <c r="AX234" s="14" t="s">
        <v>79</v>
      </c>
      <c r="AY234" s="214" t="s">
        <v>130</v>
      </c>
    </row>
    <row r="235" spans="1:65" s="2" customFormat="1" ht="33" customHeight="1">
      <c r="A235" s="36"/>
      <c r="B235" s="37"/>
      <c r="C235" s="175" t="s">
        <v>307</v>
      </c>
      <c r="D235" s="175" t="s">
        <v>132</v>
      </c>
      <c r="E235" s="176" t="s">
        <v>308</v>
      </c>
      <c r="F235" s="177" t="s">
        <v>309</v>
      </c>
      <c r="G235" s="178" t="s">
        <v>135</v>
      </c>
      <c r="H235" s="179">
        <v>4.5119999999999996</v>
      </c>
      <c r="I235" s="180"/>
      <c r="J235" s="181">
        <f>ROUND(I235*H235,2)</f>
        <v>0</v>
      </c>
      <c r="K235" s="177" t="s">
        <v>136</v>
      </c>
      <c r="L235" s="41"/>
      <c r="M235" s="182" t="s">
        <v>19</v>
      </c>
      <c r="N235" s="183" t="s">
        <v>43</v>
      </c>
      <c r="O235" s="66"/>
      <c r="P235" s="184">
        <f>O235*H235</f>
        <v>0</v>
      </c>
      <c r="Q235" s="184">
        <v>6.5799999999999999E-3</v>
      </c>
      <c r="R235" s="184">
        <f>Q235*H235</f>
        <v>2.9688959999999997E-2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137</v>
      </c>
      <c r="AT235" s="186" t="s">
        <v>132</v>
      </c>
      <c r="AU235" s="186" t="s">
        <v>81</v>
      </c>
      <c r="AY235" s="19" t="s">
        <v>130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79</v>
      </c>
      <c r="BK235" s="187">
        <f>ROUND(I235*H235,2)</f>
        <v>0</v>
      </c>
      <c r="BL235" s="19" t="s">
        <v>137</v>
      </c>
      <c r="BM235" s="186" t="s">
        <v>310</v>
      </c>
    </row>
    <row r="236" spans="1:65" s="2" customFormat="1" ht="11.25">
      <c r="A236" s="36"/>
      <c r="B236" s="37"/>
      <c r="C236" s="38"/>
      <c r="D236" s="188" t="s">
        <v>139</v>
      </c>
      <c r="E236" s="38"/>
      <c r="F236" s="189" t="s">
        <v>311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139</v>
      </c>
      <c r="AU236" s="19" t="s">
        <v>81</v>
      </c>
    </row>
    <row r="237" spans="1:65" s="14" customFormat="1" ht="11.25">
      <c r="B237" s="204"/>
      <c r="C237" s="205"/>
      <c r="D237" s="195" t="s">
        <v>141</v>
      </c>
      <c r="E237" s="206" t="s">
        <v>19</v>
      </c>
      <c r="F237" s="207" t="s">
        <v>312</v>
      </c>
      <c r="G237" s="205"/>
      <c r="H237" s="208">
        <v>4.5119999999999996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141</v>
      </c>
      <c r="AU237" s="214" t="s">
        <v>81</v>
      </c>
      <c r="AV237" s="14" t="s">
        <v>81</v>
      </c>
      <c r="AW237" s="14" t="s">
        <v>33</v>
      </c>
      <c r="AX237" s="14" t="s">
        <v>79</v>
      </c>
      <c r="AY237" s="214" t="s">
        <v>130</v>
      </c>
    </row>
    <row r="238" spans="1:65" s="2" customFormat="1" ht="33" customHeight="1">
      <c r="A238" s="36"/>
      <c r="B238" s="37"/>
      <c r="C238" s="175" t="s">
        <v>313</v>
      </c>
      <c r="D238" s="175" t="s">
        <v>132</v>
      </c>
      <c r="E238" s="176" t="s">
        <v>314</v>
      </c>
      <c r="F238" s="177" t="s">
        <v>315</v>
      </c>
      <c r="G238" s="178" t="s">
        <v>135</v>
      </c>
      <c r="H238" s="179">
        <v>4.5119999999999996</v>
      </c>
      <c r="I238" s="180"/>
      <c r="J238" s="181">
        <f>ROUND(I238*H238,2)</f>
        <v>0</v>
      </c>
      <c r="K238" s="177" t="s">
        <v>136</v>
      </c>
      <c r="L238" s="41"/>
      <c r="M238" s="182" t="s">
        <v>19</v>
      </c>
      <c r="N238" s="183" t="s">
        <v>43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137</v>
      </c>
      <c r="AT238" s="186" t="s">
        <v>132</v>
      </c>
      <c r="AU238" s="186" t="s">
        <v>81</v>
      </c>
      <c r="AY238" s="19" t="s">
        <v>130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79</v>
      </c>
      <c r="BK238" s="187">
        <f>ROUND(I238*H238,2)</f>
        <v>0</v>
      </c>
      <c r="BL238" s="19" t="s">
        <v>137</v>
      </c>
      <c r="BM238" s="186" t="s">
        <v>316</v>
      </c>
    </row>
    <row r="239" spans="1:65" s="2" customFormat="1" ht="11.25">
      <c r="A239" s="36"/>
      <c r="B239" s="37"/>
      <c r="C239" s="38"/>
      <c r="D239" s="188" t="s">
        <v>139</v>
      </c>
      <c r="E239" s="38"/>
      <c r="F239" s="189" t="s">
        <v>317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139</v>
      </c>
      <c r="AU239" s="19" t="s">
        <v>81</v>
      </c>
    </row>
    <row r="240" spans="1:65" s="2" customFormat="1" ht="33" customHeight="1">
      <c r="A240" s="36"/>
      <c r="B240" s="37"/>
      <c r="C240" s="175" t="s">
        <v>318</v>
      </c>
      <c r="D240" s="175" t="s">
        <v>132</v>
      </c>
      <c r="E240" s="176" t="s">
        <v>319</v>
      </c>
      <c r="F240" s="177" t="s">
        <v>320</v>
      </c>
      <c r="G240" s="178" t="s">
        <v>158</v>
      </c>
      <c r="H240" s="179">
        <v>4.016</v>
      </c>
      <c r="I240" s="180"/>
      <c r="J240" s="181">
        <f>ROUND(I240*H240,2)</f>
        <v>0</v>
      </c>
      <c r="K240" s="177" t="s">
        <v>136</v>
      </c>
      <c r="L240" s="41"/>
      <c r="M240" s="182" t="s">
        <v>19</v>
      </c>
      <c r="N240" s="183" t="s">
        <v>43</v>
      </c>
      <c r="O240" s="66"/>
      <c r="P240" s="184">
        <f>O240*H240</f>
        <v>0</v>
      </c>
      <c r="Q240" s="184">
        <v>1.8907700000000001</v>
      </c>
      <c r="R240" s="184">
        <f>Q240*H240</f>
        <v>7.59333232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137</v>
      </c>
      <c r="AT240" s="186" t="s">
        <v>132</v>
      </c>
      <c r="AU240" s="186" t="s">
        <v>81</v>
      </c>
      <c r="AY240" s="19" t="s">
        <v>130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79</v>
      </c>
      <c r="BK240" s="187">
        <f>ROUND(I240*H240,2)</f>
        <v>0</v>
      </c>
      <c r="BL240" s="19" t="s">
        <v>137</v>
      </c>
      <c r="BM240" s="186" t="s">
        <v>321</v>
      </c>
    </row>
    <row r="241" spans="1:65" s="2" customFormat="1" ht="11.25">
      <c r="A241" s="36"/>
      <c r="B241" s="37"/>
      <c r="C241" s="38"/>
      <c r="D241" s="188" t="s">
        <v>139</v>
      </c>
      <c r="E241" s="38"/>
      <c r="F241" s="189" t="s">
        <v>322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139</v>
      </c>
      <c r="AU241" s="19" t="s">
        <v>81</v>
      </c>
    </row>
    <row r="242" spans="1:65" s="13" customFormat="1" ht="11.25">
      <c r="B242" s="193"/>
      <c r="C242" s="194"/>
      <c r="D242" s="195" t="s">
        <v>141</v>
      </c>
      <c r="E242" s="196" t="s">
        <v>19</v>
      </c>
      <c r="F242" s="197" t="s">
        <v>161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141</v>
      </c>
      <c r="AU242" s="203" t="s">
        <v>81</v>
      </c>
      <c r="AV242" s="13" t="s">
        <v>79</v>
      </c>
      <c r="AW242" s="13" t="s">
        <v>33</v>
      </c>
      <c r="AX242" s="13" t="s">
        <v>72</v>
      </c>
      <c r="AY242" s="203" t="s">
        <v>130</v>
      </c>
    </row>
    <row r="243" spans="1:65" s="14" customFormat="1" ht="11.25">
      <c r="B243" s="204"/>
      <c r="C243" s="205"/>
      <c r="D243" s="195" t="s">
        <v>141</v>
      </c>
      <c r="E243" s="206" t="s">
        <v>19</v>
      </c>
      <c r="F243" s="207" t="s">
        <v>323</v>
      </c>
      <c r="G243" s="205"/>
      <c r="H243" s="208">
        <v>4.016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141</v>
      </c>
      <c r="AU243" s="214" t="s">
        <v>81</v>
      </c>
      <c r="AV243" s="14" t="s">
        <v>81</v>
      </c>
      <c r="AW243" s="14" t="s">
        <v>33</v>
      </c>
      <c r="AX243" s="14" t="s">
        <v>79</v>
      </c>
      <c r="AY243" s="214" t="s">
        <v>130</v>
      </c>
    </row>
    <row r="244" spans="1:65" s="12" customFormat="1" ht="22.9" customHeight="1">
      <c r="B244" s="159"/>
      <c r="C244" s="160"/>
      <c r="D244" s="161" t="s">
        <v>71</v>
      </c>
      <c r="E244" s="173" t="s">
        <v>163</v>
      </c>
      <c r="F244" s="173" t="s">
        <v>324</v>
      </c>
      <c r="G244" s="160"/>
      <c r="H244" s="160"/>
      <c r="I244" s="163"/>
      <c r="J244" s="174">
        <f>BK244</f>
        <v>0</v>
      </c>
      <c r="K244" s="160"/>
      <c r="L244" s="165"/>
      <c r="M244" s="166"/>
      <c r="N244" s="167"/>
      <c r="O244" s="167"/>
      <c r="P244" s="168">
        <f>SUM(P245:P258)</f>
        <v>0</v>
      </c>
      <c r="Q244" s="167"/>
      <c r="R244" s="168">
        <f>SUM(R245:R258)</f>
        <v>29.180199999999999</v>
      </c>
      <c r="S244" s="167"/>
      <c r="T244" s="169">
        <f>SUM(T245:T258)</f>
        <v>0</v>
      </c>
      <c r="AR244" s="170" t="s">
        <v>79</v>
      </c>
      <c r="AT244" s="171" t="s">
        <v>71</v>
      </c>
      <c r="AU244" s="171" t="s">
        <v>79</v>
      </c>
      <c r="AY244" s="170" t="s">
        <v>130</v>
      </c>
      <c r="BK244" s="172">
        <f>SUM(BK245:BK258)</f>
        <v>0</v>
      </c>
    </row>
    <row r="245" spans="1:65" s="2" customFormat="1" ht="44.25" customHeight="1">
      <c r="A245" s="36"/>
      <c r="B245" s="37"/>
      <c r="C245" s="175" t="s">
        <v>325</v>
      </c>
      <c r="D245" s="175" t="s">
        <v>132</v>
      </c>
      <c r="E245" s="176" t="s">
        <v>326</v>
      </c>
      <c r="F245" s="177" t="s">
        <v>327</v>
      </c>
      <c r="G245" s="178" t="s">
        <v>135</v>
      </c>
      <c r="H245" s="179">
        <v>38</v>
      </c>
      <c r="I245" s="180"/>
      <c r="J245" s="181">
        <f>ROUND(I245*H245,2)</f>
        <v>0</v>
      </c>
      <c r="K245" s="177" t="s">
        <v>136</v>
      </c>
      <c r="L245" s="41"/>
      <c r="M245" s="182" t="s">
        <v>19</v>
      </c>
      <c r="N245" s="183" t="s">
        <v>43</v>
      </c>
      <c r="O245" s="66"/>
      <c r="P245" s="184">
        <f>O245*H245</f>
        <v>0</v>
      </c>
      <c r="Q245" s="184">
        <v>0.19900000000000001</v>
      </c>
      <c r="R245" s="184">
        <f>Q245*H245</f>
        <v>7.5620000000000003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137</v>
      </c>
      <c r="AT245" s="186" t="s">
        <v>132</v>
      </c>
      <c r="AU245" s="186" t="s">
        <v>81</v>
      </c>
      <c r="AY245" s="19" t="s">
        <v>130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79</v>
      </c>
      <c r="BK245" s="187">
        <f>ROUND(I245*H245,2)</f>
        <v>0</v>
      </c>
      <c r="BL245" s="19" t="s">
        <v>137</v>
      </c>
      <c r="BM245" s="186" t="s">
        <v>328</v>
      </c>
    </row>
    <row r="246" spans="1:65" s="2" customFormat="1" ht="11.25">
      <c r="A246" s="36"/>
      <c r="B246" s="37"/>
      <c r="C246" s="38"/>
      <c r="D246" s="188" t="s">
        <v>139</v>
      </c>
      <c r="E246" s="38"/>
      <c r="F246" s="189" t="s">
        <v>329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139</v>
      </c>
      <c r="AU246" s="19" t="s">
        <v>81</v>
      </c>
    </row>
    <row r="247" spans="1:65" s="13" customFormat="1" ht="11.25">
      <c r="B247" s="193"/>
      <c r="C247" s="194"/>
      <c r="D247" s="195" t="s">
        <v>141</v>
      </c>
      <c r="E247" s="196" t="s">
        <v>19</v>
      </c>
      <c r="F247" s="197" t="s">
        <v>330</v>
      </c>
      <c r="G247" s="194"/>
      <c r="H247" s="196" t="s">
        <v>19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141</v>
      </c>
      <c r="AU247" s="203" t="s">
        <v>81</v>
      </c>
      <c r="AV247" s="13" t="s">
        <v>79</v>
      </c>
      <c r="AW247" s="13" t="s">
        <v>33</v>
      </c>
      <c r="AX247" s="13" t="s">
        <v>72</v>
      </c>
      <c r="AY247" s="203" t="s">
        <v>130</v>
      </c>
    </row>
    <row r="248" spans="1:65" s="14" customFormat="1" ht="11.25">
      <c r="B248" s="204"/>
      <c r="C248" s="205"/>
      <c r="D248" s="195" t="s">
        <v>141</v>
      </c>
      <c r="E248" s="206" t="s">
        <v>19</v>
      </c>
      <c r="F248" s="207" t="s">
        <v>331</v>
      </c>
      <c r="G248" s="205"/>
      <c r="H248" s="208">
        <v>38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141</v>
      </c>
      <c r="AU248" s="214" t="s">
        <v>81</v>
      </c>
      <c r="AV248" s="14" t="s">
        <v>81</v>
      </c>
      <c r="AW248" s="14" t="s">
        <v>33</v>
      </c>
      <c r="AX248" s="14" t="s">
        <v>79</v>
      </c>
      <c r="AY248" s="214" t="s">
        <v>130</v>
      </c>
    </row>
    <row r="249" spans="1:65" s="2" customFormat="1" ht="44.25" customHeight="1">
      <c r="A249" s="36"/>
      <c r="B249" s="37"/>
      <c r="C249" s="175" t="s">
        <v>332</v>
      </c>
      <c r="D249" s="175" t="s">
        <v>132</v>
      </c>
      <c r="E249" s="176" t="s">
        <v>333</v>
      </c>
      <c r="F249" s="177" t="s">
        <v>334</v>
      </c>
      <c r="G249" s="178" t="s">
        <v>135</v>
      </c>
      <c r="H249" s="179">
        <v>38</v>
      </c>
      <c r="I249" s="180"/>
      <c r="J249" s="181">
        <f>ROUND(I249*H249,2)</f>
        <v>0</v>
      </c>
      <c r="K249" s="177" t="s">
        <v>136</v>
      </c>
      <c r="L249" s="41"/>
      <c r="M249" s="182" t="s">
        <v>19</v>
      </c>
      <c r="N249" s="183" t="s">
        <v>43</v>
      </c>
      <c r="O249" s="66"/>
      <c r="P249" s="184">
        <f>O249*H249</f>
        <v>0</v>
      </c>
      <c r="Q249" s="184">
        <v>0.29699999999999999</v>
      </c>
      <c r="R249" s="184">
        <f>Q249*H249</f>
        <v>11.286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137</v>
      </c>
      <c r="AT249" s="186" t="s">
        <v>132</v>
      </c>
      <c r="AU249" s="186" t="s">
        <v>81</v>
      </c>
      <c r="AY249" s="19" t="s">
        <v>130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79</v>
      </c>
      <c r="BK249" s="187">
        <f>ROUND(I249*H249,2)</f>
        <v>0</v>
      </c>
      <c r="BL249" s="19" t="s">
        <v>137</v>
      </c>
      <c r="BM249" s="186" t="s">
        <v>335</v>
      </c>
    </row>
    <row r="250" spans="1:65" s="2" customFormat="1" ht="11.25">
      <c r="A250" s="36"/>
      <c r="B250" s="37"/>
      <c r="C250" s="38"/>
      <c r="D250" s="188" t="s">
        <v>139</v>
      </c>
      <c r="E250" s="38"/>
      <c r="F250" s="189" t="s">
        <v>336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139</v>
      </c>
      <c r="AU250" s="19" t="s">
        <v>81</v>
      </c>
    </row>
    <row r="251" spans="1:65" s="13" customFormat="1" ht="11.25">
      <c r="B251" s="193"/>
      <c r="C251" s="194"/>
      <c r="D251" s="195" t="s">
        <v>141</v>
      </c>
      <c r="E251" s="196" t="s">
        <v>19</v>
      </c>
      <c r="F251" s="197" t="s">
        <v>330</v>
      </c>
      <c r="G251" s="194"/>
      <c r="H251" s="196" t="s">
        <v>19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141</v>
      </c>
      <c r="AU251" s="203" t="s">
        <v>81</v>
      </c>
      <c r="AV251" s="13" t="s">
        <v>79</v>
      </c>
      <c r="AW251" s="13" t="s">
        <v>33</v>
      </c>
      <c r="AX251" s="13" t="s">
        <v>72</v>
      </c>
      <c r="AY251" s="203" t="s">
        <v>130</v>
      </c>
    </row>
    <row r="252" spans="1:65" s="14" customFormat="1" ht="11.25">
      <c r="B252" s="204"/>
      <c r="C252" s="205"/>
      <c r="D252" s="195" t="s">
        <v>141</v>
      </c>
      <c r="E252" s="206" t="s">
        <v>19</v>
      </c>
      <c r="F252" s="207" t="s">
        <v>331</v>
      </c>
      <c r="G252" s="205"/>
      <c r="H252" s="208">
        <v>38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141</v>
      </c>
      <c r="AU252" s="214" t="s">
        <v>81</v>
      </c>
      <c r="AV252" s="14" t="s">
        <v>81</v>
      </c>
      <c r="AW252" s="14" t="s">
        <v>33</v>
      </c>
      <c r="AX252" s="14" t="s">
        <v>79</v>
      </c>
      <c r="AY252" s="214" t="s">
        <v>130</v>
      </c>
    </row>
    <row r="253" spans="1:65" s="2" customFormat="1" ht="78" customHeight="1">
      <c r="A253" s="36"/>
      <c r="B253" s="37"/>
      <c r="C253" s="175" t="s">
        <v>337</v>
      </c>
      <c r="D253" s="175" t="s">
        <v>132</v>
      </c>
      <c r="E253" s="176" t="s">
        <v>338</v>
      </c>
      <c r="F253" s="177" t="s">
        <v>339</v>
      </c>
      <c r="G253" s="178" t="s">
        <v>135</v>
      </c>
      <c r="H253" s="179">
        <v>38</v>
      </c>
      <c r="I253" s="180"/>
      <c r="J253" s="181">
        <f>ROUND(I253*H253,2)</f>
        <v>0</v>
      </c>
      <c r="K253" s="177" t="s">
        <v>136</v>
      </c>
      <c r="L253" s="41"/>
      <c r="M253" s="182" t="s">
        <v>19</v>
      </c>
      <c r="N253" s="183" t="s">
        <v>43</v>
      </c>
      <c r="O253" s="66"/>
      <c r="P253" s="184">
        <f>O253*H253</f>
        <v>0</v>
      </c>
      <c r="Q253" s="184">
        <v>9.0620000000000006E-2</v>
      </c>
      <c r="R253" s="184">
        <f>Q253*H253</f>
        <v>3.4435600000000002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137</v>
      </c>
      <c r="AT253" s="186" t="s">
        <v>132</v>
      </c>
      <c r="AU253" s="186" t="s">
        <v>81</v>
      </c>
      <c r="AY253" s="19" t="s">
        <v>130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79</v>
      </c>
      <c r="BK253" s="187">
        <f>ROUND(I253*H253,2)</f>
        <v>0</v>
      </c>
      <c r="BL253" s="19" t="s">
        <v>137</v>
      </c>
      <c r="BM253" s="186" t="s">
        <v>340</v>
      </c>
    </row>
    <row r="254" spans="1:65" s="2" customFormat="1" ht="11.25">
      <c r="A254" s="36"/>
      <c r="B254" s="37"/>
      <c r="C254" s="38"/>
      <c r="D254" s="188" t="s">
        <v>139</v>
      </c>
      <c r="E254" s="38"/>
      <c r="F254" s="189" t="s">
        <v>341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81</v>
      </c>
    </row>
    <row r="255" spans="1:65" s="13" customFormat="1" ht="11.25">
      <c r="B255" s="193"/>
      <c r="C255" s="194"/>
      <c r="D255" s="195" t="s">
        <v>141</v>
      </c>
      <c r="E255" s="196" t="s">
        <v>19</v>
      </c>
      <c r="F255" s="197" t="s">
        <v>330</v>
      </c>
      <c r="G255" s="194"/>
      <c r="H255" s="196" t="s">
        <v>19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141</v>
      </c>
      <c r="AU255" s="203" t="s">
        <v>81</v>
      </c>
      <c r="AV255" s="13" t="s">
        <v>79</v>
      </c>
      <c r="AW255" s="13" t="s">
        <v>33</v>
      </c>
      <c r="AX255" s="13" t="s">
        <v>72</v>
      </c>
      <c r="AY255" s="203" t="s">
        <v>130</v>
      </c>
    </row>
    <row r="256" spans="1:65" s="14" customFormat="1" ht="11.25">
      <c r="B256" s="204"/>
      <c r="C256" s="205"/>
      <c r="D256" s="195" t="s">
        <v>141</v>
      </c>
      <c r="E256" s="206" t="s">
        <v>19</v>
      </c>
      <c r="F256" s="207" t="s">
        <v>331</v>
      </c>
      <c r="G256" s="205"/>
      <c r="H256" s="208">
        <v>38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141</v>
      </c>
      <c r="AU256" s="214" t="s">
        <v>81</v>
      </c>
      <c r="AV256" s="14" t="s">
        <v>81</v>
      </c>
      <c r="AW256" s="14" t="s">
        <v>33</v>
      </c>
      <c r="AX256" s="14" t="s">
        <v>79</v>
      </c>
      <c r="AY256" s="214" t="s">
        <v>130</v>
      </c>
    </row>
    <row r="257" spans="1:65" s="2" customFormat="1" ht="16.5" customHeight="1">
      <c r="A257" s="36"/>
      <c r="B257" s="37"/>
      <c r="C257" s="226" t="s">
        <v>342</v>
      </c>
      <c r="D257" s="226" t="s">
        <v>213</v>
      </c>
      <c r="E257" s="227" t="s">
        <v>343</v>
      </c>
      <c r="F257" s="228" t="s">
        <v>344</v>
      </c>
      <c r="G257" s="229" t="s">
        <v>135</v>
      </c>
      <c r="H257" s="230">
        <v>39.14</v>
      </c>
      <c r="I257" s="231"/>
      <c r="J257" s="232">
        <f>ROUND(I257*H257,2)</f>
        <v>0</v>
      </c>
      <c r="K257" s="228" t="s">
        <v>136</v>
      </c>
      <c r="L257" s="233"/>
      <c r="M257" s="234" t="s">
        <v>19</v>
      </c>
      <c r="N257" s="235" t="s">
        <v>43</v>
      </c>
      <c r="O257" s="66"/>
      <c r="P257" s="184">
        <f>O257*H257</f>
        <v>0</v>
      </c>
      <c r="Q257" s="184">
        <v>0.17599999999999999</v>
      </c>
      <c r="R257" s="184">
        <f>Q257*H257</f>
        <v>6.8886399999999997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188</v>
      </c>
      <c r="AT257" s="186" t="s">
        <v>213</v>
      </c>
      <c r="AU257" s="186" t="s">
        <v>81</v>
      </c>
      <c r="AY257" s="19" t="s">
        <v>130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79</v>
      </c>
      <c r="BK257" s="187">
        <f>ROUND(I257*H257,2)</f>
        <v>0</v>
      </c>
      <c r="BL257" s="19" t="s">
        <v>137</v>
      </c>
      <c r="BM257" s="186" t="s">
        <v>345</v>
      </c>
    </row>
    <row r="258" spans="1:65" s="14" customFormat="1" ht="11.25">
      <c r="B258" s="204"/>
      <c r="C258" s="205"/>
      <c r="D258" s="195" t="s">
        <v>141</v>
      </c>
      <c r="E258" s="205"/>
      <c r="F258" s="207" t="s">
        <v>346</v>
      </c>
      <c r="G258" s="205"/>
      <c r="H258" s="208">
        <v>39.14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141</v>
      </c>
      <c r="AU258" s="214" t="s">
        <v>81</v>
      </c>
      <c r="AV258" s="14" t="s">
        <v>81</v>
      </c>
      <c r="AW258" s="14" t="s">
        <v>4</v>
      </c>
      <c r="AX258" s="14" t="s">
        <v>79</v>
      </c>
      <c r="AY258" s="214" t="s">
        <v>130</v>
      </c>
    </row>
    <row r="259" spans="1:65" s="12" customFormat="1" ht="22.9" customHeight="1">
      <c r="B259" s="159"/>
      <c r="C259" s="160"/>
      <c r="D259" s="161" t="s">
        <v>71</v>
      </c>
      <c r="E259" s="173" t="s">
        <v>175</v>
      </c>
      <c r="F259" s="173" t="s">
        <v>347</v>
      </c>
      <c r="G259" s="160"/>
      <c r="H259" s="160"/>
      <c r="I259" s="163"/>
      <c r="J259" s="174">
        <f>BK259</f>
        <v>0</v>
      </c>
      <c r="K259" s="160"/>
      <c r="L259" s="165"/>
      <c r="M259" s="166"/>
      <c r="N259" s="167"/>
      <c r="O259" s="167"/>
      <c r="P259" s="168">
        <f>SUM(P260:P264)</f>
        <v>0</v>
      </c>
      <c r="Q259" s="167"/>
      <c r="R259" s="168">
        <f>SUM(R260:R264)</f>
        <v>0.24658079999999996</v>
      </c>
      <c r="S259" s="167"/>
      <c r="T259" s="169">
        <f>SUM(T260:T264)</f>
        <v>0</v>
      </c>
      <c r="AR259" s="170" t="s">
        <v>79</v>
      </c>
      <c r="AT259" s="171" t="s">
        <v>71</v>
      </c>
      <c r="AU259" s="171" t="s">
        <v>79</v>
      </c>
      <c r="AY259" s="170" t="s">
        <v>130</v>
      </c>
      <c r="BK259" s="172">
        <f>SUM(BK260:BK264)</f>
        <v>0</v>
      </c>
    </row>
    <row r="260" spans="1:65" s="2" customFormat="1" ht="24.2" customHeight="1">
      <c r="A260" s="36"/>
      <c r="B260" s="37"/>
      <c r="C260" s="175" t="s">
        <v>348</v>
      </c>
      <c r="D260" s="175" t="s">
        <v>132</v>
      </c>
      <c r="E260" s="176" t="s">
        <v>349</v>
      </c>
      <c r="F260" s="177" t="s">
        <v>350</v>
      </c>
      <c r="G260" s="178" t="s">
        <v>135</v>
      </c>
      <c r="H260" s="179">
        <v>4.5119999999999996</v>
      </c>
      <c r="I260" s="180"/>
      <c r="J260" s="181">
        <f>ROUND(I260*H260,2)</f>
        <v>0</v>
      </c>
      <c r="K260" s="177" t="s">
        <v>136</v>
      </c>
      <c r="L260" s="41"/>
      <c r="M260" s="182" t="s">
        <v>19</v>
      </c>
      <c r="N260" s="183" t="s">
        <v>43</v>
      </c>
      <c r="O260" s="66"/>
      <c r="P260" s="184">
        <f>O260*H260</f>
        <v>0</v>
      </c>
      <c r="Q260" s="184">
        <v>5.4649999999999997E-2</v>
      </c>
      <c r="R260" s="184">
        <f>Q260*H260</f>
        <v>0.24658079999999996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137</v>
      </c>
      <c r="AT260" s="186" t="s">
        <v>132</v>
      </c>
      <c r="AU260" s="186" t="s">
        <v>81</v>
      </c>
      <c r="AY260" s="19" t="s">
        <v>130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79</v>
      </c>
      <c r="BK260" s="187">
        <f>ROUND(I260*H260,2)</f>
        <v>0</v>
      </c>
      <c r="BL260" s="19" t="s">
        <v>137</v>
      </c>
      <c r="BM260" s="186" t="s">
        <v>351</v>
      </c>
    </row>
    <row r="261" spans="1:65" s="2" customFormat="1" ht="11.25">
      <c r="A261" s="36"/>
      <c r="B261" s="37"/>
      <c r="C261" s="38"/>
      <c r="D261" s="188" t="s">
        <v>139</v>
      </c>
      <c r="E261" s="38"/>
      <c r="F261" s="189" t="s">
        <v>352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139</v>
      </c>
      <c r="AU261" s="19" t="s">
        <v>81</v>
      </c>
    </row>
    <row r="262" spans="1:65" s="13" customFormat="1" ht="11.25">
      <c r="B262" s="193"/>
      <c r="C262" s="194"/>
      <c r="D262" s="195" t="s">
        <v>141</v>
      </c>
      <c r="E262" s="196" t="s">
        <v>19</v>
      </c>
      <c r="F262" s="197" t="s">
        <v>281</v>
      </c>
      <c r="G262" s="194"/>
      <c r="H262" s="196" t="s">
        <v>19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141</v>
      </c>
      <c r="AU262" s="203" t="s">
        <v>81</v>
      </c>
      <c r="AV262" s="13" t="s">
        <v>79</v>
      </c>
      <c r="AW262" s="13" t="s">
        <v>33</v>
      </c>
      <c r="AX262" s="13" t="s">
        <v>72</v>
      </c>
      <c r="AY262" s="203" t="s">
        <v>130</v>
      </c>
    </row>
    <row r="263" spans="1:65" s="13" customFormat="1" ht="11.25">
      <c r="B263" s="193"/>
      <c r="C263" s="194"/>
      <c r="D263" s="195" t="s">
        <v>141</v>
      </c>
      <c r="E263" s="196" t="s">
        <v>19</v>
      </c>
      <c r="F263" s="197" t="s">
        <v>282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141</v>
      </c>
      <c r="AU263" s="203" t="s">
        <v>81</v>
      </c>
      <c r="AV263" s="13" t="s">
        <v>79</v>
      </c>
      <c r="AW263" s="13" t="s">
        <v>33</v>
      </c>
      <c r="AX263" s="13" t="s">
        <v>72</v>
      </c>
      <c r="AY263" s="203" t="s">
        <v>130</v>
      </c>
    </row>
    <row r="264" spans="1:65" s="14" customFormat="1" ht="11.25">
      <c r="B264" s="204"/>
      <c r="C264" s="205"/>
      <c r="D264" s="195" t="s">
        <v>141</v>
      </c>
      <c r="E264" s="206" t="s">
        <v>19</v>
      </c>
      <c r="F264" s="207" t="s">
        <v>312</v>
      </c>
      <c r="G264" s="205"/>
      <c r="H264" s="208">
        <v>4.5119999999999996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141</v>
      </c>
      <c r="AU264" s="214" t="s">
        <v>81</v>
      </c>
      <c r="AV264" s="14" t="s">
        <v>81</v>
      </c>
      <c r="AW264" s="14" t="s">
        <v>33</v>
      </c>
      <c r="AX264" s="14" t="s">
        <v>79</v>
      </c>
      <c r="AY264" s="214" t="s">
        <v>130</v>
      </c>
    </row>
    <row r="265" spans="1:65" s="12" customFormat="1" ht="22.9" customHeight="1">
      <c r="B265" s="159"/>
      <c r="C265" s="160"/>
      <c r="D265" s="161" t="s">
        <v>71</v>
      </c>
      <c r="E265" s="173" t="s">
        <v>188</v>
      </c>
      <c r="F265" s="173" t="s">
        <v>353</v>
      </c>
      <c r="G265" s="160"/>
      <c r="H265" s="160"/>
      <c r="I265" s="163"/>
      <c r="J265" s="174">
        <f>BK265</f>
        <v>0</v>
      </c>
      <c r="K265" s="160"/>
      <c r="L265" s="165"/>
      <c r="M265" s="166"/>
      <c r="N265" s="167"/>
      <c r="O265" s="167"/>
      <c r="P265" s="168">
        <f>SUM(P266:P283)</f>
        <v>0</v>
      </c>
      <c r="Q265" s="167"/>
      <c r="R265" s="168">
        <f>SUM(R266:R283)</f>
        <v>0.35331999999999997</v>
      </c>
      <c r="S265" s="167"/>
      <c r="T265" s="169">
        <f>SUM(T266:T283)</f>
        <v>0</v>
      </c>
      <c r="AR265" s="170" t="s">
        <v>79</v>
      </c>
      <c r="AT265" s="171" t="s">
        <v>71</v>
      </c>
      <c r="AU265" s="171" t="s">
        <v>79</v>
      </c>
      <c r="AY265" s="170" t="s">
        <v>130</v>
      </c>
      <c r="BK265" s="172">
        <f>SUM(BK266:BK283)</f>
        <v>0</v>
      </c>
    </row>
    <row r="266" spans="1:65" s="2" customFormat="1" ht="44.25" customHeight="1">
      <c r="A266" s="36"/>
      <c r="B266" s="37"/>
      <c r="C266" s="175" t="s">
        <v>354</v>
      </c>
      <c r="D266" s="175" t="s">
        <v>132</v>
      </c>
      <c r="E266" s="176" t="s">
        <v>355</v>
      </c>
      <c r="F266" s="177" t="s">
        <v>356</v>
      </c>
      <c r="G266" s="178" t="s">
        <v>357</v>
      </c>
      <c r="H266" s="179">
        <v>1</v>
      </c>
      <c r="I266" s="180"/>
      <c r="J266" s="181">
        <f>ROUND(I266*H266,2)</f>
        <v>0</v>
      </c>
      <c r="K266" s="177" t="s">
        <v>136</v>
      </c>
      <c r="L266" s="41"/>
      <c r="M266" s="182" t="s">
        <v>19</v>
      </c>
      <c r="N266" s="183" t="s">
        <v>43</v>
      </c>
      <c r="O266" s="66"/>
      <c r="P266" s="184">
        <f>O266*H266</f>
        <v>0</v>
      </c>
      <c r="Q266" s="184">
        <v>6.5009999999999998E-2</v>
      </c>
      <c r="R266" s="184">
        <f>Q266*H266</f>
        <v>6.5009999999999998E-2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137</v>
      </c>
      <c r="AT266" s="186" t="s">
        <v>132</v>
      </c>
      <c r="AU266" s="186" t="s">
        <v>81</v>
      </c>
      <c r="AY266" s="19" t="s">
        <v>130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79</v>
      </c>
      <c r="BK266" s="187">
        <f>ROUND(I266*H266,2)</f>
        <v>0</v>
      </c>
      <c r="BL266" s="19" t="s">
        <v>137</v>
      </c>
      <c r="BM266" s="186" t="s">
        <v>358</v>
      </c>
    </row>
    <row r="267" spans="1:65" s="2" customFormat="1" ht="11.25">
      <c r="A267" s="36"/>
      <c r="B267" s="37"/>
      <c r="C267" s="38"/>
      <c r="D267" s="188" t="s">
        <v>139</v>
      </c>
      <c r="E267" s="38"/>
      <c r="F267" s="189" t="s">
        <v>359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139</v>
      </c>
      <c r="AU267" s="19" t="s">
        <v>81</v>
      </c>
    </row>
    <row r="268" spans="1:65" s="2" customFormat="1" ht="37.9" customHeight="1">
      <c r="A268" s="36"/>
      <c r="B268" s="37"/>
      <c r="C268" s="175" t="s">
        <v>360</v>
      </c>
      <c r="D268" s="175" t="s">
        <v>132</v>
      </c>
      <c r="E268" s="176" t="s">
        <v>361</v>
      </c>
      <c r="F268" s="177" t="s">
        <v>362</v>
      </c>
      <c r="G268" s="178" t="s">
        <v>357</v>
      </c>
      <c r="H268" s="179">
        <v>1</v>
      </c>
      <c r="I268" s="180"/>
      <c r="J268" s="181">
        <f>ROUND(I268*H268,2)</f>
        <v>0</v>
      </c>
      <c r="K268" s="177" t="s">
        <v>136</v>
      </c>
      <c r="L268" s="41"/>
      <c r="M268" s="182" t="s">
        <v>19</v>
      </c>
      <c r="N268" s="183" t="s">
        <v>43</v>
      </c>
      <c r="O268" s="66"/>
      <c r="P268" s="184">
        <f>O268*H268</f>
        <v>0</v>
      </c>
      <c r="Q268" s="184">
        <v>1.0279999999999999E-2</v>
      </c>
      <c r="R268" s="184">
        <f>Q268*H268</f>
        <v>1.0279999999999999E-2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137</v>
      </c>
      <c r="AT268" s="186" t="s">
        <v>132</v>
      </c>
      <c r="AU268" s="186" t="s">
        <v>81</v>
      </c>
      <c r="AY268" s="19" t="s">
        <v>130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79</v>
      </c>
      <c r="BK268" s="187">
        <f>ROUND(I268*H268,2)</f>
        <v>0</v>
      </c>
      <c r="BL268" s="19" t="s">
        <v>137</v>
      </c>
      <c r="BM268" s="186" t="s">
        <v>363</v>
      </c>
    </row>
    <row r="269" spans="1:65" s="2" customFormat="1" ht="11.25">
      <c r="A269" s="36"/>
      <c r="B269" s="37"/>
      <c r="C269" s="38"/>
      <c r="D269" s="188" t="s">
        <v>139</v>
      </c>
      <c r="E269" s="38"/>
      <c r="F269" s="189" t="s">
        <v>364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139</v>
      </c>
      <c r="AU269" s="19" t="s">
        <v>81</v>
      </c>
    </row>
    <row r="270" spans="1:65" s="2" customFormat="1" ht="44.25" customHeight="1">
      <c r="A270" s="36"/>
      <c r="B270" s="37"/>
      <c r="C270" s="175" t="s">
        <v>365</v>
      </c>
      <c r="D270" s="175" t="s">
        <v>132</v>
      </c>
      <c r="E270" s="176" t="s">
        <v>366</v>
      </c>
      <c r="F270" s="177" t="s">
        <v>367</v>
      </c>
      <c r="G270" s="178" t="s">
        <v>357</v>
      </c>
      <c r="H270" s="179">
        <v>1</v>
      </c>
      <c r="I270" s="180"/>
      <c r="J270" s="181">
        <f>ROUND(I270*H270,2)</f>
        <v>0</v>
      </c>
      <c r="K270" s="177" t="s">
        <v>136</v>
      </c>
      <c r="L270" s="41"/>
      <c r="M270" s="182" t="s">
        <v>19</v>
      </c>
      <c r="N270" s="183" t="s">
        <v>43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137</v>
      </c>
      <c r="AT270" s="186" t="s">
        <v>132</v>
      </c>
      <c r="AU270" s="186" t="s">
        <v>81</v>
      </c>
      <c r="AY270" s="19" t="s">
        <v>130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79</v>
      </c>
      <c r="BK270" s="187">
        <f>ROUND(I270*H270,2)</f>
        <v>0</v>
      </c>
      <c r="BL270" s="19" t="s">
        <v>137</v>
      </c>
      <c r="BM270" s="186" t="s">
        <v>368</v>
      </c>
    </row>
    <row r="271" spans="1:65" s="2" customFormat="1" ht="11.25">
      <c r="A271" s="36"/>
      <c r="B271" s="37"/>
      <c r="C271" s="38"/>
      <c r="D271" s="188" t="s">
        <v>139</v>
      </c>
      <c r="E271" s="38"/>
      <c r="F271" s="189" t="s">
        <v>369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139</v>
      </c>
      <c r="AU271" s="19" t="s">
        <v>81</v>
      </c>
    </row>
    <row r="272" spans="1:65" s="2" customFormat="1" ht="33" customHeight="1">
      <c r="A272" s="36"/>
      <c r="B272" s="37"/>
      <c r="C272" s="175" t="s">
        <v>370</v>
      </c>
      <c r="D272" s="175" t="s">
        <v>132</v>
      </c>
      <c r="E272" s="176" t="s">
        <v>371</v>
      </c>
      <c r="F272" s="177" t="s">
        <v>372</v>
      </c>
      <c r="G272" s="178" t="s">
        <v>357</v>
      </c>
      <c r="H272" s="179">
        <v>1</v>
      </c>
      <c r="I272" s="180"/>
      <c r="J272" s="181">
        <f>ROUND(I272*H272,2)</f>
        <v>0</v>
      </c>
      <c r="K272" s="177" t="s">
        <v>136</v>
      </c>
      <c r="L272" s="41"/>
      <c r="M272" s="182" t="s">
        <v>19</v>
      </c>
      <c r="N272" s="183" t="s">
        <v>43</v>
      </c>
      <c r="O272" s="66"/>
      <c r="P272" s="184">
        <f>O272*H272</f>
        <v>0</v>
      </c>
      <c r="Q272" s="184">
        <v>6.4599999999999996E-3</v>
      </c>
      <c r="R272" s="184">
        <f>Q272*H272</f>
        <v>6.4599999999999996E-3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137</v>
      </c>
      <c r="AT272" s="186" t="s">
        <v>132</v>
      </c>
      <c r="AU272" s="186" t="s">
        <v>81</v>
      </c>
      <c r="AY272" s="19" t="s">
        <v>130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79</v>
      </c>
      <c r="BK272" s="187">
        <f>ROUND(I272*H272,2)</f>
        <v>0</v>
      </c>
      <c r="BL272" s="19" t="s">
        <v>137</v>
      </c>
      <c r="BM272" s="186" t="s">
        <v>373</v>
      </c>
    </row>
    <row r="273" spans="1:65" s="2" customFormat="1" ht="11.25">
      <c r="A273" s="36"/>
      <c r="B273" s="37"/>
      <c r="C273" s="38"/>
      <c r="D273" s="188" t="s">
        <v>139</v>
      </c>
      <c r="E273" s="38"/>
      <c r="F273" s="189" t="s">
        <v>374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139</v>
      </c>
      <c r="AU273" s="19" t="s">
        <v>81</v>
      </c>
    </row>
    <row r="274" spans="1:65" s="2" customFormat="1" ht="44.25" customHeight="1">
      <c r="A274" s="36"/>
      <c r="B274" s="37"/>
      <c r="C274" s="175" t="s">
        <v>375</v>
      </c>
      <c r="D274" s="175" t="s">
        <v>132</v>
      </c>
      <c r="E274" s="176" t="s">
        <v>376</v>
      </c>
      <c r="F274" s="177" t="s">
        <v>377</v>
      </c>
      <c r="G274" s="178" t="s">
        <v>357</v>
      </c>
      <c r="H274" s="179">
        <v>1</v>
      </c>
      <c r="I274" s="180"/>
      <c r="J274" s="181">
        <f>ROUND(I274*H274,2)</f>
        <v>0</v>
      </c>
      <c r="K274" s="177" t="s">
        <v>136</v>
      </c>
      <c r="L274" s="41"/>
      <c r="M274" s="182" t="s">
        <v>19</v>
      </c>
      <c r="N274" s="183" t="s">
        <v>43</v>
      </c>
      <c r="O274" s="66"/>
      <c r="P274" s="184">
        <f>O274*H274</f>
        <v>0</v>
      </c>
      <c r="Q274" s="184">
        <v>8.6120000000000002E-2</v>
      </c>
      <c r="R274" s="184">
        <f>Q274*H274</f>
        <v>8.6120000000000002E-2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137</v>
      </c>
      <c r="AT274" s="186" t="s">
        <v>132</v>
      </c>
      <c r="AU274" s="186" t="s">
        <v>81</v>
      </c>
      <c r="AY274" s="19" t="s">
        <v>130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79</v>
      </c>
      <c r="BK274" s="187">
        <f>ROUND(I274*H274,2)</f>
        <v>0</v>
      </c>
      <c r="BL274" s="19" t="s">
        <v>137</v>
      </c>
      <c r="BM274" s="186" t="s">
        <v>378</v>
      </c>
    </row>
    <row r="275" spans="1:65" s="2" customFormat="1" ht="11.25">
      <c r="A275" s="36"/>
      <c r="B275" s="37"/>
      <c r="C275" s="38"/>
      <c r="D275" s="188" t="s">
        <v>139</v>
      </c>
      <c r="E275" s="38"/>
      <c r="F275" s="189" t="s">
        <v>379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139</v>
      </c>
      <c r="AU275" s="19" t="s">
        <v>81</v>
      </c>
    </row>
    <row r="276" spans="1:65" s="2" customFormat="1" ht="37.9" customHeight="1">
      <c r="A276" s="36"/>
      <c r="B276" s="37"/>
      <c r="C276" s="175" t="s">
        <v>380</v>
      </c>
      <c r="D276" s="175" t="s">
        <v>132</v>
      </c>
      <c r="E276" s="176" t="s">
        <v>381</v>
      </c>
      <c r="F276" s="177" t="s">
        <v>382</v>
      </c>
      <c r="G276" s="178" t="s">
        <v>357</v>
      </c>
      <c r="H276" s="179">
        <v>1</v>
      </c>
      <c r="I276" s="180"/>
      <c r="J276" s="181">
        <f>ROUND(I276*H276,2)</f>
        <v>0</v>
      </c>
      <c r="K276" s="177" t="s">
        <v>136</v>
      </c>
      <c r="L276" s="41"/>
      <c r="M276" s="182" t="s">
        <v>19</v>
      </c>
      <c r="N276" s="183" t="s">
        <v>43</v>
      </c>
      <c r="O276" s="66"/>
      <c r="P276" s="184">
        <f>O276*H276</f>
        <v>0</v>
      </c>
      <c r="Q276" s="184">
        <v>2.6720000000000001E-2</v>
      </c>
      <c r="R276" s="184">
        <f>Q276*H276</f>
        <v>2.6720000000000001E-2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137</v>
      </c>
      <c r="AT276" s="186" t="s">
        <v>132</v>
      </c>
      <c r="AU276" s="186" t="s">
        <v>81</v>
      </c>
      <c r="AY276" s="19" t="s">
        <v>130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79</v>
      </c>
      <c r="BK276" s="187">
        <f>ROUND(I276*H276,2)</f>
        <v>0</v>
      </c>
      <c r="BL276" s="19" t="s">
        <v>137</v>
      </c>
      <c r="BM276" s="186" t="s">
        <v>383</v>
      </c>
    </row>
    <row r="277" spans="1:65" s="2" customFormat="1" ht="11.25">
      <c r="A277" s="36"/>
      <c r="B277" s="37"/>
      <c r="C277" s="38"/>
      <c r="D277" s="188" t="s">
        <v>139</v>
      </c>
      <c r="E277" s="38"/>
      <c r="F277" s="189" t="s">
        <v>384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139</v>
      </c>
      <c r="AU277" s="19" t="s">
        <v>81</v>
      </c>
    </row>
    <row r="278" spans="1:65" s="2" customFormat="1" ht="44.25" customHeight="1">
      <c r="A278" s="36"/>
      <c r="B278" s="37"/>
      <c r="C278" s="175" t="s">
        <v>385</v>
      </c>
      <c r="D278" s="175" t="s">
        <v>132</v>
      </c>
      <c r="E278" s="176" t="s">
        <v>386</v>
      </c>
      <c r="F278" s="177" t="s">
        <v>387</v>
      </c>
      <c r="G278" s="178" t="s">
        <v>357</v>
      </c>
      <c r="H278" s="179">
        <v>1</v>
      </c>
      <c r="I278" s="180"/>
      <c r="J278" s="181">
        <f>ROUND(I278*H278,2)</f>
        <v>0</v>
      </c>
      <c r="K278" s="177" t="s">
        <v>136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6.2199999999999998E-3</v>
      </c>
      <c r="R278" s="184">
        <f>Q278*H278</f>
        <v>6.2199999999999998E-3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137</v>
      </c>
      <c r="AT278" s="186" t="s">
        <v>132</v>
      </c>
      <c r="AU278" s="186" t="s">
        <v>81</v>
      </c>
      <c r="AY278" s="19" t="s">
        <v>130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79</v>
      </c>
      <c r="BK278" s="187">
        <f>ROUND(I278*H278,2)</f>
        <v>0</v>
      </c>
      <c r="BL278" s="19" t="s">
        <v>137</v>
      </c>
      <c r="BM278" s="186" t="s">
        <v>388</v>
      </c>
    </row>
    <row r="279" spans="1:65" s="2" customFormat="1" ht="11.25">
      <c r="A279" s="36"/>
      <c r="B279" s="37"/>
      <c r="C279" s="38"/>
      <c r="D279" s="188" t="s">
        <v>139</v>
      </c>
      <c r="E279" s="38"/>
      <c r="F279" s="189" t="s">
        <v>389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139</v>
      </c>
      <c r="AU279" s="19" t="s">
        <v>81</v>
      </c>
    </row>
    <row r="280" spans="1:65" s="2" customFormat="1" ht="44.25" customHeight="1">
      <c r="A280" s="36"/>
      <c r="B280" s="37"/>
      <c r="C280" s="175" t="s">
        <v>390</v>
      </c>
      <c r="D280" s="175" t="s">
        <v>132</v>
      </c>
      <c r="E280" s="176" t="s">
        <v>391</v>
      </c>
      <c r="F280" s="177" t="s">
        <v>392</v>
      </c>
      <c r="G280" s="178" t="s">
        <v>357</v>
      </c>
      <c r="H280" s="179">
        <v>1</v>
      </c>
      <c r="I280" s="180"/>
      <c r="J280" s="181">
        <f>ROUND(I280*H280,2)</f>
        <v>0</v>
      </c>
      <c r="K280" s="177" t="s">
        <v>136</v>
      </c>
      <c r="L280" s="41"/>
      <c r="M280" s="182" t="s">
        <v>19</v>
      </c>
      <c r="N280" s="183" t="s">
        <v>43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137</v>
      </c>
      <c r="AT280" s="186" t="s">
        <v>132</v>
      </c>
      <c r="AU280" s="186" t="s">
        <v>81</v>
      </c>
      <c r="AY280" s="19" t="s">
        <v>130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79</v>
      </c>
      <c r="BK280" s="187">
        <f>ROUND(I280*H280,2)</f>
        <v>0</v>
      </c>
      <c r="BL280" s="19" t="s">
        <v>137</v>
      </c>
      <c r="BM280" s="186" t="s">
        <v>393</v>
      </c>
    </row>
    <row r="281" spans="1:65" s="2" customFormat="1" ht="11.25">
      <c r="A281" s="36"/>
      <c r="B281" s="37"/>
      <c r="C281" s="38"/>
      <c r="D281" s="188" t="s">
        <v>139</v>
      </c>
      <c r="E281" s="38"/>
      <c r="F281" s="189" t="s">
        <v>394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139</v>
      </c>
      <c r="AU281" s="19" t="s">
        <v>81</v>
      </c>
    </row>
    <row r="282" spans="1:65" s="2" customFormat="1" ht="37.9" customHeight="1">
      <c r="A282" s="36"/>
      <c r="B282" s="37"/>
      <c r="C282" s="175" t="s">
        <v>395</v>
      </c>
      <c r="D282" s="175" t="s">
        <v>132</v>
      </c>
      <c r="E282" s="176" t="s">
        <v>396</v>
      </c>
      <c r="F282" s="177" t="s">
        <v>397</v>
      </c>
      <c r="G282" s="178" t="s">
        <v>357</v>
      </c>
      <c r="H282" s="179">
        <v>1</v>
      </c>
      <c r="I282" s="180"/>
      <c r="J282" s="181">
        <f>ROUND(I282*H282,2)</f>
        <v>0</v>
      </c>
      <c r="K282" s="177" t="s">
        <v>136</v>
      </c>
      <c r="L282" s="41"/>
      <c r="M282" s="182" t="s">
        <v>19</v>
      </c>
      <c r="N282" s="183" t="s">
        <v>43</v>
      </c>
      <c r="O282" s="66"/>
      <c r="P282" s="184">
        <f>O282*H282</f>
        <v>0</v>
      </c>
      <c r="Q282" s="184">
        <v>0.15251000000000001</v>
      </c>
      <c r="R282" s="184">
        <f>Q282*H282</f>
        <v>0.15251000000000001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137</v>
      </c>
      <c r="AT282" s="186" t="s">
        <v>132</v>
      </c>
      <c r="AU282" s="186" t="s">
        <v>81</v>
      </c>
      <c r="AY282" s="19" t="s">
        <v>130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79</v>
      </c>
      <c r="BK282" s="187">
        <f>ROUND(I282*H282,2)</f>
        <v>0</v>
      </c>
      <c r="BL282" s="19" t="s">
        <v>137</v>
      </c>
      <c r="BM282" s="186" t="s">
        <v>398</v>
      </c>
    </row>
    <row r="283" spans="1:65" s="2" customFormat="1" ht="11.25">
      <c r="A283" s="36"/>
      <c r="B283" s="37"/>
      <c r="C283" s="38"/>
      <c r="D283" s="188" t="s">
        <v>139</v>
      </c>
      <c r="E283" s="38"/>
      <c r="F283" s="189" t="s">
        <v>399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139</v>
      </c>
      <c r="AU283" s="19" t="s">
        <v>81</v>
      </c>
    </row>
    <row r="284" spans="1:65" s="12" customFormat="1" ht="22.9" customHeight="1">
      <c r="B284" s="159"/>
      <c r="C284" s="160"/>
      <c r="D284" s="161" t="s">
        <v>71</v>
      </c>
      <c r="E284" s="173" t="s">
        <v>193</v>
      </c>
      <c r="F284" s="173" t="s">
        <v>400</v>
      </c>
      <c r="G284" s="160"/>
      <c r="H284" s="160"/>
      <c r="I284" s="163"/>
      <c r="J284" s="174">
        <f>BK284</f>
        <v>0</v>
      </c>
      <c r="K284" s="160"/>
      <c r="L284" s="165"/>
      <c r="M284" s="166"/>
      <c r="N284" s="167"/>
      <c r="O284" s="167"/>
      <c r="P284" s="168">
        <f>SUM(P285:P360)</f>
        <v>0</v>
      </c>
      <c r="Q284" s="167"/>
      <c r="R284" s="168">
        <f>SUM(R285:R360)</f>
        <v>3.3173903899999999</v>
      </c>
      <c r="S284" s="167"/>
      <c r="T284" s="169">
        <f>SUM(T285:T360)</f>
        <v>4.4379200000000001</v>
      </c>
      <c r="AR284" s="170" t="s">
        <v>79</v>
      </c>
      <c r="AT284" s="171" t="s">
        <v>71</v>
      </c>
      <c r="AU284" s="171" t="s">
        <v>79</v>
      </c>
      <c r="AY284" s="170" t="s">
        <v>130</v>
      </c>
      <c r="BK284" s="172">
        <f>SUM(BK285:BK360)</f>
        <v>0</v>
      </c>
    </row>
    <row r="285" spans="1:65" s="2" customFormat="1" ht="44.25" customHeight="1">
      <c r="A285" s="36"/>
      <c r="B285" s="37"/>
      <c r="C285" s="175" t="s">
        <v>401</v>
      </c>
      <c r="D285" s="175" t="s">
        <v>132</v>
      </c>
      <c r="E285" s="176" t="s">
        <v>402</v>
      </c>
      <c r="F285" s="177" t="s">
        <v>403</v>
      </c>
      <c r="G285" s="178" t="s">
        <v>303</v>
      </c>
      <c r="H285" s="179">
        <v>15</v>
      </c>
      <c r="I285" s="180"/>
      <c r="J285" s="181">
        <f>ROUND(I285*H285,2)</f>
        <v>0</v>
      </c>
      <c r="K285" s="177" t="s">
        <v>136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0.10095</v>
      </c>
      <c r="R285" s="184">
        <f>Q285*H285</f>
        <v>1.5142499999999999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137</v>
      </c>
      <c r="AT285" s="186" t="s">
        <v>132</v>
      </c>
      <c r="AU285" s="186" t="s">
        <v>81</v>
      </c>
      <c r="AY285" s="19" t="s">
        <v>130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79</v>
      </c>
      <c r="BK285" s="187">
        <f>ROUND(I285*H285,2)</f>
        <v>0</v>
      </c>
      <c r="BL285" s="19" t="s">
        <v>137</v>
      </c>
      <c r="BM285" s="186" t="s">
        <v>404</v>
      </c>
    </row>
    <row r="286" spans="1:65" s="2" customFormat="1" ht="11.25">
      <c r="A286" s="36"/>
      <c r="B286" s="37"/>
      <c r="C286" s="38"/>
      <c r="D286" s="188" t="s">
        <v>139</v>
      </c>
      <c r="E286" s="38"/>
      <c r="F286" s="189" t="s">
        <v>405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139</v>
      </c>
      <c r="AU286" s="19" t="s">
        <v>81</v>
      </c>
    </row>
    <row r="287" spans="1:65" s="13" customFormat="1" ht="11.25">
      <c r="B287" s="193"/>
      <c r="C287" s="194"/>
      <c r="D287" s="195" t="s">
        <v>141</v>
      </c>
      <c r="E287" s="196" t="s">
        <v>19</v>
      </c>
      <c r="F287" s="197" t="s">
        <v>406</v>
      </c>
      <c r="G287" s="194"/>
      <c r="H287" s="196" t="s">
        <v>19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141</v>
      </c>
      <c r="AU287" s="203" t="s">
        <v>81</v>
      </c>
      <c r="AV287" s="13" t="s">
        <v>79</v>
      </c>
      <c r="AW287" s="13" t="s">
        <v>33</v>
      </c>
      <c r="AX287" s="13" t="s">
        <v>72</v>
      </c>
      <c r="AY287" s="203" t="s">
        <v>130</v>
      </c>
    </row>
    <row r="288" spans="1:65" s="14" customFormat="1" ht="11.25">
      <c r="B288" s="204"/>
      <c r="C288" s="205"/>
      <c r="D288" s="195" t="s">
        <v>141</v>
      </c>
      <c r="E288" s="206" t="s">
        <v>19</v>
      </c>
      <c r="F288" s="207" t="s">
        <v>407</v>
      </c>
      <c r="G288" s="205"/>
      <c r="H288" s="208">
        <v>15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141</v>
      </c>
      <c r="AU288" s="214" t="s">
        <v>81</v>
      </c>
      <c r="AV288" s="14" t="s">
        <v>81</v>
      </c>
      <c r="AW288" s="14" t="s">
        <v>33</v>
      </c>
      <c r="AX288" s="14" t="s">
        <v>79</v>
      </c>
      <c r="AY288" s="214" t="s">
        <v>130</v>
      </c>
    </row>
    <row r="289" spans="1:65" s="2" customFormat="1" ht="16.5" customHeight="1">
      <c r="A289" s="36"/>
      <c r="B289" s="37"/>
      <c r="C289" s="226" t="s">
        <v>408</v>
      </c>
      <c r="D289" s="226" t="s">
        <v>213</v>
      </c>
      <c r="E289" s="227" t="s">
        <v>409</v>
      </c>
      <c r="F289" s="228" t="s">
        <v>410</v>
      </c>
      <c r="G289" s="229" t="s">
        <v>303</v>
      </c>
      <c r="H289" s="230">
        <v>15.45</v>
      </c>
      <c r="I289" s="231"/>
      <c r="J289" s="232">
        <f>ROUND(I289*H289,2)</f>
        <v>0</v>
      </c>
      <c r="K289" s="228" t="s">
        <v>136</v>
      </c>
      <c r="L289" s="233"/>
      <c r="M289" s="234" t="s">
        <v>19</v>
      </c>
      <c r="N289" s="235" t="s">
        <v>43</v>
      </c>
      <c r="O289" s="66"/>
      <c r="P289" s="184">
        <f>O289*H289</f>
        <v>0</v>
      </c>
      <c r="Q289" s="184">
        <v>2.8000000000000001E-2</v>
      </c>
      <c r="R289" s="184">
        <f>Q289*H289</f>
        <v>0.43259999999999998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188</v>
      </c>
      <c r="AT289" s="186" t="s">
        <v>213</v>
      </c>
      <c r="AU289" s="186" t="s">
        <v>81</v>
      </c>
      <c r="AY289" s="19" t="s">
        <v>130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79</v>
      </c>
      <c r="BK289" s="187">
        <f>ROUND(I289*H289,2)</f>
        <v>0</v>
      </c>
      <c r="BL289" s="19" t="s">
        <v>137</v>
      </c>
      <c r="BM289" s="186" t="s">
        <v>411</v>
      </c>
    </row>
    <row r="290" spans="1:65" s="14" customFormat="1" ht="11.25">
      <c r="B290" s="204"/>
      <c r="C290" s="205"/>
      <c r="D290" s="195" t="s">
        <v>141</v>
      </c>
      <c r="E290" s="205"/>
      <c r="F290" s="207" t="s">
        <v>412</v>
      </c>
      <c r="G290" s="205"/>
      <c r="H290" s="208">
        <v>15.45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141</v>
      </c>
      <c r="AU290" s="214" t="s">
        <v>81</v>
      </c>
      <c r="AV290" s="14" t="s">
        <v>81</v>
      </c>
      <c r="AW290" s="14" t="s">
        <v>4</v>
      </c>
      <c r="AX290" s="14" t="s">
        <v>79</v>
      </c>
      <c r="AY290" s="214" t="s">
        <v>130</v>
      </c>
    </row>
    <row r="291" spans="1:65" s="2" customFormat="1" ht="24.2" customHeight="1">
      <c r="A291" s="36"/>
      <c r="B291" s="37"/>
      <c r="C291" s="175" t="s">
        <v>413</v>
      </c>
      <c r="D291" s="175" t="s">
        <v>132</v>
      </c>
      <c r="E291" s="176" t="s">
        <v>414</v>
      </c>
      <c r="F291" s="177" t="s">
        <v>415</v>
      </c>
      <c r="G291" s="178" t="s">
        <v>158</v>
      </c>
      <c r="H291" s="179">
        <v>0.56299999999999994</v>
      </c>
      <c r="I291" s="180"/>
      <c r="J291" s="181">
        <f>ROUND(I291*H291,2)</f>
        <v>0</v>
      </c>
      <c r="K291" s="177" t="s">
        <v>136</v>
      </c>
      <c r="L291" s="41"/>
      <c r="M291" s="182" t="s">
        <v>19</v>
      </c>
      <c r="N291" s="183" t="s">
        <v>43</v>
      </c>
      <c r="O291" s="66"/>
      <c r="P291" s="184">
        <f>O291*H291</f>
        <v>0</v>
      </c>
      <c r="Q291" s="184">
        <v>2.2563399999999998</v>
      </c>
      <c r="R291" s="184">
        <f>Q291*H291</f>
        <v>1.2703194199999999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137</v>
      </c>
      <c r="AT291" s="186" t="s">
        <v>132</v>
      </c>
      <c r="AU291" s="186" t="s">
        <v>81</v>
      </c>
      <c r="AY291" s="19" t="s">
        <v>130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79</v>
      </c>
      <c r="BK291" s="187">
        <f>ROUND(I291*H291,2)</f>
        <v>0</v>
      </c>
      <c r="BL291" s="19" t="s">
        <v>137</v>
      </c>
      <c r="BM291" s="186" t="s">
        <v>416</v>
      </c>
    </row>
    <row r="292" spans="1:65" s="2" customFormat="1" ht="11.25">
      <c r="A292" s="36"/>
      <c r="B292" s="37"/>
      <c r="C292" s="38"/>
      <c r="D292" s="188" t="s">
        <v>139</v>
      </c>
      <c r="E292" s="38"/>
      <c r="F292" s="189" t="s">
        <v>417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139</v>
      </c>
      <c r="AU292" s="19" t="s">
        <v>81</v>
      </c>
    </row>
    <row r="293" spans="1:65" s="14" customFormat="1" ht="11.25">
      <c r="B293" s="204"/>
      <c r="C293" s="205"/>
      <c r="D293" s="195" t="s">
        <v>141</v>
      </c>
      <c r="E293" s="206" t="s">
        <v>19</v>
      </c>
      <c r="F293" s="207" t="s">
        <v>418</v>
      </c>
      <c r="G293" s="205"/>
      <c r="H293" s="208">
        <v>0.56299999999999994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141</v>
      </c>
      <c r="AU293" s="214" t="s">
        <v>81</v>
      </c>
      <c r="AV293" s="14" t="s">
        <v>81</v>
      </c>
      <c r="AW293" s="14" t="s">
        <v>33</v>
      </c>
      <c r="AX293" s="14" t="s">
        <v>79</v>
      </c>
      <c r="AY293" s="214" t="s">
        <v>130</v>
      </c>
    </row>
    <row r="294" spans="1:65" s="2" customFormat="1" ht="24.2" customHeight="1">
      <c r="A294" s="36"/>
      <c r="B294" s="37"/>
      <c r="C294" s="175" t="s">
        <v>419</v>
      </c>
      <c r="D294" s="175" t="s">
        <v>132</v>
      </c>
      <c r="E294" s="176" t="s">
        <v>420</v>
      </c>
      <c r="F294" s="177" t="s">
        <v>421</v>
      </c>
      <c r="G294" s="178" t="s">
        <v>303</v>
      </c>
      <c r="H294" s="179">
        <v>3.8</v>
      </c>
      <c r="I294" s="180"/>
      <c r="J294" s="181">
        <f>ROUND(I294*H294,2)</f>
        <v>0</v>
      </c>
      <c r="K294" s="177" t="s">
        <v>136</v>
      </c>
      <c r="L294" s="41"/>
      <c r="M294" s="182" t="s">
        <v>19</v>
      </c>
      <c r="N294" s="183" t="s">
        <v>43</v>
      </c>
      <c r="O294" s="66"/>
      <c r="P294" s="184">
        <f>O294*H294</f>
        <v>0</v>
      </c>
      <c r="Q294" s="184">
        <v>2.0000000000000002E-5</v>
      </c>
      <c r="R294" s="184">
        <f>Q294*H294</f>
        <v>7.6000000000000004E-5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137</v>
      </c>
      <c r="AT294" s="186" t="s">
        <v>132</v>
      </c>
      <c r="AU294" s="186" t="s">
        <v>81</v>
      </c>
      <c r="AY294" s="19" t="s">
        <v>130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79</v>
      </c>
      <c r="BK294" s="187">
        <f>ROUND(I294*H294,2)</f>
        <v>0</v>
      </c>
      <c r="BL294" s="19" t="s">
        <v>137</v>
      </c>
      <c r="BM294" s="186" t="s">
        <v>422</v>
      </c>
    </row>
    <row r="295" spans="1:65" s="2" customFormat="1" ht="11.25">
      <c r="A295" s="36"/>
      <c r="B295" s="37"/>
      <c r="C295" s="38"/>
      <c r="D295" s="188" t="s">
        <v>139</v>
      </c>
      <c r="E295" s="38"/>
      <c r="F295" s="189" t="s">
        <v>423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139</v>
      </c>
      <c r="AU295" s="19" t="s">
        <v>81</v>
      </c>
    </row>
    <row r="296" spans="1:65" s="13" customFormat="1" ht="11.25">
      <c r="B296" s="193"/>
      <c r="C296" s="194"/>
      <c r="D296" s="195" t="s">
        <v>141</v>
      </c>
      <c r="E296" s="196" t="s">
        <v>19</v>
      </c>
      <c r="F296" s="197" t="s">
        <v>148</v>
      </c>
      <c r="G296" s="194"/>
      <c r="H296" s="196" t="s">
        <v>19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141</v>
      </c>
      <c r="AU296" s="203" t="s">
        <v>81</v>
      </c>
      <c r="AV296" s="13" t="s">
        <v>79</v>
      </c>
      <c r="AW296" s="13" t="s">
        <v>33</v>
      </c>
      <c r="AX296" s="13" t="s">
        <v>72</v>
      </c>
      <c r="AY296" s="203" t="s">
        <v>130</v>
      </c>
    </row>
    <row r="297" spans="1:65" s="14" customFormat="1" ht="11.25">
      <c r="B297" s="204"/>
      <c r="C297" s="205"/>
      <c r="D297" s="195" t="s">
        <v>141</v>
      </c>
      <c r="E297" s="206" t="s">
        <v>19</v>
      </c>
      <c r="F297" s="207" t="s">
        <v>424</v>
      </c>
      <c r="G297" s="205"/>
      <c r="H297" s="208">
        <v>3.8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141</v>
      </c>
      <c r="AU297" s="214" t="s">
        <v>81</v>
      </c>
      <c r="AV297" s="14" t="s">
        <v>81</v>
      </c>
      <c r="AW297" s="14" t="s">
        <v>33</v>
      </c>
      <c r="AX297" s="14" t="s">
        <v>79</v>
      </c>
      <c r="AY297" s="214" t="s">
        <v>130</v>
      </c>
    </row>
    <row r="298" spans="1:65" s="2" customFormat="1" ht="33" customHeight="1">
      <c r="A298" s="36"/>
      <c r="B298" s="37"/>
      <c r="C298" s="175" t="s">
        <v>425</v>
      </c>
      <c r="D298" s="175" t="s">
        <v>132</v>
      </c>
      <c r="E298" s="176" t="s">
        <v>426</v>
      </c>
      <c r="F298" s="177" t="s">
        <v>427</v>
      </c>
      <c r="G298" s="178" t="s">
        <v>221</v>
      </c>
      <c r="H298" s="179">
        <v>1</v>
      </c>
      <c r="I298" s="180"/>
      <c r="J298" s="181">
        <f>ROUND(I298*H298,2)</f>
        <v>0</v>
      </c>
      <c r="K298" s="177" t="s">
        <v>19</v>
      </c>
      <c r="L298" s="41"/>
      <c r="M298" s="182" t="s">
        <v>19</v>
      </c>
      <c r="N298" s="183" t="s">
        <v>43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0.5</v>
      </c>
      <c r="T298" s="185">
        <f>S298*H298</f>
        <v>0.5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137</v>
      </c>
      <c r="AT298" s="186" t="s">
        <v>132</v>
      </c>
      <c r="AU298" s="186" t="s">
        <v>81</v>
      </c>
      <c r="AY298" s="19" t="s">
        <v>130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79</v>
      </c>
      <c r="BK298" s="187">
        <f>ROUND(I298*H298,2)</f>
        <v>0</v>
      </c>
      <c r="BL298" s="19" t="s">
        <v>137</v>
      </c>
      <c r="BM298" s="186" t="s">
        <v>428</v>
      </c>
    </row>
    <row r="299" spans="1:65" s="2" customFormat="1" ht="44.25" customHeight="1">
      <c r="A299" s="36"/>
      <c r="B299" s="37"/>
      <c r="C299" s="175" t="s">
        <v>429</v>
      </c>
      <c r="D299" s="175" t="s">
        <v>132</v>
      </c>
      <c r="E299" s="176" t="s">
        <v>430</v>
      </c>
      <c r="F299" s="177" t="s">
        <v>431</v>
      </c>
      <c r="G299" s="178" t="s">
        <v>135</v>
      </c>
      <c r="H299" s="179">
        <v>476.72699999999998</v>
      </c>
      <c r="I299" s="180"/>
      <c r="J299" s="181">
        <f>ROUND(I299*H299,2)</f>
        <v>0</v>
      </c>
      <c r="K299" s="177" t="s">
        <v>136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137</v>
      </c>
      <c r="AT299" s="186" t="s">
        <v>132</v>
      </c>
      <c r="AU299" s="186" t="s">
        <v>81</v>
      </c>
      <c r="AY299" s="19" t="s">
        <v>130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79</v>
      </c>
      <c r="BK299" s="187">
        <f>ROUND(I299*H299,2)</f>
        <v>0</v>
      </c>
      <c r="BL299" s="19" t="s">
        <v>137</v>
      </c>
      <c r="BM299" s="186" t="s">
        <v>432</v>
      </c>
    </row>
    <row r="300" spans="1:65" s="2" customFormat="1" ht="11.25">
      <c r="A300" s="36"/>
      <c r="B300" s="37"/>
      <c r="C300" s="38"/>
      <c r="D300" s="188" t="s">
        <v>139</v>
      </c>
      <c r="E300" s="38"/>
      <c r="F300" s="189" t="s">
        <v>433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139</v>
      </c>
      <c r="AU300" s="19" t="s">
        <v>81</v>
      </c>
    </row>
    <row r="301" spans="1:65" s="13" customFormat="1" ht="11.25">
      <c r="B301" s="193"/>
      <c r="C301" s="194"/>
      <c r="D301" s="195" t="s">
        <v>141</v>
      </c>
      <c r="E301" s="196" t="s">
        <v>19</v>
      </c>
      <c r="F301" s="197" t="s">
        <v>434</v>
      </c>
      <c r="G301" s="194"/>
      <c r="H301" s="196" t="s">
        <v>19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141</v>
      </c>
      <c r="AU301" s="203" t="s">
        <v>81</v>
      </c>
      <c r="AV301" s="13" t="s">
        <v>79</v>
      </c>
      <c r="AW301" s="13" t="s">
        <v>33</v>
      </c>
      <c r="AX301" s="13" t="s">
        <v>72</v>
      </c>
      <c r="AY301" s="203" t="s">
        <v>130</v>
      </c>
    </row>
    <row r="302" spans="1:65" s="13" customFormat="1" ht="11.25">
      <c r="B302" s="193"/>
      <c r="C302" s="194"/>
      <c r="D302" s="195" t="s">
        <v>141</v>
      </c>
      <c r="E302" s="196" t="s">
        <v>19</v>
      </c>
      <c r="F302" s="197" t="s">
        <v>435</v>
      </c>
      <c r="G302" s="194"/>
      <c r="H302" s="196" t="s">
        <v>19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141</v>
      </c>
      <c r="AU302" s="203" t="s">
        <v>81</v>
      </c>
      <c r="AV302" s="13" t="s">
        <v>79</v>
      </c>
      <c r="AW302" s="13" t="s">
        <v>33</v>
      </c>
      <c r="AX302" s="13" t="s">
        <v>72</v>
      </c>
      <c r="AY302" s="203" t="s">
        <v>130</v>
      </c>
    </row>
    <row r="303" spans="1:65" s="14" customFormat="1" ht="11.25">
      <c r="B303" s="204"/>
      <c r="C303" s="205"/>
      <c r="D303" s="195" t="s">
        <v>141</v>
      </c>
      <c r="E303" s="206" t="s">
        <v>19</v>
      </c>
      <c r="F303" s="207" t="s">
        <v>436</v>
      </c>
      <c r="G303" s="205"/>
      <c r="H303" s="208">
        <v>28.19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141</v>
      </c>
      <c r="AU303" s="214" t="s">
        <v>81</v>
      </c>
      <c r="AV303" s="14" t="s">
        <v>81</v>
      </c>
      <c r="AW303" s="14" t="s">
        <v>33</v>
      </c>
      <c r="AX303" s="14" t="s">
        <v>72</v>
      </c>
      <c r="AY303" s="214" t="s">
        <v>130</v>
      </c>
    </row>
    <row r="304" spans="1:65" s="14" customFormat="1" ht="11.25">
      <c r="B304" s="204"/>
      <c r="C304" s="205"/>
      <c r="D304" s="195" t="s">
        <v>141</v>
      </c>
      <c r="E304" s="206" t="s">
        <v>19</v>
      </c>
      <c r="F304" s="207" t="s">
        <v>437</v>
      </c>
      <c r="G304" s="205"/>
      <c r="H304" s="208">
        <v>85.858999999999995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141</v>
      </c>
      <c r="AU304" s="214" t="s">
        <v>81</v>
      </c>
      <c r="AV304" s="14" t="s">
        <v>81</v>
      </c>
      <c r="AW304" s="14" t="s">
        <v>33</v>
      </c>
      <c r="AX304" s="14" t="s">
        <v>72</v>
      </c>
      <c r="AY304" s="214" t="s">
        <v>130</v>
      </c>
    </row>
    <row r="305" spans="1:65" s="13" customFormat="1" ht="11.25">
      <c r="B305" s="193"/>
      <c r="C305" s="194"/>
      <c r="D305" s="195" t="s">
        <v>141</v>
      </c>
      <c r="E305" s="196" t="s">
        <v>19</v>
      </c>
      <c r="F305" s="197" t="s">
        <v>438</v>
      </c>
      <c r="G305" s="194"/>
      <c r="H305" s="196" t="s">
        <v>19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141</v>
      </c>
      <c r="AU305" s="203" t="s">
        <v>81</v>
      </c>
      <c r="AV305" s="13" t="s">
        <v>79</v>
      </c>
      <c r="AW305" s="13" t="s">
        <v>33</v>
      </c>
      <c r="AX305" s="13" t="s">
        <v>72</v>
      </c>
      <c r="AY305" s="203" t="s">
        <v>130</v>
      </c>
    </row>
    <row r="306" spans="1:65" s="14" customFormat="1" ht="11.25">
      <c r="B306" s="204"/>
      <c r="C306" s="205"/>
      <c r="D306" s="195" t="s">
        <v>141</v>
      </c>
      <c r="E306" s="206" t="s">
        <v>19</v>
      </c>
      <c r="F306" s="207" t="s">
        <v>439</v>
      </c>
      <c r="G306" s="205"/>
      <c r="H306" s="208">
        <v>88.15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141</v>
      </c>
      <c r="AU306" s="214" t="s">
        <v>81</v>
      </c>
      <c r="AV306" s="14" t="s">
        <v>81</v>
      </c>
      <c r="AW306" s="14" t="s">
        <v>33</v>
      </c>
      <c r="AX306" s="14" t="s">
        <v>72</v>
      </c>
      <c r="AY306" s="214" t="s">
        <v>130</v>
      </c>
    </row>
    <row r="307" spans="1:65" s="13" customFormat="1" ht="11.25">
      <c r="B307" s="193"/>
      <c r="C307" s="194"/>
      <c r="D307" s="195" t="s">
        <v>141</v>
      </c>
      <c r="E307" s="196" t="s">
        <v>19</v>
      </c>
      <c r="F307" s="197" t="s">
        <v>440</v>
      </c>
      <c r="G307" s="194"/>
      <c r="H307" s="196" t="s">
        <v>19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141</v>
      </c>
      <c r="AU307" s="203" t="s">
        <v>81</v>
      </c>
      <c r="AV307" s="13" t="s">
        <v>79</v>
      </c>
      <c r="AW307" s="13" t="s">
        <v>33</v>
      </c>
      <c r="AX307" s="13" t="s">
        <v>72</v>
      </c>
      <c r="AY307" s="203" t="s">
        <v>130</v>
      </c>
    </row>
    <row r="308" spans="1:65" s="14" customFormat="1" ht="11.25">
      <c r="B308" s="204"/>
      <c r="C308" s="205"/>
      <c r="D308" s="195" t="s">
        <v>141</v>
      </c>
      <c r="E308" s="206" t="s">
        <v>19</v>
      </c>
      <c r="F308" s="207" t="s">
        <v>441</v>
      </c>
      <c r="G308" s="205"/>
      <c r="H308" s="208">
        <v>95.575999999999993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141</v>
      </c>
      <c r="AU308" s="214" t="s">
        <v>81</v>
      </c>
      <c r="AV308" s="14" t="s">
        <v>81</v>
      </c>
      <c r="AW308" s="14" t="s">
        <v>33</v>
      </c>
      <c r="AX308" s="14" t="s">
        <v>72</v>
      </c>
      <c r="AY308" s="214" t="s">
        <v>130</v>
      </c>
    </row>
    <row r="309" spans="1:65" s="13" customFormat="1" ht="11.25">
      <c r="B309" s="193"/>
      <c r="C309" s="194"/>
      <c r="D309" s="195" t="s">
        <v>141</v>
      </c>
      <c r="E309" s="196" t="s">
        <v>19</v>
      </c>
      <c r="F309" s="197" t="s">
        <v>435</v>
      </c>
      <c r="G309" s="194"/>
      <c r="H309" s="196" t="s">
        <v>19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141</v>
      </c>
      <c r="AU309" s="203" t="s">
        <v>81</v>
      </c>
      <c r="AV309" s="13" t="s">
        <v>79</v>
      </c>
      <c r="AW309" s="13" t="s">
        <v>33</v>
      </c>
      <c r="AX309" s="13" t="s">
        <v>72</v>
      </c>
      <c r="AY309" s="203" t="s">
        <v>130</v>
      </c>
    </row>
    <row r="310" spans="1:65" s="14" customFormat="1" ht="11.25">
      <c r="B310" s="204"/>
      <c r="C310" s="205"/>
      <c r="D310" s="195" t="s">
        <v>141</v>
      </c>
      <c r="E310" s="206" t="s">
        <v>19</v>
      </c>
      <c r="F310" s="207" t="s">
        <v>442</v>
      </c>
      <c r="G310" s="205"/>
      <c r="H310" s="208">
        <v>73.39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141</v>
      </c>
      <c r="AU310" s="214" t="s">
        <v>81</v>
      </c>
      <c r="AV310" s="14" t="s">
        <v>81</v>
      </c>
      <c r="AW310" s="14" t="s">
        <v>33</v>
      </c>
      <c r="AX310" s="14" t="s">
        <v>72</v>
      </c>
      <c r="AY310" s="214" t="s">
        <v>130</v>
      </c>
    </row>
    <row r="311" spans="1:65" s="13" customFormat="1" ht="11.25">
      <c r="B311" s="193"/>
      <c r="C311" s="194"/>
      <c r="D311" s="195" t="s">
        <v>141</v>
      </c>
      <c r="E311" s="196" t="s">
        <v>19</v>
      </c>
      <c r="F311" s="197" t="s">
        <v>443</v>
      </c>
      <c r="G311" s="194"/>
      <c r="H311" s="196" t="s">
        <v>19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141</v>
      </c>
      <c r="AU311" s="203" t="s">
        <v>81</v>
      </c>
      <c r="AV311" s="13" t="s">
        <v>79</v>
      </c>
      <c r="AW311" s="13" t="s">
        <v>33</v>
      </c>
      <c r="AX311" s="13" t="s">
        <v>72</v>
      </c>
      <c r="AY311" s="203" t="s">
        <v>130</v>
      </c>
    </row>
    <row r="312" spans="1:65" s="14" customFormat="1" ht="11.25">
      <c r="B312" s="204"/>
      <c r="C312" s="205"/>
      <c r="D312" s="195" t="s">
        <v>141</v>
      </c>
      <c r="E312" s="206" t="s">
        <v>19</v>
      </c>
      <c r="F312" s="207" t="s">
        <v>444</v>
      </c>
      <c r="G312" s="205"/>
      <c r="H312" s="208">
        <v>77.593999999999994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141</v>
      </c>
      <c r="AU312" s="214" t="s">
        <v>81</v>
      </c>
      <c r="AV312" s="14" t="s">
        <v>81</v>
      </c>
      <c r="AW312" s="14" t="s">
        <v>33</v>
      </c>
      <c r="AX312" s="14" t="s">
        <v>72</v>
      </c>
      <c r="AY312" s="214" t="s">
        <v>130</v>
      </c>
    </row>
    <row r="313" spans="1:65" s="13" customFormat="1" ht="11.25">
      <c r="B313" s="193"/>
      <c r="C313" s="194"/>
      <c r="D313" s="195" t="s">
        <v>141</v>
      </c>
      <c r="E313" s="196" t="s">
        <v>19</v>
      </c>
      <c r="F313" s="197" t="s">
        <v>445</v>
      </c>
      <c r="G313" s="194"/>
      <c r="H313" s="196" t="s">
        <v>19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141</v>
      </c>
      <c r="AU313" s="203" t="s">
        <v>81</v>
      </c>
      <c r="AV313" s="13" t="s">
        <v>79</v>
      </c>
      <c r="AW313" s="13" t="s">
        <v>33</v>
      </c>
      <c r="AX313" s="13" t="s">
        <v>72</v>
      </c>
      <c r="AY313" s="203" t="s">
        <v>130</v>
      </c>
    </row>
    <row r="314" spans="1:65" s="14" customFormat="1" ht="11.25">
      <c r="B314" s="204"/>
      <c r="C314" s="205"/>
      <c r="D314" s="195" t="s">
        <v>141</v>
      </c>
      <c r="E314" s="206" t="s">
        <v>19</v>
      </c>
      <c r="F314" s="207" t="s">
        <v>446</v>
      </c>
      <c r="G314" s="205"/>
      <c r="H314" s="208">
        <v>27.968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141</v>
      </c>
      <c r="AU314" s="214" t="s">
        <v>81</v>
      </c>
      <c r="AV314" s="14" t="s">
        <v>81</v>
      </c>
      <c r="AW314" s="14" t="s">
        <v>33</v>
      </c>
      <c r="AX314" s="14" t="s">
        <v>72</v>
      </c>
      <c r="AY314" s="214" t="s">
        <v>130</v>
      </c>
    </row>
    <row r="315" spans="1:65" s="15" customFormat="1" ht="11.25">
      <c r="B315" s="215"/>
      <c r="C315" s="216"/>
      <c r="D315" s="195" t="s">
        <v>141</v>
      </c>
      <c r="E315" s="217" t="s">
        <v>19</v>
      </c>
      <c r="F315" s="218" t="s">
        <v>150</v>
      </c>
      <c r="G315" s="216"/>
      <c r="H315" s="219">
        <v>476.72699999999998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141</v>
      </c>
      <c r="AU315" s="225" t="s">
        <v>81</v>
      </c>
      <c r="AV315" s="15" t="s">
        <v>137</v>
      </c>
      <c r="AW315" s="15" t="s">
        <v>33</v>
      </c>
      <c r="AX315" s="15" t="s">
        <v>79</v>
      </c>
      <c r="AY315" s="225" t="s">
        <v>130</v>
      </c>
    </row>
    <row r="316" spans="1:65" s="2" customFormat="1" ht="55.5" customHeight="1">
      <c r="A316" s="36"/>
      <c r="B316" s="37"/>
      <c r="C316" s="175" t="s">
        <v>447</v>
      </c>
      <c r="D316" s="175" t="s">
        <v>132</v>
      </c>
      <c r="E316" s="176" t="s">
        <v>448</v>
      </c>
      <c r="F316" s="177" t="s">
        <v>449</v>
      </c>
      <c r="G316" s="178" t="s">
        <v>135</v>
      </c>
      <c r="H316" s="179">
        <v>28603.62</v>
      </c>
      <c r="I316" s="180"/>
      <c r="J316" s="181">
        <f>ROUND(I316*H316,2)</f>
        <v>0</v>
      </c>
      <c r="K316" s="177" t="s">
        <v>136</v>
      </c>
      <c r="L316" s="41"/>
      <c r="M316" s="182" t="s">
        <v>19</v>
      </c>
      <c r="N316" s="183" t="s">
        <v>43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137</v>
      </c>
      <c r="AT316" s="186" t="s">
        <v>132</v>
      </c>
      <c r="AU316" s="186" t="s">
        <v>81</v>
      </c>
      <c r="AY316" s="19" t="s">
        <v>130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79</v>
      </c>
      <c r="BK316" s="187">
        <f>ROUND(I316*H316,2)</f>
        <v>0</v>
      </c>
      <c r="BL316" s="19" t="s">
        <v>137</v>
      </c>
      <c r="BM316" s="186" t="s">
        <v>450</v>
      </c>
    </row>
    <row r="317" spans="1:65" s="2" customFormat="1" ht="11.25">
      <c r="A317" s="36"/>
      <c r="B317" s="37"/>
      <c r="C317" s="38"/>
      <c r="D317" s="188" t="s">
        <v>139</v>
      </c>
      <c r="E317" s="38"/>
      <c r="F317" s="189" t="s">
        <v>451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139</v>
      </c>
      <c r="AU317" s="19" t="s">
        <v>81</v>
      </c>
    </row>
    <row r="318" spans="1:65" s="14" customFormat="1" ht="11.25">
      <c r="B318" s="204"/>
      <c r="C318" s="205"/>
      <c r="D318" s="195" t="s">
        <v>141</v>
      </c>
      <c r="E318" s="206" t="s">
        <v>19</v>
      </c>
      <c r="F318" s="207" t="s">
        <v>452</v>
      </c>
      <c r="G318" s="205"/>
      <c r="H318" s="208">
        <v>28603.62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141</v>
      </c>
      <c r="AU318" s="214" t="s">
        <v>81</v>
      </c>
      <c r="AV318" s="14" t="s">
        <v>81</v>
      </c>
      <c r="AW318" s="14" t="s">
        <v>33</v>
      </c>
      <c r="AX318" s="14" t="s">
        <v>79</v>
      </c>
      <c r="AY318" s="214" t="s">
        <v>130</v>
      </c>
    </row>
    <row r="319" spans="1:65" s="2" customFormat="1" ht="44.25" customHeight="1">
      <c r="A319" s="36"/>
      <c r="B319" s="37"/>
      <c r="C319" s="175" t="s">
        <v>453</v>
      </c>
      <c r="D319" s="175" t="s">
        <v>132</v>
      </c>
      <c r="E319" s="176" t="s">
        <v>454</v>
      </c>
      <c r="F319" s="177" t="s">
        <v>455</v>
      </c>
      <c r="G319" s="178" t="s">
        <v>135</v>
      </c>
      <c r="H319" s="179">
        <v>476.72699999999998</v>
      </c>
      <c r="I319" s="180"/>
      <c r="J319" s="181">
        <f>ROUND(I319*H319,2)</f>
        <v>0</v>
      </c>
      <c r="K319" s="177" t="s">
        <v>136</v>
      </c>
      <c r="L319" s="41"/>
      <c r="M319" s="182" t="s">
        <v>19</v>
      </c>
      <c r="N319" s="183" t="s">
        <v>43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137</v>
      </c>
      <c r="AT319" s="186" t="s">
        <v>132</v>
      </c>
      <c r="AU319" s="186" t="s">
        <v>81</v>
      </c>
      <c r="AY319" s="19" t="s">
        <v>130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79</v>
      </c>
      <c r="BK319" s="187">
        <f>ROUND(I319*H319,2)</f>
        <v>0</v>
      </c>
      <c r="BL319" s="19" t="s">
        <v>137</v>
      </c>
      <c r="BM319" s="186" t="s">
        <v>456</v>
      </c>
    </row>
    <row r="320" spans="1:65" s="2" customFormat="1" ht="11.25">
      <c r="A320" s="36"/>
      <c r="B320" s="37"/>
      <c r="C320" s="38"/>
      <c r="D320" s="188" t="s">
        <v>139</v>
      </c>
      <c r="E320" s="38"/>
      <c r="F320" s="189" t="s">
        <v>457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139</v>
      </c>
      <c r="AU320" s="19" t="s">
        <v>81</v>
      </c>
    </row>
    <row r="321" spans="1:65" s="2" customFormat="1" ht="37.9" customHeight="1">
      <c r="A321" s="36"/>
      <c r="B321" s="37"/>
      <c r="C321" s="175" t="s">
        <v>458</v>
      </c>
      <c r="D321" s="175" t="s">
        <v>132</v>
      </c>
      <c r="E321" s="176" t="s">
        <v>459</v>
      </c>
      <c r="F321" s="177" t="s">
        <v>460</v>
      </c>
      <c r="G321" s="178" t="s">
        <v>135</v>
      </c>
      <c r="H321" s="179">
        <v>89.305000000000007</v>
      </c>
      <c r="I321" s="180"/>
      <c r="J321" s="181">
        <f>ROUND(I321*H321,2)</f>
        <v>0</v>
      </c>
      <c r="K321" s="177" t="s">
        <v>136</v>
      </c>
      <c r="L321" s="41"/>
      <c r="M321" s="182" t="s">
        <v>19</v>
      </c>
      <c r="N321" s="183" t="s">
        <v>43</v>
      </c>
      <c r="O321" s="66"/>
      <c r="P321" s="184">
        <f>O321*H321</f>
        <v>0</v>
      </c>
      <c r="Q321" s="184">
        <v>1.2999999999999999E-4</v>
      </c>
      <c r="R321" s="184">
        <f>Q321*H321</f>
        <v>1.1609649999999999E-2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137</v>
      </c>
      <c r="AT321" s="186" t="s">
        <v>132</v>
      </c>
      <c r="AU321" s="186" t="s">
        <v>81</v>
      </c>
      <c r="AY321" s="19" t="s">
        <v>130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79</v>
      </c>
      <c r="BK321" s="187">
        <f>ROUND(I321*H321,2)</f>
        <v>0</v>
      </c>
      <c r="BL321" s="19" t="s">
        <v>137</v>
      </c>
      <c r="BM321" s="186" t="s">
        <v>461</v>
      </c>
    </row>
    <row r="322" spans="1:65" s="2" customFormat="1" ht="11.25">
      <c r="A322" s="36"/>
      <c r="B322" s="37"/>
      <c r="C322" s="38"/>
      <c r="D322" s="188" t="s">
        <v>139</v>
      </c>
      <c r="E322" s="38"/>
      <c r="F322" s="189" t="s">
        <v>462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139</v>
      </c>
      <c r="AU322" s="19" t="s">
        <v>81</v>
      </c>
    </row>
    <row r="323" spans="1:65" s="13" customFormat="1" ht="11.25">
      <c r="B323" s="193"/>
      <c r="C323" s="194"/>
      <c r="D323" s="195" t="s">
        <v>141</v>
      </c>
      <c r="E323" s="196" t="s">
        <v>19</v>
      </c>
      <c r="F323" s="197" t="s">
        <v>463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141</v>
      </c>
      <c r="AU323" s="203" t="s">
        <v>81</v>
      </c>
      <c r="AV323" s="13" t="s">
        <v>79</v>
      </c>
      <c r="AW323" s="13" t="s">
        <v>33</v>
      </c>
      <c r="AX323" s="13" t="s">
        <v>72</v>
      </c>
      <c r="AY323" s="203" t="s">
        <v>130</v>
      </c>
    </row>
    <row r="324" spans="1:65" s="14" customFormat="1" ht="11.25">
      <c r="B324" s="204"/>
      <c r="C324" s="205"/>
      <c r="D324" s="195" t="s">
        <v>141</v>
      </c>
      <c r="E324" s="206" t="s">
        <v>19</v>
      </c>
      <c r="F324" s="207" t="s">
        <v>464</v>
      </c>
      <c r="G324" s="205"/>
      <c r="H324" s="208">
        <v>4.5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141</v>
      </c>
      <c r="AU324" s="214" t="s">
        <v>81</v>
      </c>
      <c r="AV324" s="14" t="s">
        <v>81</v>
      </c>
      <c r="AW324" s="14" t="s">
        <v>33</v>
      </c>
      <c r="AX324" s="14" t="s">
        <v>72</v>
      </c>
      <c r="AY324" s="214" t="s">
        <v>130</v>
      </c>
    </row>
    <row r="325" spans="1:65" s="13" customFormat="1" ht="11.25">
      <c r="B325" s="193"/>
      <c r="C325" s="194"/>
      <c r="D325" s="195" t="s">
        <v>141</v>
      </c>
      <c r="E325" s="196" t="s">
        <v>19</v>
      </c>
      <c r="F325" s="197" t="s">
        <v>465</v>
      </c>
      <c r="G325" s="194"/>
      <c r="H325" s="196" t="s">
        <v>19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141</v>
      </c>
      <c r="AU325" s="203" t="s">
        <v>81</v>
      </c>
      <c r="AV325" s="13" t="s">
        <v>79</v>
      </c>
      <c r="AW325" s="13" t="s">
        <v>33</v>
      </c>
      <c r="AX325" s="13" t="s">
        <v>72</v>
      </c>
      <c r="AY325" s="203" t="s">
        <v>130</v>
      </c>
    </row>
    <row r="326" spans="1:65" s="14" customFormat="1" ht="11.25">
      <c r="B326" s="204"/>
      <c r="C326" s="205"/>
      <c r="D326" s="195" t="s">
        <v>141</v>
      </c>
      <c r="E326" s="206" t="s">
        <v>19</v>
      </c>
      <c r="F326" s="207" t="s">
        <v>466</v>
      </c>
      <c r="G326" s="205"/>
      <c r="H326" s="208">
        <v>69.805000000000007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141</v>
      </c>
      <c r="AU326" s="214" t="s">
        <v>81</v>
      </c>
      <c r="AV326" s="14" t="s">
        <v>81</v>
      </c>
      <c r="AW326" s="14" t="s">
        <v>33</v>
      </c>
      <c r="AX326" s="14" t="s">
        <v>72</v>
      </c>
      <c r="AY326" s="214" t="s">
        <v>130</v>
      </c>
    </row>
    <row r="327" spans="1:65" s="13" customFormat="1" ht="11.25">
      <c r="B327" s="193"/>
      <c r="C327" s="194"/>
      <c r="D327" s="195" t="s">
        <v>141</v>
      </c>
      <c r="E327" s="196" t="s">
        <v>19</v>
      </c>
      <c r="F327" s="197" t="s">
        <v>445</v>
      </c>
      <c r="G327" s="194"/>
      <c r="H327" s="196" t="s">
        <v>19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141</v>
      </c>
      <c r="AU327" s="203" t="s">
        <v>81</v>
      </c>
      <c r="AV327" s="13" t="s">
        <v>79</v>
      </c>
      <c r="AW327" s="13" t="s">
        <v>33</v>
      </c>
      <c r="AX327" s="13" t="s">
        <v>72</v>
      </c>
      <c r="AY327" s="203" t="s">
        <v>130</v>
      </c>
    </row>
    <row r="328" spans="1:65" s="14" customFormat="1" ht="11.25">
      <c r="B328" s="204"/>
      <c r="C328" s="205"/>
      <c r="D328" s="195" t="s">
        <v>141</v>
      </c>
      <c r="E328" s="206" t="s">
        <v>19</v>
      </c>
      <c r="F328" s="207" t="s">
        <v>467</v>
      </c>
      <c r="G328" s="205"/>
      <c r="H328" s="208">
        <v>15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141</v>
      </c>
      <c r="AU328" s="214" t="s">
        <v>81</v>
      </c>
      <c r="AV328" s="14" t="s">
        <v>81</v>
      </c>
      <c r="AW328" s="14" t="s">
        <v>33</v>
      </c>
      <c r="AX328" s="14" t="s">
        <v>72</v>
      </c>
      <c r="AY328" s="214" t="s">
        <v>130</v>
      </c>
    </row>
    <row r="329" spans="1:65" s="15" customFormat="1" ht="11.25">
      <c r="B329" s="215"/>
      <c r="C329" s="216"/>
      <c r="D329" s="195" t="s">
        <v>141</v>
      </c>
      <c r="E329" s="217" t="s">
        <v>19</v>
      </c>
      <c r="F329" s="218" t="s">
        <v>150</v>
      </c>
      <c r="G329" s="216"/>
      <c r="H329" s="219">
        <v>89.305000000000007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141</v>
      </c>
      <c r="AU329" s="225" t="s">
        <v>81</v>
      </c>
      <c r="AV329" s="15" t="s">
        <v>137</v>
      </c>
      <c r="AW329" s="15" t="s">
        <v>33</v>
      </c>
      <c r="AX329" s="15" t="s">
        <v>79</v>
      </c>
      <c r="AY329" s="225" t="s">
        <v>130</v>
      </c>
    </row>
    <row r="330" spans="1:65" s="2" customFormat="1" ht="37.9" customHeight="1">
      <c r="A330" s="36"/>
      <c r="B330" s="37"/>
      <c r="C330" s="175" t="s">
        <v>468</v>
      </c>
      <c r="D330" s="175" t="s">
        <v>132</v>
      </c>
      <c r="E330" s="176" t="s">
        <v>469</v>
      </c>
      <c r="F330" s="177" t="s">
        <v>470</v>
      </c>
      <c r="G330" s="178" t="s">
        <v>135</v>
      </c>
      <c r="H330" s="179">
        <v>52.582999999999998</v>
      </c>
      <c r="I330" s="180"/>
      <c r="J330" s="181">
        <f>ROUND(I330*H330,2)</f>
        <v>0</v>
      </c>
      <c r="K330" s="177" t="s">
        <v>136</v>
      </c>
      <c r="L330" s="41"/>
      <c r="M330" s="182" t="s">
        <v>19</v>
      </c>
      <c r="N330" s="183" t="s">
        <v>43</v>
      </c>
      <c r="O330" s="66"/>
      <c r="P330" s="184">
        <f>O330*H330</f>
        <v>0</v>
      </c>
      <c r="Q330" s="184">
        <v>4.0000000000000003E-5</v>
      </c>
      <c r="R330" s="184">
        <f>Q330*H330</f>
        <v>2.1033200000000001E-3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137</v>
      </c>
      <c r="AT330" s="186" t="s">
        <v>132</v>
      </c>
      <c r="AU330" s="186" t="s">
        <v>81</v>
      </c>
      <c r="AY330" s="19" t="s">
        <v>130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79</v>
      </c>
      <c r="BK330" s="187">
        <f>ROUND(I330*H330,2)</f>
        <v>0</v>
      </c>
      <c r="BL330" s="19" t="s">
        <v>137</v>
      </c>
      <c r="BM330" s="186" t="s">
        <v>471</v>
      </c>
    </row>
    <row r="331" spans="1:65" s="2" customFormat="1" ht="11.25">
      <c r="A331" s="36"/>
      <c r="B331" s="37"/>
      <c r="C331" s="38"/>
      <c r="D331" s="188" t="s">
        <v>139</v>
      </c>
      <c r="E331" s="38"/>
      <c r="F331" s="189" t="s">
        <v>472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139</v>
      </c>
      <c r="AU331" s="19" t="s">
        <v>81</v>
      </c>
    </row>
    <row r="332" spans="1:65" s="13" customFormat="1" ht="11.25">
      <c r="B332" s="193"/>
      <c r="C332" s="194"/>
      <c r="D332" s="195" t="s">
        <v>141</v>
      </c>
      <c r="E332" s="196" t="s">
        <v>19</v>
      </c>
      <c r="F332" s="197" t="s">
        <v>463</v>
      </c>
      <c r="G332" s="194"/>
      <c r="H332" s="196" t="s">
        <v>19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141</v>
      </c>
      <c r="AU332" s="203" t="s">
        <v>81</v>
      </c>
      <c r="AV332" s="13" t="s">
        <v>79</v>
      </c>
      <c r="AW332" s="13" t="s">
        <v>33</v>
      </c>
      <c r="AX332" s="13" t="s">
        <v>72</v>
      </c>
      <c r="AY332" s="203" t="s">
        <v>130</v>
      </c>
    </row>
    <row r="333" spans="1:65" s="14" customFormat="1" ht="11.25">
      <c r="B333" s="204"/>
      <c r="C333" s="205"/>
      <c r="D333" s="195" t="s">
        <v>141</v>
      </c>
      <c r="E333" s="206" t="s">
        <v>19</v>
      </c>
      <c r="F333" s="207" t="s">
        <v>473</v>
      </c>
      <c r="G333" s="205"/>
      <c r="H333" s="208">
        <v>52.582999999999998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141</v>
      </c>
      <c r="AU333" s="214" t="s">
        <v>81</v>
      </c>
      <c r="AV333" s="14" t="s">
        <v>81</v>
      </c>
      <c r="AW333" s="14" t="s">
        <v>33</v>
      </c>
      <c r="AX333" s="14" t="s">
        <v>79</v>
      </c>
      <c r="AY333" s="214" t="s">
        <v>130</v>
      </c>
    </row>
    <row r="334" spans="1:65" s="2" customFormat="1" ht="44.25" customHeight="1">
      <c r="A334" s="36"/>
      <c r="B334" s="37"/>
      <c r="C334" s="175" t="s">
        <v>474</v>
      </c>
      <c r="D334" s="175" t="s">
        <v>132</v>
      </c>
      <c r="E334" s="176" t="s">
        <v>475</v>
      </c>
      <c r="F334" s="177" t="s">
        <v>476</v>
      </c>
      <c r="G334" s="178" t="s">
        <v>135</v>
      </c>
      <c r="H334" s="179">
        <v>10.4</v>
      </c>
      <c r="I334" s="180"/>
      <c r="J334" s="181">
        <f>ROUND(I334*H334,2)</f>
        <v>0</v>
      </c>
      <c r="K334" s="177" t="s">
        <v>136</v>
      </c>
      <c r="L334" s="41"/>
      <c r="M334" s="182" t="s">
        <v>19</v>
      </c>
      <c r="N334" s="183" t="s">
        <v>43</v>
      </c>
      <c r="O334" s="66"/>
      <c r="P334" s="184">
        <f>O334*H334</f>
        <v>0</v>
      </c>
      <c r="Q334" s="184">
        <v>1.58E-3</v>
      </c>
      <c r="R334" s="184">
        <f>Q334*H334</f>
        <v>1.6432000000000002E-2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137</v>
      </c>
      <c r="AT334" s="186" t="s">
        <v>132</v>
      </c>
      <c r="AU334" s="186" t="s">
        <v>81</v>
      </c>
      <c r="AY334" s="19" t="s">
        <v>130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79</v>
      </c>
      <c r="BK334" s="187">
        <f>ROUND(I334*H334,2)</f>
        <v>0</v>
      </c>
      <c r="BL334" s="19" t="s">
        <v>137</v>
      </c>
      <c r="BM334" s="186" t="s">
        <v>477</v>
      </c>
    </row>
    <row r="335" spans="1:65" s="2" customFormat="1" ht="11.25">
      <c r="A335" s="36"/>
      <c r="B335" s="37"/>
      <c r="C335" s="38"/>
      <c r="D335" s="188" t="s">
        <v>139</v>
      </c>
      <c r="E335" s="38"/>
      <c r="F335" s="189" t="s">
        <v>478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139</v>
      </c>
      <c r="AU335" s="19" t="s">
        <v>81</v>
      </c>
    </row>
    <row r="336" spans="1:65" s="13" customFormat="1" ht="11.25">
      <c r="B336" s="193"/>
      <c r="C336" s="194"/>
      <c r="D336" s="195" t="s">
        <v>141</v>
      </c>
      <c r="E336" s="196" t="s">
        <v>19</v>
      </c>
      <c r="F336" s="197" t="s">
        <v>479</v>
      </c>
      <c r="G336" s="194"/>
      <c r="H336" s="196" t="s">
        <v>19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141</v>
      </c>
      <c r="AU336" s="203" t="s">
        <v>81</v>
      </c>
      <c r="AV336" s="13" t="s">
        <v>79</v>
      </c>
      <c r="AW336" s="13" t="s">
        <v>33</v>
      </c>
      <c r="AX336" s="13" t="s">
        <v>72</v>
      </c>
      <c r="AY336" s="203" t="s">
        <v>130</v>
      </c>
    </row>
    <row r="337" spans="1:65" s="14" customFormat="1" ht="11.25">
      <c r="B337" s="204"/>
      <c r="C337" s="205"/>
      <c r="D337" s="195" t="s">
        <v>141</v>
      </c>
      <c r="E337" s="206" t="s">
        <v>19</v>
      </c>
      <c r="F337" s="207" t="s">
        <v>480</v>
      </c>
      <c r="G337" s="205"/>
      <c r="H337" s="208">
        <v>4.24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141</v>
      </c>
      <c r="AU337" s="214" t="s">
        <v>81</v>
      </c>
      <c r="AV337" s="14" t="s">
        <v>81</v>
      </c>
      <c r="AW337" s="14" t="s">
        <v>33</v>
      </c>
      <c r="AX337" s="14" t="s">
        <v>72</v>
      </c>
      <c r="AY337" s="214" t="s">
        <v>130</v>
      </c>
    </row>
    <row r="338" spans="1:65" s="14" customFormat="1" ht="11.25">
      <c r="B338" s="204"/>
      <c r="C338" s="205"/>
      <c r="D338" s="195" t="s">
        <v>141</v>
      </c>
      <c r="E338" s="206" t="s">
        <v>19</v>
      </c>
      <c r="F338" s="207" t="s">
        <v>481</v>
      </c>
      <c r="G338" s="205"/>
      <c r="H338" s="208">
        <v>6.16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141</v>
      </c>
      <c r="AU338" s="214" t="s">
        <v>81</v>
      </c>
      <c r="AV338" s="14" t="s">
        <v>81</v>
      </c>
      <c r="AW338" s="14" t="s">
        <v>33</v>
      </c>
      <c r="AX338" s="14" t="s">
        <v>72</v>
      </c>
      <c r="AY338" s="214" t="s">
        <v>130</v>
      </c>
    </row>
    <row r="339" spans="1:65" s="15" customFormat="1" ht="11.25">
      <c r="B339" s="215"/>
      <c r="C339" s="216"/>
      <c r="D339" s="195" t="s">
        <v>141</v>
      </c>
      <c r="E339" s="217" t="s">
        <v>19</v>
      </c>
      <c r="F339" s="218" t="s">
        <v>150</v>
      </c>
      <c r="G339" s="216"/>
      <c r="H339" s="219">
        <v>10.4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141</v>
      </c>
      <c r="AU339" s="225" t="s">
        <v>81</v>
      </c>
      <c r="AV339" s="15" t="s">
        <v>137</v>
      </c>
      <c r="AW339" s="15" t="s">
        <v>33</v>
      </c>
      <c r="AX339" s="15" t="s">
        <v>79</v>
      </c>
      <c r="AY339" s="225" t="s">
        <v>130</v>
      </c>
    </row>
    <row r="340" spans="1:65" s="2" customFormat="1" ht="49.15" customHeight="1">
      <c r="A340" s="36"/>
      <c r="B340" s="37"/>
      <c r="C340" s="175" t="s">
        <v>482</v>
      </c>
      <c r="D340" s="175" t="s">
        <v>132</v>
      </c>
      <c r="E340" s="176" t="s">
        <v>483</v>
      </c>
      <c r="F340" s="177" t="s">
        <v>484</v>
      </c>
      <c r="G340" s="178" t="s">
        <v>357</v>
      </c>
      <c r="H340" s="179">
        <v>12</v>
      </c>
      <c r="I340" s="180"/>
      <c r="J340" s="181">
        <f>ROUND(I340*H340,2)</f>
        <v>0</v>
      </c>
      <c r="K340" s="177" t="s">
        <v>136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2.5000000000000001E-4</v>
      </c>
      <c r="R340" s="184">
        <f>Q340*H340</f>
        <v>3.0000000000000001E-3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137</v>
      </c>
      <c r="AT340" s="186" t="s">
        <v>132</v>
      </c>
      <c r="AU340" s="186" t="s">
        <v>81</v>
      </c>
      <c r="AY340" s="19" t="s">
        <v>130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79</v>
      </c>
      <c r="BK340" s="187">
        <f>ROUND(I340*H340,2)</f>
        <v>0</v>
      </c>
      <c r="BL340" s="19" t="s">
        <v>137</v>
      </c>
      <c r="BM340" s="186" t="s">
        <v>485</v>
      </c>
    </row>
    <row r="341" spans="1:65" s="2" customFormat="1" ht="11.25">
      <c r="A341" s="36"/>
      <c r="B341" s="37"/>
      <c r="C341" s="38"/>
      <c r="D341" s="188" t="s">
        <v>139</v>
      </c>
      <c r="E341" s="38"/>
      <c r="F341" s="189" t="s">
        <v>486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139</v>
      </c>
      <c r="AU341" s="19" t="s">
        <v>81</v>
      </c>
    </row>
    <row r="342" spans="1:65" s="13" customFormat="1" ht="11.25">
      <c r="B342" s="193"/>
      <c r="C342" s="194"/>
      <c r="D342" s="195" t="s">
        <v>141</v>
      </c>
      <c r="E342" s="196" t="s">
        <v>19</v>
      </c>
      <c r="F342" s="197" t="s">
        <v>487</v>
      </c>
      <c r="G342" s="194"/>
      <c r="H342" s="196" t="s">
        <v>19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141</v>
      </c>
      <c r="AU342" s="203" t="s">
        <v>81</v>
      </c>
      <c r="AV342" s="13" t="s">
        <v>79</v>
      </c>
      <c r="AW342" s="13" t="s">
        <v>33</v>
      </c>
      <c r="AX342" s="13" t="s">
        <v>72</v>
      </c>
      <c r="AY342" s="203" t="s">
        <v>130</v>
      </c>
    </row>
    <row r="343" spans="1:65" s="14" customFormat="1" ht="11.25">
      <c r="B343" s="204"/>
      <c r="C343" s="205"/>
      <c r="D343" s="195" t="s">
        <v>141</v>
      </c>
      <c r="E343" s="206" t="s">
        <v>19</v>
      </c>
      <c r="F343" s="207" t="s">
        <v>488</v>
      </c>
      <c r="G343" s="205"/>
      <c r="H343" s="208">
        <v>12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141</v>
      </c>
      <c r="AU343" s="214" t="s">
        <v>81</v>
      </c>
      <c r="AV343" s="14" t="s">
        <v>81</v>
      </c>
      <c r="AW343" s="14" t="s">
        <v>33</v>
      </c>
      <c r="AX343" s="14" t="s">
        <v>79</v>
      </c>
      <c r="AY343" s="214" t="s">
        <v>130</v>
      </c>
    </row>
    <row r="344" spans="1:65" s="2" customFormat="1" ht="24.2" customHeight="1">
      <c r="A344" s="36"/>
      <c r="B344" s="37"/>
      <c r="C344" s="226" t="s">
        <v>489</v>
      </c>
      <c r="D344" s="226" t="s">
        <v>213</v>
      </c>
      <c r="E344" s="227" t="s">
        <v>490</v>
      </c>
      <c r="F344" s="228" t="s">
        <v>491</v>
      </c>
      <c r="G344" s="229" t="s">
        <v>196</v>
      </c>
      <c r="H344" s="230">
        <v>6.7000000000000004E-2</v>
      </c>
      <c r="I344" s="231"/>
      <c r="J344" s="232">
        <f>ROUND(I344*H344,2)</f>
        <v>0</v>
      </c>
      <c r="K344" s="228" t="s">
        <v>19</v>
      </c>
      <c r="L344" s="233"/>
      <c r="M344" s="234" t="s">
        <v>19</v>
      </c>
      <c r="N344" s="235" t="s">
        <v>43</v>
      </c>
      <c r="O344" s="66"/>
      <c r="P344" s="184">
        <f>O344*H344</f>
        <v>0</v>
      </c>
      <c r="Q344" s="184">
        <v>1</v>
      </c>
      <c r="R344" s="184">
        <f>Q344*H344</f>
        <v>6.7000000000000004E-2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188</v>
      </c>
      <c r="AT344" s="186" t="s">
        <v>213</v>
      </c>
      <c r="AU344" s="186" t="s">
        <v>81</v>
      </c>
      <c r="AY344" s="19" t="s">
        <v>130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79</v>
      </c>
      <c r="BK344" s="187">
        <f>ROUND(I344*H344,2)</f>
        <v>0</v>
      </c>
      <c r="BL344" s="19" t="s">
        <v>137</v>
      </c>
      <c r="BM344" s="186" t="s">
        <v>492</v>
      </c>
    </row>
    <row r="345" spans="1:65" s="14" customFormat="1" ht="11.25">
      <c r="B345" s="204"/>
      <c r="C345" s="205"/>
      <c r="D345" s="195" t="s">
        <v>141</v>
      </c>
      <c r="E345" s="206" t="s">
        <v>19</v>
      </c>
      <c r="F345" s="207" t="s">
        <v>493</v>
      </c>
      <c r="G345" s="205"/>
      <c r="H345" s="208">
        <v>6.7000000000000004E-2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141</v>
      </c>
      <c r="AU345" s="214" t="s">
        <v>81</v>
      </c>
      <c r="AV345" s="14" t="s">
        <v>81</v>
      </c>
      <c r="AW345" s="14" t="s">
        <v>33</v>
      </c>
      <c r="AX345" s="14" t="s">
        <v>79</v>
      </c>
      <c r="AY345" s="214" t="s">
        <v>130</v>
      </c>
    </row>
    <row r="346" spans="1:65" s="2" customFormat="1" ht="76.349999999999994" customHeight="1">
      <c r="A346" s="36"/>
      <c r="B346" s="37"/>
      <c r="C346" s="175" t="s">
        <v>494</v>
      </c>
      <c r="D346" s="175" t="s">
        <v>132</v>
      </c>
      <c r="E346" s="176" t="s">
        <v>495</v>
      </c>
      <c r="F346" s="177" t="s">
        <v>496</v>
      </c>
      <c r="G346" s="178" t="s">
        <v>221</v>
      </c>
      <c r="H346" s="179">
        <v>2</v>
      </c>
      <c r="I346" s="180"/>
      <c r="J346" s="181">
        <f>ROUND(I346*H346,2)</f>
        <v>0</v>
      </c>
      <c r="K346" s="177" t="s">
        <v>19</v>
      </c>
      <c r="L346" s="41"/>
      <c r="M346" s="182" t="s">
        <v>19</v>
      </c>
      <c r="N346" s="183" t="s">
        <v>43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137</v>
      </c>
      <c r="AT346" s="186" t="s">
        <v>132</v>
      </c>
      <c r="AU346" s="186" t="s">
        <v>81</v>
      </c>
      <c r="AY346" s="19" t="s">
        <v>130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79</v>
      </c>
      <c r="BK346" s="187">
        <f>ROUND(I346*H346,2)</f>
        <v>0</v>
      </c>
      <c r="BL346" s="19" t="s">
        <v>137</v>
      </c>
      <c r="BM346" s="186" t="s">
        <v>497</v>
      </c>
    </row>
    <row r="347" spans="1:65" s="13" customFormat="1" ht="11.25">
      <c r="B347" s="193"/>
      <c r="C347" s="194"/>
      <c r="D347" s="195" t="s">
        <v>141</v>
      </c>
      <c r="E347" s="196" t="s">
        <v>19</v>
      </c>
      <c r="F347" s="197" t="s">
        <v>498</v>
      </c>
      <c r="G347" s="194"/>
      <c r="H347" s="196" t="s">
        <v>19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141</v>
      </c>
      <c r="AU347" s="203" t="s">
        <v>81</v>
      </c>
      <c r="AV347" s="13" t="s">
        <v>79</v>
      </c>
      <c r="AW347" s="13" t="s">
        <v>33</v>
      </c>
      <c r="AX347" s="13" t="s">
        <v>72</v>
      </c>
      <c r="AY347" s="203" t="s">
        <v>130</v>
      </c>
    </row>
    <row r="348" spans="1:65" s="14" customFormat="1" ht="11.25">
      <c r="B348" s="204"/>
      <c r="C348" s="205"/>
      <c r="D348" s="195" t="s">
        <v>141</v>
      </c>
      <c r="E348" s="206" t="s">
        <v>19</v>
      </c>
      <c r="F348" s="207" t="s">
        <v>81</v>
      </c>
      <c r="G348" s="205"/>
      <c r="H348" s="208">
        <v>2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141</v>
      </c>
      <c r="AU348" s="214" t="s">
        <v>81</v>
      </c>
      <c r="AV348" s="14" t="s">
        <v>81</v>
      </c>
      <c r="AW348" s="14" t="s">
        <v>33</v>
      </c>
      <c r="AX348" s="14" t="s">
        <v>79</v>
      </c>
      <c r="AY348" s="214" t="s">
        <v>130</v>
      </c>
    </row>
    <row r="349" spans="1:65" s="2" customFormat="1" ht="24.2" customHeight="1">
      <c r="A349" s="36"/>
      <c r="B349" s="37"/>
      <c r="C349" s="175" t="s">
        <v>499</v>
      </c>
      <c r="D349" s="175" t="s">
        <v>132</v>
      </c>
      <c r="E349" s="176" t="s">
        <v>500</v>
      </c>
      <c r="F349" s="177" t="s">
        <v>501</v>
      </c>
      <c r="G349" s="178" t="s">
        <v>303</v>
      </c>
      <c r="H349" s="179">
        <v>9.6</v>
      </c>
      <c r="I349" s="180"/>
      <c r="J349" s="181">
        <f>ROUND(I349*H349,2)</f>
        <v>0</v>
      </c>
      <c r="K349" s="177" t="s">
        <v>136</v>
      </c>
      <c r="L349" s="41"/>
      <c r="M349" s="182" t="s">
        <v>19</v>
      </c>
      <c r="N349" s="183" t="s">
        <v>43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7.0000000000000007E-2</v>
      </c>
      <c r="T349" s="185">
        <f>S349*H349</f>
        <v>0.67200000000000004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137</v>
      </c>
      <c r="AT349" s="186" t="s">
        <v>132</v>
      </c>
      <c r="AU349" s="186" t="s">
        <v>81</v>
      </c>
      <c r="AY349" s="19" t="s">
        <v>130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79</v>
      </c>
      <c r="BK349" s="187">
        <f>ROUND(I349*H349,2)</f>
        <v>0</v>
      </c>
      <c r="BL349" s="19" t="s">
        <v>137</v>
      </c>
      <c r="BM349" s="186" t="s">
        <v>502</v>
      </c>
    </row>
    <row r="350" spans="1:65" s="2" customFormat="1" ht="11.25">
      <c r="A350" s="36"/>
      <c r="B350" s="37"/>
      <c r="C350" s="38"/>
      <c r="D350" s="188" t="s">
        <v>139</v>
      </c>
      <c r="E350" s="38"/>
      <c r="F350" s="189" t="s">
        <v>503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139</v>
      </c>
      <c r="AU350" s="19" t="s">
        <v>81</v>
      </c>
    </row>
    <row r="351" spans="1:65" s="13" customFormat="1" ht="11.25">
      <c r="B351" s="193"/>
      <c r="C351" s="194"/>
      <c r="D351" s="195" t="s">
        <v>141</v>
      </c>
      <c r="E351" s="196" t="s">
        <v>19</v>
      </c>
      <c r="F351" s="197" t="s">
        <v>504</v>
      </c>
      <c r="G351" s="194"/>
      <c r="H351" s="196" t="s">
        <v>19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141</v>
      </c>
      <c r="AU351" s="203" t="s">
        <v>81</v>
      </c>
      <c r="AV351" s="13" t="s">
        <v>79</v>
      </c>
      <c r="AW351" s="13" t="s">
        <v>33</v>
      </c>
      <c r="AX351" s="13" t="s">
        <v>72</v>
      </c>
      <c r="AY351" s="203" t="s">
        <v>130</v>
      </c>
    </row>
    <row r="352" spans="1:65" s="14" customFormat="1" ht="11.25">
      <c r="B352" s="204"/>
      <c r="C352" s="205"/>
      <c r="D352" s="195" t="s">
        <v>141</v>
      </c>
      <c r="E352" s="206" t="s">
        <v>19</v>
      </c>
      <c r="F352" s="207" t="s">
        <v>306</v>
      </c>
      <c r="G352" s="205"/>
      <c r="H352" s="208">
        <v>9.6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141</v>
      </c>
      <c r="AU352" s="214" t="s">
        <v>81</v>
      </c>
      <c r="AV352" s="14" t="s">
        <v>81</v>
      </c>
      <c r="AW352" s="14" t="s">
        <v>33</v>
      </c>
      <c r="AX352" s="14" t="s">
        <v>79</v>
      </c>
      <c r="AY352" s="214" t="s">
        <v>130</v>
      </c>
    </row>
    <row r="353" spans="1:65" s="2" customFormat="1" ht="24.2" customHeight="1">
      <c r="A353" s="36"/>
      <c r="B353" s="37"/>
      <c r="C353" s="175" t="s">
        <v>505</v>
      </c>
      <c r="D353" s="175" t="s">
        <v>132</v>
      </c>
      <c r="E353" s="176" t="s">
        <v>506</v>
      </c>
      <c r="F353" s="177" t="s">
        <v>507</v>
      </c>
      <c r="G353" s="178" t="s">
        <v>135</v>
      </c>
      <c r="H353" s="179">
        <v>7.56</v>
      </c>
      <c r="I353" s="180"/>
      <c r="J353" s="181">
        <f>ROUND(I353*H353,2)</f>
        <v>0</v>
      </c>
      <c r="K353" s="177" t="s">
        <v>136</v>
      </c>
      <c r="L353" s="41"/>
      <c r="M353" s="182" t="s">
        <v>19</v>
      </c>
      <c r="N353" s="183" t="s">
        <v>43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0.432</v>
      </c>
      <c r="T353" s="185">
        <f>S353*H353</f>
        <v>3.2659199999999999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137</v>
      </c>
      <c r="AT353" s="186" t="s">
        <v>132</v>
      </c>
      <c r="AU353" s="186" t="s">
        <v>81</v>
      </c>
      <c r="AY353" s="19" t="s">
        <v>130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79</v>
      </c>
      <c r="BK353" s="187">
        <f>ROUND(I353*H353,2)</f>
        <v>0</v>
      </c>
      <c r="BL353" s="19" t="s">
        <v>137</v>
      </c>
      <c r="BM353" s="186" t="s">
        <v>508</v>
      </c>
    </row>
    <row r="354" spans="1:65" s="2" customFormat="1" ht="11.25">
      <c r="A354" s="36"/>
      <c r="B354" s="37"/>
      <c r="C354" s="38"/>
      <c r="D354" s="188" t="s">
        <v>139</v>
      </c>
      <c r="E354" s="38"/>
      <c r="F354" s="189" t="s">
        <v>509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81</v>
      </c>
    </row>
    <row r="355" spans="1:65" s="13" customFormat="1" ht="11.25">
      <c r="B355" s="193"/>
      <c r="C355" s="194"/>
      <c r="D355" s="195" t="s">
        <v>141</v>
      </c>
      <c r="E355" s="196" t="s">
        <v>19</v>
      </c>
      <c r="F355" s="197" t="s">
        <v>504</v>
      </c>
      <c r="G355" s="194"/>
      <c r="H355" s="196" t="s">
        <v>19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141</v>
      </c>
      <c r="AU355" s="203" t="s">
        <v>81</v>
      </c>
      <c r="AV355" s="13" t="s">
        <v>79</v>
      </c>
      <c r="AW355" s="13" t="s">
        <v>33</v>
      </c>
      <c r="AX355" s="13" t="s">
        <v>72</v>
      </c>
      <c r="AY355" s="203" t="s">
        <v>130</v>
      </c>
    </row>
    <row r="356" spans="1:65" s="14" customFormat="1" ht="11.25">
      <c r="B356" s="204"/>
      <c r="C356" s="205"/>
      <c r="D356" s="195" t="s">
        <v>141</v>
      </c>
      <c r="E356" s="206" t="s">
        <v>19</v>
      </c>
      <c r="F356" s="207" t="s">
        <v>510</v>
      </c>
      <c r="G356" s="205"/>
      <c r="H356" s="208">
        <v>7.56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141</v>
      </c>
      <c r="AU356" s="214" t="s">
        <v>81</v>
      </c>
      <c r="AV356" s="14" t="s">
        <v>81</v>
      </c>
      <c r="AW356" s="14" t="s">
        <v>33</v>
      </c>
      <c r="AX356" s="14" t="s">
        <v>79</v>
      </c>
      <c r="AY356" s="214" t="s">
        <v>130</v>
      </c>
    </row>
    <row r="357" spans="1:65" s="2" customFormat="1" ht="78" customHeight="1">
      <c r="A357" s="36"/>
      <c r="B357" s="37"/>
      <c r="C357" s="175" t="s">
        <v>511</v>
      </c>
      <c r="D357" s="175" t="s">
        <v>132</v>
      </c>
      <c r="E357" s="176" t="s">
        <v>512</v>
      </c>
      <c r="F357" s="177" t="s">
        <v>513</v>
      </c>
      <c r="G357" s="178" t="s">
        <v>357</v>
      </c>
      <c r="H357" s="179">
        <v>2</v>
      </c>
      <c r="I357" s="180"/>
      <c r="J357" s="181">
        <f>ROUND(I357*H357,2)</f>
        <v>0</v>
      </c>
      <c r="K357" s="177" t="s">
        <v>19</v>
      </c>
      <c r="L357" s="41"/>
      <c r="M357" s="182" t="s">
        <v>19</v>
      </c>
      <c r="N357" s="183" t="s">
        <v>43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137</v>
      </c>
      <c r="AT357" s="186" t="s">
        <v>132</v>
      </c>
      <c r="AU357" s="186" t="s">
        <v>81</v>
      </c>
      <c r="AY357" s="19" t="s">
        <v>130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79</v>
      </c>
      <c r="BK357" s="187">
        <f>ROUND(I357*H357,2)</f>
        <v>0</v>
      </c>
      <c r="BL357" s="19" t="s">
        <v>137</v>
      </c>
      <c r="BM357" s="186" t="s">
        <v>514</v>
      </c>
    </row>
    <row r="358" spans="1:65" s="13" customFormat="1" ht="11.25">
      <c r="B358" s="193"/>
      <c r="C358" s="194"/>
      <c r="D358" s="195" t="s">
        <v>141</v>
      </c>
      <c r="E358" s="196" t="s">
        <v>19</v>
      </c>
      <c r="F358" s="197" t="s">
        <v>515</v>
      </c>
      <c r="G358" s="194"/>
      <c r="H358" s="196" t="s">
        <v>19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141</v>
      </c>
      <c r="AU358" s="203" t="s">
        <v>81</v>
      </c>
      <c r="AV358" s="13" t="s">
        <v>79</v>
      </c>
      <c r="AW358" s="13" t="s">
        <v>33</v>
      </c>
      <c r="AX358" s="13" t="s">
        <v>72</v>
      </c>
      <c r="AY358" s="203" t="s">
        <v>130</v>
      </c>
    </row>
    <row r="359" spans="1:65" s="13" customFormat="1" ht="11.25">
      <c r="B359" s="193"/>
      <c r="C359" s="194"/>
      <c r="D359" s="195" t="s">
        <v>141</v>
      </c>
      <c r="E359" s="196" t="s">
        <v>19</v>
      </c>
      <c r="F359" s="197" t="s">
        <v>516</v>
      </c>
      <c r="G359" s="194"/>
      <c r="H359" s="196" t="s">
        <v>19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141</v>
      </c>
      <c r="AU359" s="203" t="s">
        <v>81</v>
      </c>
      <c r="AV359" s="13" t="s">
        <v>79</v>
      </c>
      <c r="AW359" s="13" t="s">
        <v>33</v>
      </c>
      <c r="AX359" s="13" t="s">
        <v>72</v>
      </c>
      <c r="AY359" s="203" t="s">
        <v>130</v>
      </c>
    </row>
    <row r="360" spans="1:65" s="14" customFormat="1" ht="11.25">
      <c r="B360" s="204"/>
      <c r="C360" s="205"/>
      <c r="D360" s="195" t="s">
        <v>141</v>
      </c>
      <c r="E360" s="206" t="s">
        <v>19</v>
      </c>
      <c r="F360" s="207" t="s">
        <v>81</v>
      </c>
      <c r="G360" s="205"/>
      <c r="H360" s="208">
        <v>2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141</v>
      </c>
      <c r="AU360" s="214" t="s">
        <v>81</v>
      </c>
      <c r="AV360" s="14" t="s">
        <v>81</v>
      </c>
      <c r="AW360" s="14" t="s">
        <v>33</v>
      </c>
      <c r="AX360" s="14" t="s">
        <v>79</v>
      </c>
      <c r="AY360" s="214" t="s">
        <v>130</v>
      </c>
    </row>
    <row r="361" spans="1:65" s="12" customFormat="1" ht="22.9" customHeight="1">
      <c r="B361" s="159"/>
      <c r="C361" s="160"/>
      <c r="D361" s="161" t="s">
        <v>71</v>
      </c>
      <c r="E361" s="173" t="s">
        <v>517</v>
      </c>
      <c r="F361" s="173" t="s">
        <v>518</v>
      </c>
      <c r="G361" s="160"/>
      <c r="H361" s="160"/>
      <c r="I361" s="163"/>
      <c r="J361" s="174">
        <f>BK361</f>
        <v>0</v>
      </c>
      <c r="K361" s="160"/>
      <c r="L361" s="165"/>
      <c r="M361" s="166"/>
      <c r="N361" s="167"/>
      <c r="O361" s="167"/>
      <c r="P361" s="168">
        <f>SUM(P362:P388)</f>
        <v>0</v>
      </c>
      <c r="Q361" s="167"/>
      <c r="R361" s="168">
        <f>SUM(R362:R388)</f>
        <v>0</v>
      </c>
      <c r="S361" s="167"/>
      <c r="T361" s="169">
        <f>SUM(T362:T388)</f>
        <v>0</v>
      </c>
      <c r="AR361" s="170" t="s">
        <v>79</v>
      </c>
      <c r="AT361" s="171" t="s">
        <v>71</v>
      </c>
      <c r="AU361" s="171" t="s">
        <v>79</v>
      </c>
      <c r="AY361" s="170" t="s">
        <v>130</v>
      </c>
      <c r="BK361" s="172">
        <f>SUM(BK362:BK388)</f>
        <v>0</v>
      </c>
    </row>
    <row r="362" spans="1:65" s="2" customFormat="1" ht="44.25" customHeight="1">
      <c r="A362" s="36"/>
      <c r="B362" s="37"/>
      <c r="C362" s="175" t="s">
        <v>519</v>
      </c>
      <c r="D362" s="175" t="s">
        <v>132</v>
      </c>
      <c r="E362" s="176" t="s">
        <v>520</v>
      </c>
      <c r="F362" s="177" t="s">
        <v>521</v>
      </c>
      <c r="G362" s="178" t="s">
        <v>196</v>
      </c>
      <c r="H362" s="179">
        <v>8.6050000000000004</v>
      </c>
      <c r="I362" s="180"/>
      <c r="J362" s="181">
        <f>ROUND(I362*H362,2)</f>
        <v>0</v>
      </c>
      <c r="K362" s="177" t="s">
        <v>136</v>
      </c>
      <c r="L362" s="41"/>
      <c r="M362" s="182" t="s">
        <v>19</v>
      </c>
      <c r="N362" s="183" t="s">
        <v>43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137</v>
      </c>
      <c r="AT362" s="186" t="s">
        <v>132</v>
      </c>
      <c r="AU362" s="186" t="s">
        <v>81</v>
      </c>
      <c r="AY362" s="19" t="s">
        <v>130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79</v>
      </c>
      <c r="BK362" s="187">
        <f>ROUND(I362*H362,2)</f>
        <v>0</v>
      </c>
      <c r="BL362" s="19" t="s">
        <v>137</v>
      </c>
      <c r="BM362" s="186" t="s">
        <v>522</v>
      </c>
    </row>
    <row r="363" spans="1:65" s="2" customFormat="1" ht="11.25">
      <c r="A363" s="36"/>
      <c r="B363" s="37"/>
      <c r="C363" s="38"/>
      <c r="D363" s="188" t="s">
        <v>139</v>
      </c>
      <c r="E363" s="38"/>
      <c r="F363" s="189" t="s">
        <v>523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139</v>
      </c>
      <c r="AU363" s="19" t="s">
        <v>81</v>
      </c>
    </row>
    <row r="364" spans="1:65" s="2" customFormat="1" ht="33" customHeight="1">
      <c r="A364" s="36"/>
      <c r="B364" s="37"/>
      <c r="C364" s="175" t="s">
        <v>524</v>
      </c>
      <c r="D364" s="175" t="s">
        <v>132</v>
      </c>
      <c r="E364" s="176" t="s">
        <v>525</v>
      </c>
      <c r="F364" s="177" t="s">
        <v>526</v>
      </c>
      <c r="G364" s="178" t="s">
        <v>196</v>
      </c>
      <c r="H364" s="179">
        <v>8.6050000000000004</v>
      </c>
      <c r="I364" s="180"/>
      <c r="J364" s="181">
        <f>ROUND(I364*H364,2)</f>
        <v>0</v>
      </c>
      <c r="K364" s="177" t="s">
        <v>136</v>
      </c>
      <c r="L364" s="41"/>
      <c r="M364" s="182" t="s">
        <v>19</v>
      </c>
      <c r="N364" s="183" t="s">
        <v>43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137</v>
      </c>
      <c r="AT364" s="186" t="s">
        <v>132</v>
      </c>
      <c r="AU364" s="186" t="s">
        <v>81</v>
      </c>
      <c r="AY364" s="19" t="s">
        <v>130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79</v>
      </c>
      <c r="BK364" s="187">
        <f>ROUND(I364*H364,2)</f>
        <v>0</v>
      </c>
      <c r="BL364" s="19" t="s">
        <v>137</v>
      </c>
      <c r="BM364" s="186" t="s">
        <v>527</v>
      </c>
    </row>
    <row r="365" spans="1:65" s="2" customFormat="1" ht="11.25">
      <c r="A365" s="36"/>
      <c r="B365" s="37"/>
      <c r="C365" s="38"/>
      <c r="D365" s="188" t="s">
        <v>139</v>
      </c>
      <c r="E365" s="38"/>
      <c r="F365" s="189" t="s">
        <v>528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139</v>
      </c>
      <c r="AU365" s="19" t="s">
        <v>81</v>
      </c>
    </row>
    <row r="366" spans="1:65" s="2" customFormat="1" ht="44.25" customHeight="1">
      <c r="A366" s="36"/>
      <c r="B366" s="37"/>
      <c r="C366" s="175" t="s">
        <v>529</v>
      </c>
      <c r="D366" s="175" t="s">
        <v>132</v>
      </c>
      <c r="E366" s="176" t="s">
        <v>530</v>
      </c>
      <c r="F366" s="177" t="s">
        <v>531</v>
      </c>
      <c r="G366" s="178" t="s">
        <v>196</v>
      </c>
      <c r="H366" s="179">
        <v>163.495</v>
      </c>
      <c r="I366" s="180"/>
      <c r="J366" s="181">
        <f>ROUND(I366*H366,2)</f>
        <v>0</v>
      </c>
      <c r="K366" s="177" t="s">
        <v>136</v>
      </c>
      <c r="L366" s="41"/>
      <c r="M366" s="182" t="s">
        <v>19</v>
      </c>
      <c r="N366" s="183" t="s">
        <v>43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137</v>
      </c>
      <c r="AT366" s="186" t="s">
        <v>132</v>
      </c>
      <c r="AU366" s="186" t="s">
        <v>81</v>
      </c>
      <c r="AY366" s="19" t="s">
        <v>130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79</v>
      </c>
      <c r="BK366" s="187">
        <f>ROUND(I366*H366,2)</f>
        <v>0</v>
      </c>
      <c r="BL366" s="19" t="s">
        <v>137</v>
      </c>
      <c r="BM366" s="186" t="s">
        <v>532</v>
      </c>
    </row>
    <row r="367" spans="1:65" s="2" customFormat="1" ht="11.25">
      <c r="A367" s="36"/>
      <c r="B367" s="37"/>
      <c r="C367" s="38"/>
      <c r="D367" s="188" t="s">
        <v>139</v>
      </c>
      <c r="E367" s="38"/>
      <c r="F367" s="189" t="s">
        <v>533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139</v>
      </c>
      <c r="AU367" s="19" t="s">
        <v>81</v>
      </c>
    </row>
    <row r="368" spans="1:65" s="14" customFormat="1" ht="11.25">
      <c r="B368" s="204"/>
      <c r="C368" s="205"/>
      <c r="D368" s="195" t="s">
        <v>141</v>
      </c>
      <c r="E368" s="205"/>
      <c r="F368" s="207" t="s">
        <v>534</v>
      </c>
      <c r="G368" s="205"/>
      <c r="H368" s="208">
        <v>163.495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141</v>
      </c>
      <c r="AU368" s="214" t="s">
        <v>81</v>
      </c>
      <c r="AV368" s="14" t="s">
        <v>81</v>
      </c>
      <c r="AW368" s="14" t="s">
        <v>4</v>
      </c>
      <c r="AX368" s="14" t="s">
        <v>79</v>
      </c>
      <c r="AY368" s="214" t="s">
        <v>130</v>
      </c>
    </row>
    <row r="369" spans="1:65" s="2" customFormat="1" ht="44.25" customHeight="1">
      <c r="A369" s="36"/>
      <c r="B369" s="37"/>
      <c r="C369" s="175" t="s">
        <v>535</v>
      </c>
      <c r="D369" s="175" t="s">
        <v>132</v>
      </c>
      <c r="E369" s="176" t="s">
        <v>536</v>
      </c>
      <c r="F369" s="177" t="s">
        <v>537</v>
      </c>
      <c r="G369" s="178" t="s">
        <v>196</v>
      </c>
      <c r="H369" s="179">
        <v>8.6050000000000004</v>
      </c>
      <c r="I369" s="180"/>
      <c r="J369" s="181">
        <f>ROUND(I369*H369,2)</f>
        <v>0</v>
      </c>
      <c r="K369" s="177" t="s">
        <v>136</v>
      </c>
      <c r="L369" s="41"/>
      <c r="M369" s="182" t="s">
        <v>19</v>
      </c>
      <c r="N369" s="183" t="s">
        <v>43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137</v>
      </c>
      <c r="AT369" s="186" t="s">
        <v>132</v>
      </c>
      <c r="AU369" s="186" t="s">
        <v>81</v>
      </c>
      <c r="AY369" s="19" t="s">
        <v>130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79</v>
      </c>
      <c r="BK369" s="187">
        <f>ROUND(I369*H369,2)</f>
        <v>0</v>
      </c>
      <c r="BL369" s="19" t="s">
        <v>137</v>
      </c>
      <c r="BM369" s="186" t="s">
        <v>538</v>
      </c>
    </row>
    <row r="370" spans="1:65" s="2" customFormat="1" ht="11.25">
      <c r="A370" s="36"/>
      <c r="B370" s="37"/>
      <c r="C370" s="38"/>
      <c r="D370" s="188" t="s">
        <v>139</v>
      </c>
      <c r="E370" s="38"/>
      <c r="F370" s="189" t="s">
        <v>539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81</v>
      </c>
    </row>
    <row r="371" spans="1:65" s="2" customFormat="1" ht="37.9" customHeight="1">
      <c r="A371" s="36"/>
      <c r="B371" s="37"/>
      <c r="C371" s="175" t="s">
        <v>540</v>
      </c>
      <c r="D371" s="175" t="s">
        <v>132</v>
      </c>
      <c r="E371" s="176" t="s">
        <v>541</v>
      </c>
      <c r="F371" s="177" t="s">
        <v>542</v>
      </c>
      <c r="G371" s="178" t="s">
        <v>196</v>
      </c>
      <c r="H371" s="179">
        <v>4.6500000000000004</v>
      </c>
      <c r="I371" s="180"/>
      <c r="J371" s="181">
        <f>ROUND(I371*H371,2)</f>
        <v>0</v>
      </c>
      <c r="K371" s="177" t="s">
        <v>136</v>
      </c>
      <c r="L371" s="41"/>
      <c r="M371" s="182" t="s">
        <v>19</v>
      </c>
      <c r="N371" s="183" t="s">
        <v>43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137</v>
      </c>
      <c r="AT371" s="186" t="s">
        <v>132</v>
      </c>
      <c r="AU371" s="186" t="s">
        <v>81</v>
      </c>
      <c r="AY371" s="19" t="s">
        <v>130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79</v>
      </c>
      <c r="BK371" s="187">
        <f>ROUND(I371*H371,2)</f>
        <v>0</v>
      </c>
      <c r="BL371" s="19" t="s">
        <v>137</v>
      </c>
      <c r="BM371" s="186" t="s">
        <v>543</v>
      </c>
    </row>
    <row r="372" spans="1:65" s="2" customFormat="1" ht="11.25">
      <c r="A372" s="36"/>
      <c r="B372" s="37"/>
      <c r="C372" s="38"/>
      <c r="D372" s="188" t="s">
        <v>139</v>
      </c>
      <c r="E372" s="38"/>
      <c r="F372" s="189" t="s">
        <v>544</v>
      </c>
      <c r="G372" s="38"/>
      <c r="H372" s="38"/>
      <c r="I372" s="190"/>
      <c r="J372" s="38"/>
      <c r="K372" s="38"/>
      <c r="L372" s="41"/>
      <c r="M372" s="191"/>
      <c r="N372" s="19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139</v>
      </c>
      <c r="AU372" s="19" t="s">
        <v>81</v>
      </c>
    </row>
    <row r="373" spans="1:65" s="14" customFormat="1" ht="11.25">
      <c r="B373" s="204"/>
      <c r="C373" s="205"/>
      <c r="D373" s="195" t="s">
        <v>141</v>
      </c>
      <c r="E373" s="206" t="s">
        <v>19</v>
      </c>
      <c r="F373" s="207" t="s">
        <v>545</v>
      </c>
      <c r="G373" s="205"/>
      <c r="H373" s="208">
        <v>4.6500000000000004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141</v>
      </c>
      <c r="AU373" s="214" t="s">
        <v>81</v>
      </c>
      <c r="AV373" s="14" t="s">
        <v>81</v>
      </c>
      <c r="AW373" s="14" t="s">
        <v>33</v>
      </c>
      <c r="AX373" s="14" t="s">
        <v>79</v>
      </c>
      <c r="AY373" s="214" t="s">
        <v>130</v>
      </c>
    </row>
    <row r="374" spans="1:65" s="2" customFormat="1" ht="37.9" customHeight="1">
      <c r="A374" s="36"/>
      <c r="B374" s="37"/>
      <c r="C374" s="175" t="s">
        <v>546</v>
      </c>
      <c r="D374" s="175" t="s">
        <v>132</v>
      </c>
      <c r="E374" s="176" t="s">
        <v>547</v>
      </c>
      <c r="F374" s="177" t="s">
        <v>548</v>
      </c>
      <c r="G374" s="178" t="s">
        <v>196</v>
      </c>
      <c r="H374" s="179">
        <v>88.35</v>
      </c>
      <c r="I374" s="180"/>
      <c r="J374" s="181">
        <f>ROUND(I374*H374,2)</f>
        <v>0</v>
      </c>
      <c r="K374" s="177" t="s">
        <v>136</v>
      </c>
      <c r="L374" s="41"/>
      <c r="M374" s="182" t="s">
        <v>19</v>
      </c>
      <c r="N374" s="183" t="s">
        <v>43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137</v>
      </c>
      <c r="AT374" s="186" t="s">
        <v>132</v>
      </c>
      <c r="AU374" s="186" t="s">
        <v>81</v>
      </c>
      <c r="AY374" s="19" t="s">
        <v>130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79</v>
      </c>
      <c r="BK374" s="187">
        <f>ROUND(I374*H374,2)</f>
        <v>0</v>
      </c>
      <c r="BL374" s="19" t="s">
        <v>137</v>
      </c>
      <c r="BM374" s="186" t="s">
        <v>549</v>
      </c>
    </row>
    <row r="375" spans="1:65" s="2" customFormat="1" ht="11.25">
      <c r="A375" s="36"/>
      <c r="B375" s="37"/>
      <c r="C375" s="38"/>
      <c r="D375" s="188" t="s">
        <v>139</v>
      </c>
      <c r="E375" s="38"/>
      <c r="F375" s="189" t="s">
        <v>550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139</v>
      </c>
      <c r="AU375" s="19" t="s">
        <v>81</v>
      </c>
    </row>
    <row r="376" spans="1:65" s="14" customFormat="1" ht="11.25">
      <c r="B376" s="204"/>
      <c r="C376" s="205"/>
      <c r="D376" s="195" t="s">
        <v>141</v>
      </c>
      <c r="E376" s="205"/>
      <c r="F376" s="207" t="s">
        <v>551</v>
      </c>
      <c r="G376" s="205"/>
      <c r="H376" s="208">
        <v>88.35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141</v>
      </c>
      <c r="AU376" s="214" t="s">
        <v>81</v>
      </c>
      <c r="AV376" s="14" t="s">
        <v>81</v>
      </c>
      <c r="AW376" s="14" t="s">
        <v>4</v>
      </c>
      <c r="AX376" s="14" t="s">
        <v>79</v>
      </c>
      <c r="AY376" s="214" t="s">
        <v>130</v>
      </c>
    </row>
    <row r="377" spans="1:65" s="2" customFormat="1" ht="37.9" customHeight="1">
      <c r="A377" s="36"/>
      <c r="B377" s="37"/>
      <c r="C377" s="175" t="s">
        <v>552</v>
      </c>
      <c r="D377" s="175" t="s">
        <v>132</v>
      </c>
      <c r="E377" s="176" t="s">
        <v>553</v>
      </c>
      <c r="F377" s="177" t="s">
        <v>554</v>
      </c>
      <c r="G377" s="178" t="s">
        <v>196</v>
      </c>
      <c r="H377" s="179">
        <v>3.9620000000000002</v>
      </c>
      <c r="I377" s="180"/>
      <c r="J377" s="181">
        <f>ROUND(I377*H377,2)</f>
        <v>0</v>
      </c>
      <c r="K377" s="177" t="s">
        <v>136</v>
      </c>
      <c r="L377" s="41"/>
      <c r="M377" s="182" t="s">
        <v>19</v>
      </c>
      <c r="N377" s="183" t="s">
        <v>43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137</v>
      </c>
      <c r="AT377" s="186" t="s">
        <v>132</v>
      </c>
      <c r="AU377" s="186" t="s">
        <v>81</v>
      </c>
      <c r="AY377" s="19" t="s">
        <v>130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79</v>
      </c>
      <c r="BK377" s="187">
        <f>ROUND(I377*H377,2)</f>
        <v>0</v>
      </c>
      <c r="BL377" s="19" t="s">
        <v>137</v>
      </c>
      <c r="BM377" s="186" t="s">
        <v>555</v>
      </c>
    </row>
    <row r="378" spans="1:65" s="2" customFormat="1" ht="11.25">
      <c r="A378" s="36"/>
      <c r="B378" s="37"/>
      <c r="C378" s="38"/>
      <c r="D378" s="188" t="s">
        <v>139</v>
      </c>
      <c r="E378" s="38"/>
      <c r="F378" s="189" t="s">
        <v>556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139</v>
      </c>
      <c r="AU378" s="19" t="s">
        <v>81</v>
      </c>
    </row>
    <row r="379" spans="1:65" s="14" customFormat="1" ht="11.25">
      <c r="B379" s="204"/>
      <c r="C379" s="205"/>
      <c r="D379" s="195" t="s">
        <v>141</v>
      </c>
      <c r="E379" s="206" t="s">
        <v>19</v>
      </c>
      <c r="F379" s="207" t="s">
        <v>557</v>
      </c>
      <c r="G379" s="205"/>
      <c r="H379" s="208">
        <v>2.99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141</v>
      </c>
      <c r="AU379" s="214" t="s">
        <v>81</v>
      </c>
      <c r="AV379" s="14" t="s">
        <v>81</v>
      </c>
      <c r="AW379" s="14" t="s">
        <v>33</v>
      </c>
      <c r="AX379" s="14" t="s">
        <v>72</v>
      </c>
      <c r="AY379" s="214" t="s">
        <v>130</v>
      </c>
    </row>
    <row r="380" spans="1:65" s="14" customFormat="1" ht="11.25">
      <c r="B380" s="204"/>
      <c r="C380" s="205"/>
      <c r="D380" s="195" t="s">
        <v>141</v>
      </c>
      <c r="E380" s="206" t="s">
        <v>19</v>
      </c>
      <c r="F380" s="207" t="s">
        <v>558</v>
      </c>
      <c r="G380" s="205"/>
      <c r="H380" s="208">
        <v>0.97199999999999998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141</v>
      </c>
      <c r="AU380" s="214" t="s">
        <v>81</v>
      </c>
      <c r="AV380" s="14" t="s">
        <v>81</v>
      </c>
      <c r="AW380" s="14" t="s">
        <v>33</v>
      </c>
      <c r="AX380" s="14" t="s">
        <v>72</v>
      </c>
      <c r="AY380" s="214" t="s">
        <v>130</v>
      </c>
    </row>
    <row r="381" spans="1:65" s="15" customFormat="1" ht="11.25">
      <c r="B381" s="215"/>
      <c r="C381" s="216"/>
      <c r="D381" s="195" t="s">
        <v>141</v>
      </c>
      <c r="E381" s="217" t="s">
        <v>19</v>
      </c>
      <c r="F381" s="218" t="s">
        <v>150</v>
      </c>
      <c r="G381" s="216"/>
      <c r="H381" s="219">
        <v>3.9620000000000002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141</v>
      </c>
      <c r="AU381" s="225" t="s">
        <v>81</v>
      </c>
      <c r="AV381" s="15" t="s">
        <v>137</v>
      </c>
      <c r="AW381" s="15" t="s">
        <v>33</v>
      </c>
      <c r="AX381" s="15" t="s">
        <v>79</v>
      </c>
      <c r="AY381" s="225" t="s">
        <v>130</v>
      </c>
    </row>
    <row r="382" spans="1:65" s="2" customFormat="1" ht="37.9" customHeight="1">
      <c r="A382" s="36"/>
      <c r="B382" s="37"/>
      <c r="C382" s="175" t="s">
        <v>559</v>
      </c>
      <c r="D382" s="175" t="s">
        <v>132</v>
      </c>
      <c r="E382" s="176" t="s">
        <v>560</v>
      </c>
      <c r="F382" s="177" t="s">
        <v>548</v>
      </c>
      <c r="G382" s="178" t="s">
        <v>196</v>
      </c>
      <c r="H382" s="179">
        <v>75.278000000000006</v>
      </c>
      <c r="I382" s="180"/>
      <c r="J382" s="181">
        <f>ROUND(I382*H382,2)</f>
        <v>0</v>
      </c>
      <c r="K382" s="177" t="s">
        <v>136</v>
      </c>
      <c r="L382" s="41"/>
      <c r="M382" s="182" t="s">
        <v>19</v>
      </c>
      <c r="N382" s="183" t="s">
        <v>43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137</v>
      </c>
      <c r="AT382" s="186" t="s">
        <v>132</v>
      </c>
      <c r="AU382" s="186" t="s">
        <v>81</v>
      </c>
      <c r="AY382" s="19" t="s">
        <v>130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79</v>
      </c>
      <c r="BK382" s="187">
        <f>ROUND(I382*H382,2)</f>
        <v>0</v>
      </c>
      <c r="BL382" s="19" t="s">
        <v>137</v>
      </c>
      <c r="BM382" s="186" t="s">
        <v>561</v>
      </c>
    </row>
    <row r="383" spans="1:65" s="2" customFormat="1" ht="11.25">
      <c r="A383" s="36"/>
      <c r="B383" s="37"/>
      <c r="C383" s="38"/>
      <c r="D383" s="188" t="s">
        <v>139</v>
      </c>
      <c r="E383" s="38"/>
      <c r="F383" s="189" t="s">
        <v>562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139</v>
      </c>
      <c r="AU383" s="19" t="s">
        <v>81</v>
      </c>
    </row>
    <row r="384" spans="1:65" s="14" customFormat="1" ht="11.25">
      <c r="B384" s="204"/>
      <c r="C384" s="205"/>
      <c r="D384" s="195" t="s">
        <v>141</v>
      </c>
      <c r="E384" s="205"/>
      <c r="F384" s="207" t="s">
        <v>563</v>
      </c>
      <c r="G384" s="205"/>
      <c r="H384" s="208">
        <v>75.278000000000006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141</v>
      </c>
      <c r="AU384" s="214" t="s">
        <v>81</v>
      </c>
      <c r="AV384" s="14" t="s">
        <v>81</v>
      </c>
      <c r="AW384" s="14" t="s">
        <v>4</v>
      </c>
      <c r="AX384" s="14" t="s">
        <v>79</v>
      </c>
      <c r="AY384" s="214" t="s">
        <v>130</v>
      </c>
    </row>
    <row r="385" spans="1:65" s="2" customFormat="1" ht="44.25" customHeight="1">
      <c r="A385" s="36"/>
      <c r="B385" s="37"/>
      <c r="C385" s="175" t="s">
        <v>564</v>
      </c>
      <c r="D385" s="175" t="s">
        <v>132</v>
      </c>
      <c r="E385" s="176" t="s">
        <v>565</v>
      </c>
      <c r="F385" s="177" t="s">
        <v>566</v>
      </c>
      <c r="G385" s="178" t="s">
        <v>196</v>
      </c>
      <c r="H385" s="179">
        <v>3.9620000000000002</v>
      </c>
      <c r="I385" s="180"/>
      <c r="J385" s="181">
        <f>ROUND(I385*H385,2)</f>
        <v>0</v>
      </c>
      <c r="K385" s="177" t="s">
        <v>136</v>
      </c>
      <c r="L385" s="41"/>
      <c r="M385" s="182" t="s">
        <v>19</v>
      </c>
      <c r="N385" s="183" t="s">
        <v>43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137</v>
      </c>
      <c r="AT385" s="186" t="s">
        <v>132</v>
      </c>
      <c r="AU385" s="186" t="s">
        <v>81</v>
      </c>
      <c r="AY385" s="19" t="s">
        <v>130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79</v>
      </c>
      <c r="BK385" s="187">
        <f>ROUND(I385*H385,2)</f>
        <v>0</v>
      </c>
      <c r="BL385" s="19" t="s">
        <v>137</v>
      </c>
      <c r="BM385" s="186" t="s">
        <v>567</v>
      </c>
    </row>
    <row r="386" spans="1:65" s="2" customFormat="1" ht="11.25">
      <c r="A386" s="36"/>
      <c r="B386" s="37"/>
      <c r="C386" s="38"/>
      <c r="D386" s="188" t="s">
        <v>139</v>
      </c>
      <c r="E386" s="38"/>
      <c r="F386" s="189" t="s">
        <v>568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139</v>
      </c>
      <c r="AU386" s="19" t="s">
        <v>81</v>
      </c>
    </row>
    <row r="387" spans="1:65" s="2" customFormat="1" ht="44.25" customHeight="1">
      <c r="A387" s="36"/>
      <c r="B387" s="37"/>
      <c r="C387" s="175" t="s">
        <v>569</v>
      </c>
      <c r="D387" s="175" t="s">
        <v>132</v>
      </c>
      <c r="E387" s="176" t="s">
        <v>570</v>
      </c>
      <c r="F387" s="177" t="s">
        <v>195</v>
      </c>
      <c r="G387" s="178" t="s">
        <v>196</v>
      </c>
      <c r="H387" s="179">
        <v>4.6500000000000004</v>
      </c>
      <c r="I387" s="180"/>
      <c r="J387" s="181">
        <f>ROUND(I387*H387,2)</f>
        <v>0</v>
      </c>
      <c r="K387" s="177" t="s">
        <v>136</v>
      </c>
      <c r="L387" s="41"/>
      <c r="M387" s="182" t="s">
        <v>19</v>
      </c>
      <c r="N387" s="183" t="s">
        <v>43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137</v>
      </c>
      <c r="AT387" s="186" t="s">
        <v>132</v>
      </c>
      <c r="AU387" s="186" t="s">
        <v>81</v>
      </c>
      <c r="AY387" s="19" t="s">
        <v>130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79</v>
      </c>
      <c r="BK387" s="187">
        <f>ROUND(I387*H387,2)</f>
        <v>0</v>
      </c>
      <c r="BL387" s="19" t="s">
        <v>137</v>
      </c>
      <c r="BM387" s="186" t="s">
        <v>571</v>
      </c>
    </row>
    <row r="388" spans="1:65" s="2" customFormat="1" ht="11.25">
      <c r="A388" s="36"/>
      <c r="B388" s="37"/>
      <c r="C388" s="38"/>
      <c r="D388" s="188" t="s">
        <v>139</v>
      </c>
      <c r="E388" s="38"/>
      <c r="F388" s="189" t="s">
        <v>572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139</v>
      </c>
      <c r="AU388" s="19" t="s">
        <v>81</v>
      </c>
    </row>
    <row r="389" spans="1:65" s="12" customFormat="1" ht="22.9" customHeight="1">
      <c r="B389" s="159"/>
      <c r="C389" s="160"/>
      <c r="D389" s="161" t="s">
        <v>71</v>
      </c>
      <c r="E389" s="173" t="s">
        <v>573</v>
      </c>
      <c r="F389" s="173" t="s">
        <v>574</v>
      </c>
      <c r="G389" s="160"/>
      <c r="H389" s="160"/>
      <c r="I389" s="163"/>
      <c r="J389" s="174">
        <f>BK389</f>
        <v>0</v>
      </c>
      <c r="K389" s="160"/>
      <c r="L389" s="165"/>
      <c r="M389" s="166"/>
      <c r="N389" s="167"/>
      <c r="O389" s="167"/>
      <c r="P389" s="168">
        <f>SUM(P390:P391)</f>
        <v>0</v>
      </c>
      <c r="Q389" s="167"/>
      <c r="R389" s="168">
        <f>SUM(R390:R391)</f>
        <v>0</v>
      </c>
      <c r="S389" s="167"/>
      <c r="T389" s="169">
        <f>SUM(T390:T391)</f>
        <v>0</v>
      </c>
      <c r="AR389" s="170" t="s">
        <v>79</v>
      </c>
      <c r="AT389" s="171" t="s">
        <v>71</v>
      </c>
      <c r="AU389" s="171" t="s">
        <v>79</v>
      </c>
      <c r="AY389" s="170" t="s">
        <v>130</v>
      </c>
      <c r="BK389" s="172">
        <f>SUM(BK390:BK391)</f>
        <v>0</v>
      </c>
    </row>
    <row r="390" spans="1:65" s="2" customFormat="1" ht="55.5" customHeight="1">
      <c r="A390" s="36"/>
      <c r="B390" s="37"/>
      <c r="C390" s="175" t="s">
        <v>575</v>
      </c>
      <c r="D390" s="175" t="s">
        <v>132</v>
      </c>
      <c r="E390" s="176" t="s">
        <v>576</v>
      </c>
      <c r="F390" s="177" t="s">
        <v>577</v>
      </c>
      <c r="G390" s="178" t="s">
        <v>196</v>
      </c>
      <c r="H390" s="179">
        <v>92.718000000000004</v>
      </c>
      <c r="I390" s="180"/>
      <c r="J390" s="181">
        <f>ROUND(I390*H390,2)</f>
        <v>0</v>
      </c>
      <c r="K390" s="177" t="s">
        <v>136</v>
      </c>
      <c r="L390" s="41"/>
      <c r="M390" s="182" t="s">
        <v>19</v>
      </c>
      <c r="N390" s="183" t="s">
        <v>43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137</v>
      </c>
      <c r="AT390" s="186" t="s">
        <v>132</v>
      </c>
      <c r="AU390" s="186" t="s">
        <v>81</v>
      </c>
      <c r="AY390" s="19" t="s">
        <v>130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79</v>
      </c>
      <c r="BK390" s="187">
        <f>ROUND(I390*H390,2)</f>
        <v>0</v>
      </c>
      <c r="BL390" s="19" t="s">
        <v>137</v>
      </c>
      <c r="BM390" s="186" t="s">
        <v>578</v>
      </c>
    </row>
    <row r="391" spans="1:65" s="2" customFormat="1" ht="11.25">
      <c r="A391" s="36"/>
      <c r="B391" s="37"/>
      <c r="C391" s="38"/>
      <c r="D391" s="188" t="s">
        <v>139</v>
      </c>
      <c r="E391" s="38"/>
      <c r="F391" s="189" t="s">
        <v>579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139</v>
      </c>
      <c r="AU391" s="19" t="s">
        <v>81</v>
      </c>
    </row>
    <row r="392" spans="1:65" s="12" customFormat="1" ht="25.9" customHeight="1">
      <c r="B392" s="159"/>
      <c r="C392" s="160"/>
      <c r="D392" s="161" t="s">
        <v>71</v>
      </c>
      <c r="E392" s="162" t="s">
        <v>580</v>
      </c>
      <c r="F392" s="162" t="s">
        <v>581</v>
      </c>
      <c r="G392" s="160"/>
      <c r="H392" s="160"/>
      <c r="I392" s="163"/>
      <c r="J392" s="164">
        <f>BK392</f>
        <v>0</v>
      </c>
      <c r="K392" s="160"/>
      <c r="L392" s="165"/>
      <c r="M392" s="166"/>
      <c r="N392" s="167"/>
      <c r="O392" s="167"/>
      <c r="P392" s="168">
        <f>P393+P408+P410+P523+P546+P653+P671+P686+P771+P819+P864</f>
        <v>0</v>
      </c>
      <c r="Q392" s="167"/>
      <c r="R392" s="168">
        <f>R393+R408+R410+R523+R546+R653+R671+R686+R771+R819+R864</f>
        <v>14.541051560000003</v>
      </c>
      <c r="S392" s="167"/>
      <c r="T392" s="169">
        <f>T393+T408+T410+T523+T546+T653+T671+T686+T771+T819+T864</f>
        <v>4.1665069700000004</v>
      </c>
      <c r="AR392" s="170" t="s">
        <v>81</v>
      </c>
      <c r="AT392" s="171" t="s">
        <v>71</v>
      </c>
      <c r="AU392" s="171" t="s">
        <v>72</v>
      </c>
      <c r="AY392" s="170" t="s">
        <v>130</v>
      </c>
      <c r="BK392" s="172">
        <f>BK393+BK408+BK410+BK523+BK546+BK653+BK671+BK686+BK771+BK819+BK864</f>
        <v>0</v>
      </c>
    </row>
    <row r="393" spans="1:65" s="12" customFormat="1" ht="22.9" customHeight="1">
      <c r="B393" s="159"/>
      <c r="C393" s="160"/>
      <c r="D393" s="161" t="s">
        <v>71</v>
      </c>
      <c r="E393" s="173" t="s">
        <v>582</v>
      </c>
      <c r="F393" s="173" t="s">
        <v>583</v>
      </c>
      <c r="G393" s="160"/>
      <c r="H393" s="160"/>
      <c r="I393" s="163"/>
      <c r="J393" s="174">
        <f>BK393</f>
        <v>0</v>
      </c>
      <c r="K393" s="160"/>
      <c r="L393" s="165"/>
      <c r="M393" s="166"/>
      <c r="N393" s="167"/>
      <c r="O393" s="167"/>
      <c r="P393" s="168">
        <f>SUM(P394:P407)</f>
        <v>0</v>
      </c>
      <c r="Q393" s="167"/>
      <c r="R393" s="168">
        <f>SUM(R394:R407)</f>
        <v>0.38248800000000005</v>
      </c>
      <c r="S393" s="167"/>
      <c r="T393" s="169">
        <f>SUM(T394:T407)</f>
        <v>0</v>
      </c>
      <c r="AR393" s="170" t="s">
        <v>81</v>
      </c>
      <c r="AT393" s="171" t="s">
        <v>71</v>
      </c>
      <c r="AU393" s="171" t="s">
        <v>79</v>
      </c>
      <c r="AY393" s="170" t="s">
        <v>130</v>
      </c>
      <c r="BK393" s="172">
        <f>SUM(BK394:BK407)</f>
        <v>0</v>
      </c>
    </row>
    <row r="394" spans="1:65" s="2" customFormat="1" ht="21.75" customHeight="1">
      <c r="A394" s="36"/>
      <c r="B394" s="37"/>
      <c r="C394" s="175" t="s">
        <v>584</v>
      </c>
      <c r="D394" s="175" t="s">
        <v>132</v>
      </c>
      <c r="E394" s="176" t="s">
        <v>585</v>
      </c>
      <c r="F394" s="177" t="s">
        <v>586</v>
      </c>
      <c r="G394" s="178" t="s">
        <v>303</v>
      </c>
      <c r="H394" s="179">
        <v>50.2</v>
      </c>
      <c r="I394" s="180"/>
      <c r="J394" s="181">
        <f>ROUND(I394*H394,2)</f>
        <v>0</v>
      </c>
      <c r="K394" s="177" t="s">
        <v>136</v>
      </c>
      <c r="L394" s="41"/>
      <c r="M394" s="182" t="s">
        <v>19</v>
      </c>
      <c r="N394" s="183" t="s">
        <v>43</v>
      </c>
      <c r="O394" s="66"/>
      <c r="P394" s="184">
        <f>O394*H394</f>
        <v>0</v>
      </c>
      <c r="Q394" s="184">
        <v>7.4400000000000004E-3</v>
      </c>
      <c r="R394" s="184">
        <f>Q394*H394</f>
        <v>0.37348800000000004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248</v>
      </c>
      <c r="AT394" s="186" t="s">
        <v>132</v>
      </c>
      <c r="AU394" s="186" t="s">
        <v>81</v>
      </c>
      <c r="AY394" s="19" t="s">
        <v>130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79</v>
      </c>
      <c r="BK394" s="187">
        <f>ROUND(I394*H394,2)</f>
        <v>0</v>
      </c>
      <c r="BL394" s="19" t="s">
        <v>248</v>
      </c>
      <c r="BM394" s="186" t="s">
        <v>587</v>
      </c>
    </row>
    <row r="395" spans="1:65" s="2" customFormat="1" ht="11.25">
      <c r="A395" s="36"/>
      <c r="B395" s="37"/>
      <c r="C395" s="38"/>
      <c r="D395" s="188" t="s">
        <v>139</v>
      </c>
      <c r="E395" s="38"/>
      <c r="F395" s="189" t="s">
        <v>588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139</v>
      </c>
      <c r="AU395" s="19" t="s">
        <v>81</v>
      </c>
    </row>
    <row r="396" spans="1:65" s="13" customFormat="1" ht="11.25">
      <c r="B396" s="193"/>
      <c r="C396" s="194"/>
      <c r="D396" s="195" t="s">
        <v>141</v>
      </c>
      <c r="E396" s="196" t="s">
        <v>19</v>
      </c>
      <c r="F396" s="197" t="s">
        <v>589</v>
      </c>
      <c r="G396" s="194"/>
      <c r="H396" s="196" t="s">
        <v>19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141</v>
      </c>
      <c r="AU396" s="203" t="s">
        <v>81</v>
      </c>
      <c r="AV396" s="13" t="s">
        <v>79</v>
      </c>
      <c r="AW396" s="13" t="s">
        <v>33</v>
      </c>
      <c r="AX396" s="13" t="s">
        <v>72</v>
      </c>
      <c r="AY396" s="203" t="s">
        <v>130</v>
      </c>
    </row>
    <row r="397" spans="1:65" s="14" customFormat="1" ht="11.25">
      <c r="B397" s="204"/>
      <c r="C397" s="205"/>
      <c r="D397" s="195" t="s">
        <v>141</v>
      </c>
      <c r="E397" s="206" t="s">
        <v>19</v>
      </c>
      <c r="F397" s="207" t="s">
        <v>590</v>
      </c>
      <c r="G397" s="205"/>
      <c r="H397" s="208">
        <v>50.2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141</v>
      </c>
      <c r="AU397" s="214" t="s">
        <v>81</v>
      </c>
      <c r="AV397" s="14" t="s">
        <v>81</v>
      </c>
      <c r="AW397" s="14" t="s">
        <v>33</v>
      </c>
      <c r="AX397" s="14" t="s">
        <v>79</v>
      </c>
      <c r="AY397" s="214" t="s">
        <v>130</v>
      </c>
    </row>
    <row r="398" spans="1:65" s="2" customFormat="1" ht="24.2" customHeight="1">
      <c r="A398" s="36"/>
      <c r="B398" s="37"/>
      <c r="C398" s="175" t="s">
        <v>591</v>
      </c>
      <c r="D398" s="175" t="s">
        <v>132</v>
      </c>
      <c r="E398" s="176" t="s">
        <v>592</v>
      </c>
      <c r="F398" s="177" t="s">
        <v>593</v>
      </c>
      <c r="G398" s="178" t="s">
        <v>357</v>
      </c>
      <c r="H398" s="179">
        <v>5</v>
      </c>
      <c r="I398" s="180"/>
      <c r="J398" s="181">
        <f>ROUND(I398*H398,2)</f>
        <v>0</v>
      </c>
      <c r="K398" s="177" t="s">
        <v>136</v>
      </c>
      <c r="L398" s="41"/>
      <c r="M398" s="182" t="s">
        <v>19</v>
      </c>
      <c r="N398" s="183" t="s">
        <v>43</v>
      </c>
      <c r="O398" s="66"/>
      <c r="P398" s="184">
        <f>O398*H398</f>
        <v>0</v>
      </c>
      <c r="Q398" s="184">
        <v>1.5E-3</v>
      </c>
      <c r="R398" s="184">
        <f>Q398*H398</f>
        <v>7.4999999999999997E-3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248</v>
      </c>
      <c r="AT398" s="186" t="s">
        <v>132</v>
      </c>
      <c r="AU398" s="186" t="s">
        <v>81</v>
      </c>
      <c r="AY398" s="19" t="s">
        <v>130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79</v>
      </c>
      <c r="BK398" s="187">
        <f>ROUND(I398*H398,2)</f>
        <v>0</v>
      </c>
      <c r="BL398" s="19" t="s">
        <v>248</v>
      </c>
      <c r="BM398" s="186" t="s">
        <v>594</v>
      </c>
    </row>
    <row r="399" spans="1:65" s="2" customFormat="1" ht="11.25">
      <c r="A399" s="36"/>
      <c r="B399" s="37"/>
      <c r="C399" s="38"/>
      <c r="D399" s="188" t="s">
        <v>139</v>
      </c>
      <c r="E399" s="38"/>
      <c r="F399" s="189" t="s">
        <v>595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139</v>
      </c>
      <c r="AU399" s="19" t="s">
        <v>81</v>
      </c>
    </row>
    <row r="400" spans="1:65" s="2" customFormat="1" ht="24.2" customHeight="1">
      <c r="A400" s="36"/>
      <c r="B400" s="37"/>
      <c r="C400" s="175" t="s">
        <v>596</v>
      </c>
      <c r="D400" s="175" t="s">
        <v>132</v>
      </c>
      <c r="E400" s="176" t="s">
        <v>597</v>
      </c>
      <c r="F400" s="177" t="s">
        <v>598</v>
      </c>
      <c r="G400" s="178" t="s">
        <v>357</v>
      </c>
      <c r="H400" s="179">
        <v>1</v>
      </c>
      <c r="I400" s="180"/>
      <c r="J400" s="181">
        <f>ROUND(I400*H400,2)</f>
        <v>0</v>
      </c>
      <c r="K400" s="177" t="s">
        <v>136</v>
      </c>
      <c r="L400" s="41"/>
      <c r="M400" s="182" t="s">
        <v>19</v>
      </c>
      <c r="N400" s="183" t="s">
        <v>43</v>
      </c>
      <c r="O400" s="66"/>
      <c r="P400" s="184">
        <f>O400*H400</f>
        <v>0</v>
      </c>
      <c r="Q400" s="184">
        <v>1.5E-3</v>
      </c>
      <c r="R400" s="184">
        <f>Q400*H400</f>
        <v>1.5E-3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248</v>
      </c>
      <c r="AT400" s="186" t="s">
        <v>132</v>
      </c>
      <c r="AU400" s="186" t="s">
        <v>81</v>
      </c>
      <c r="AY400" s="19" t="s">
        <v>130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79</v>
      </c>
      <c r="BK400" s="187">
        <f>ROUND(I400*H400,2)</f>
        <v>0</v>
      </c>
      <c r="BL400" s="19" t="s">
        <v>248</v>
      </c>
      <c r="BM400" s="186" t="s">
        <v>599</v>
      </c>
    </row>
    <row r="401" spans="1:65" s="2" customFormat="1" ht="11.25">
      <c r="A401" s="36"/>
      <c r="B401" s="37"/>
      <c r="C401" s="38"/>
      <c r="D401" s="188" t="s">
        <v>139</v>
      </c>
      <c r="E401" s="38"/>
      <c r="F401" s="189" t="s">
        <v>600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139</v>
      </c>
      <c r="AU401" s="19" t="s">
        <v>81</v>
      </c>
    </row>
    <row r="402" spans="1:65" s="2" customFormat="1" ht="37.9" customHeight="1">
      <c r="A402" s="36"/>
      <c r="B402" s="37"/>
      <c r="C402" s="175" t="s">
        <v>601</v>
      </c>
      <c r="D402" s="175" t="s">
        <v>132</v>
      </c>
      <c r="E402" s="176" t="s">
        <v>602</v>
      </c>
      <c r="F402" s="177" t="s">
        <v>603</v>
      </c>
      <c r="G402" s="178" t="s">
        <v>221</v>
      </c>
      <c r="H402" s="179">
        <v>1</v>
      </c>
      <c r="I402" s="180"/>
      <c r="J402" s="181">
        <f>ROUND(I402*H402,2)</f>
        <v>0</v>
      </c>
      <c r="K402" s="177" t="s">
        <v>19</v>
      </c>
      <c r="L402" s="41"/>
      <c r="M402" s="182" t="s">
        <v>19</v>
      </c>
      <c r="N402" s="183" t="s">
        <v>43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248</v>
      </c>
      <c r="AT402" s="186" t="s">
        <v>132</v>
      </c>
      <c r="AU402" s="186" t="s">
        <v>81</v>
      </c>
      <c r="AY402" s="19" t="s">
        <v>130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79</v>
      </c>
      <c r="BK402" s="187">
        <f>ROUND(I402*H402,2)</f>
        <v>0</v>
      </c>
      <c r="BL402" s="19" t="s">
        <v>248</v>
      </c>
      <c r="BM402" s="186" t="s">
        <v>604</v>
      </c>
    </row>
    <row r="403" spans="1:65" s="2" customFormat="1" ht="49.15" customHeight="1">
      <c r="A403" s="36"/>
      <c r="B403" s="37"/>
      <c r="C403" s="175" t="s">
        <v>605</v>
      </c>
      <c r="D403" s="175" t="s">
        <v>132</v>
      </c>
      <c r="E403" s="176" t="s">
        <v>606</v>
      </c>
      <c r="F403" s="177" t="s">
        <v>607</v>
      </c>
      <c r="G403" s="178" t="s">
        <v>221</v>
      </c>
      <c r="H403" s="179">
        <v>1</v>
      </c>
      <c r="I403" s="180"/>
      <c r="J403" s="181">
        <f>ROUND(I403*H403,2)</f>
        <v>0</v>
      </c>
      <c r="K403" s="177" t="s">
        <v>19</v>
      </c>
      <c r="L403" s="41"/>
      <c r="M403" s="182" t="s">
        <v>19</v>
      </c>
      <c r="N403" s="183" t="s">
        <v>43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248</v>
      </c>
      <c r="AT403" s="186" t="s">
        <v>132</v>
      </c>
      <c r="AU403" s="186" t="s">
        <v>81</v>
      </c>
      <c r="AY403" s="19" t="s">
        <v>130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79</v>
      </c>
      <c r="BK403" s="187">
        <f>ROUND(I403*H403,2)</f>
        <v>0</v>
      </c>
      <c r="BL403" s="19" t="s">
        <v>248</v>
      </c>
      <c r="BM403" s="186" t="s">
        <v>608</v>
      </c>
    </row>
    <row r="404" spans="1:65" s="2" customFormat="1" ht="44.25" customHeight="1">
      <c r="A404" s="36"/>
      <c r="B404" s="37"/>
      <c r="C404" s="175" t="s">
        <v>609</v>
      </c>
      <c r="D404" s="175" t="s">
        <v>132</v>
      </c>
      <c r="E404" s="176" t="s">
        <v>610</v>
      </c>
      <c r="F404" s="177" t="s">
        <v>611</v>
      </c>
      <c r="G404" s="178" t="s">
        <v>221</v>
      </c>
      <c r="H404" s="179">
        <v>2</v>
      </c>
      <c r="I404" s="180"/>
      <c r="J404" s="181">
        <f>ROUND(I404*H404,2)</f>
        <v>0</v>
      </c>
      <c r="K404" s="177" t="s">
        <v>19</v>
      </c>
      <c r="L404" s="41"/>
      <c r="M404" s="182" t="s">
        <v>19</v>
      </c>
      <c r="N404" s="183" t="s">
        <v>43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248</v>
      </c>
      <c r="AT404" s="186" t="s">
        <v>132</v>
      </c>
      <c r="AU404" s="186" t="s">
        <v>81</v>
      </c>
      <c r="AY404" s="19" t="s">
        <v>130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79</v>
      </c>
      <c r="BK404" s="187">
        <f>ROUND(I404*H404,2)</f>
        <v>0</v>
      </c>
      <c r="BL404" s="19" t="s">
        <v>248</v>
      </c>
      <c r="BM404" s="186" t="s">
        <v>612</v>
      </c>
    </row>
    <row r="405" spans="1:65" s="2" customFormat="1" ht="55.5" customHeight="1">
      <c r="A405" s="36"/>
      <c r="B405" s="37"/>
      <c r="C405" s="175" t="s">
        <v>613</v>
      </c>
      <c r="D405" s="175" t="s">
        <v>132</v>
      </c>
      <c r="E405" s="176" t="s">
        <v>614</v>
      </c>
      <c r="F405" s="177" t="s">
        <v>615</v>
      </c>
      <c r="G405" s="178" t="s">
        <v>221</v>
      </c>
      <c r="H405" s="179">
        <v>1</v>
      </c>
      <c r="I405" s="180"/>
      <c r="J405" s="181">
        <f>ROUND(I405*H405,2)</f>
        <v>0</v>
      </c>
      <c r="K405" s="177" t="s">
        <v>19</v>
      </c>
      <c r="L405" s="41"/>
      <c r="M405" s="182" t="s">
        <v>19</v>
      </c>
      <c r="N405" s="183" t="s">
        <v>43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248</v>
      </c>
      <c r="AT405" s="186" t="s">
        <v>132</v>
      </c>
      <c r="AU405" s="186" t="s">
        <v>81</v>
      </c>
      <c r="AY405" s="19" t="s">
        <v>130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79</v>
      </c>
      <c r="BK405" s="187">
        <f>ROUND(I405*H405,2)</f>
        <v>0</v>
      </c>
      <c r="BL405" s="19" t="s">
        <v>248</v>
      </c>
      <c r="BM405" s="186" t="s">
        <v>616</v>
      </c>
    </row>
    <row r="406" spans="1:65" s="2" customFormat="1" ht="44.25" customHeight="1">
      <c r="A406" s="36"/>
      <c r="B406" s="37"/>
      <c r="C406" s="175" t="s">
        <v>617</v>
      </c>
      <c r="D406" s="175" t="s">
        <v>132</v>
      </c>
      <c r="E406" s="176" t="s">
        <v>618</v>
      </c>
      <c r="F406" s="177" t="s">
        <v>619</v>
      </c>
      <c r="G406" s="178" t="s">
        <v>620</v>
      </c>
      <c r="H406" s="247"/>
      <c r="I406" s="180"/>
      <c r="J406" s="181">
        <f>ROUND(I406*H406,2)</f>
        <v>0</v>
      </c>
      <c r="K406" s="177" t="s">
        <v>136</v>
      </c>
      <c r="L406" s="41"/>
      <c r="M406" s="182" t="s">
        <v>19</v>
      </c>
      <c r="N406" s="183" t="s">
        <v>43</v>
      </c>
      <c r="O406" s="66"/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248</v>
      </c>
      <c r="AT406" s="186" t="s">
        <v>132</v>
      </c>
      <c r="AU406" s="186" t="s">
        <v>81</v>
      </c>
      <c r="AY406" s="19" t="s">
        <v>130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79</v>
      </c>
      <c r="BK406" s="187">
        <f>ROUND(I406*H406,2)</f>
        <v>0</v>
      </c>
      <c r="BL406" s="19" t="s">
        <v>248</v>
      </c>
      <c r="BM406" s="186" t="s">
        <v>621</v>
      </c>
    </row>
    <row r="407" spans="1:65" s="2" customFormat="1" ht="11.25">
      <c r="A407" s="36"/>
      <c r="B407" s="37"/>
      <c r="C407" s="38"/>
      <c r="D407" s="188" t="s">
        <v>139</v>
      </c>
      <c r="E407" s="38"/>
      <c r="F407" s="189" t="s">
        <v>622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139</v>
      </c>
      <c r="AU407" s="19" t="s">
        <v>81</v>
      </c>
    </row>
    <row r="408" spans="1:65" s="12" customFormat="1" ht="22.9" customHeight="1">
      <c r="B408" s="159"/>
      <c r="C408" s="160"/>
      <c r="D408" s="161" t="s">
        <v>71</v>
      </c>
      <c r="E408" s="173" t="s">
        <v>623</v>
      </c>
      <c r="F408" s="173" t="s">
        <v>624</v>
      </c>
      <c r="G408" s="160"/>
      <c r="H408" s="160"/>
      <c r="I408" s="163"/>
      <c r="J408" s="174">
        <f>BK408</f>
        <v>0</v>
      </c>
      <c r="K408" s="160"/>
      <c r="L408" s="165"/>
      <c r="M408" s="166"/>
      <c r="N408" s="167"/>
      <c r="O408" s="167"/>
      <c r="P408" s="168">
        <f>P409</f>
        <v>0</v>
      </c>
      <c r="Q408" s="167"/>
      <c r="R408" s="168">
        <f>R409</f>
        <v>0</v>
      </c>
      <c r="S408" s="167"/>
      <c r="T408" s="169">
        <f>T409</f>
        <v>0</v>
      </c>
      <c r="AR408" s="170" t="s">
        <v>81</v>
      </c>
      <c r="AT408" s="171" t="s">
        <v>71</v>
      </c>
      <c r="AU408" s="171" t="s">
        <v>79</v>
      </c>
      <c r="AY408" s="170" t="s">
        <v>130</v>
      </c>
      <c r="BK408" s="172">
        <f>BK409</f>
        <v>0</v>
      </c>
    </row>
    <row r="409" spans="1:65" s="2" customFormat="1" ht="78" customHeight="1">
      <c r="A409" s="36"/>
      <c r="B409" s="37"/>
      <c r="C409" s="175" t="s">
        <v>625</v>
      </c>
      <c r="D409" s="175" t="s">
        <v>132</v>
      </c>
      <c r="E409" s="176" t="s">
        <v>626</v>
      </c>
      <c r="F409" s="177" t="s">
        <v>627</v>
      </c>
      <c r="G409" s="178" t="s">
        <v>221</v>
      </c>
      <c r="H409" s="179">
        <v>1</v>
      </c>
      <c r="I409" s="180"/>
      <c r="J409" s="181">
        <f>ROUND(I409*H409,2)</f>
        <v>0</v>
      </c>
      <c r="K409" s="177" t="s">
        <v>19</v>
      </c>
      <c r="L409" s="41"/>
      <c r="M409" s="182" t="s">
        <v>19</v>
      </c>
      <c r="N409" s="183" t="s">
        <v>43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248</v>
      </c>
      <c r="AT409" s="186" t="s">
        <v>132</v>
      </c>
      <c r="AU409" s="186" t="s">
        <v>81</v>
      </c>
      <c r="AY409" s="19" t="s">
        <v>130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79</v>
      </c>
      <c r="BK409" s="187">
        <f>ROUND(I409*H409,2)</f>
        <v>0</v>
      </c>
      <c r="BL409" s="19" t="s">
        <v>248</v>
      </c>
      <c r="BM409" s="186" t="s">
        <v>628</v>
      </c>
    </row>
    <row r="410" spans="1:65" s="12" customFormat="1" ht="22.9" customHeight="1">
      <c r="B410" s="159"/>
      <c r="C410" s="160"/>
      <c r="D410" s="161" t="s">
        <v>71</v>
      </c>
      <c r="E410" s="173" t="s">
        <v>629</v>
      </c>
      <c r="F410" s="173" t="s">
        <v>630</v>
      </c>
      <c r="G410" s="160"/>
      <c r="H410" s="160"/>
      <c r="I410" s="163"/>
      <c r="J410" s="174">
        <f>BK410</f>
        <v>0</v>
      </c>
      <c r="K410" s="160"/>
      <c r="L410" s="165"/>
      <c r="M410" s="166"/>
      <c r="N410" s="167"/>
      <c r="O410" s="167"/>
      <c r="P410" s="168">
        <f>SUM(P411:P522)</f>
        <v>0</v>
      </c>
      <c r="Q410" s="167"/>
      <c r="R410" s="168">
        <f>SUM(R411:R522)</f>
        <v>3.6231076200000003</v>
      </c>
      <c r="S410" s="167"/>
      <c r="T410" s="169">
        <f>SUM(T411:T522)</f>
        <v>0</v>
      </c>
      <c r="AR410" s="170" t="s">
        <v>81</v>
      </c>
      <c r="AT410" s="171" t="s">
        <v>71</v>
      </c>
      <c r="AU410" s="171" t="s">
        <v>79</v>
      </c>
      <c r="AY410" s="170" t="s">
        <v>130</v>
      </c>
      <c r="BK410" s="172">
        <f>SUM(BK411:BK522)</f>
        <v>0</v>
      </c>
    </row>
    <row r="411" spans="1:65" s="2" customFormat="1" ht="37.9" customHeight="1">
      <c r="A411" s="36"/>
      <c r="B411" s="37"/>
      <c r="C411" s="175" t="s">
        <v>631</v>
      </c>
      <c r="D411" s="175" t="s">
        <v>132</v>
      </c>
      <c r="E411" s="176" t="s">
        <v>632</v>
      </c>
      <c r="F411" s="177" t="s">
        <v>633</v>
      </c>
      <c r="G411" s="178" t="s">
        <v>158</v>
      </c>
      <c r="H411" s="179">
        <v>6.2649999999999997</v>
      </c>
      <c r="I411" s="180"/>
      <c r="J411" s="181">
        <f>ROUND(I411*H411,2)</f>
        <v>0</v>
      </c>
      <c r="K411" s="177" t="s">
        <v>136</v>
      </c>
      <c r="L411" s="41"/>
      <c r="M411" s="182" t="s">
        <v>19</v>
      </c>
      <c r="N411" s="183" t="s">
        <v>43</v>
      </c>
      <c r="O411" s="66"/>
      <c r="P411" s="184">
        <f>O411*H411</f>
        <v>0</v>
      </c>
      <c r="Q411" s="184">
        <v>1.89E-3</v>
      </c>
      <c r="R411" s="184">
        <f>Q411*H411</f>
        <v>1.184085E-2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248</v>
      </c>
      <c r="AT411" s="186" t="s">
        <v>132</v>
      </c>
      <c r="AU411" s="186" t="s">
        <v>81</v>
      </c>
      <c r="AY411" s="19" t="s">
        <v>130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79</v>
      </c>
      <c r="BK411" s="187">
        <f>ROUND(I411*H411,2)</f>
        <v>0</v>
      </c>
      <c r="BL411" s="19" t="s">
        <v>248</v>
      </c>
      <c r="BM411" s="186" t="s">
        <v>634</v>
      </c>
    </row>
    <row r="412" spans="1:65" s="2" customFormat="1" ht="11.25">
      <c r="A412" s="36"/>
      <c r="B412" s="37"/>
      <c r="C412" s="38"/>
      <c r="D412" s="188" t="s">
        <v>139</v>
      </c>
      <c r="E412" s="38"/>
      <c r="F412" s="189" t="s">
        <v>635</v>
      </c>
      <c r="G412" s="38"/>
      <c r="H412" s="38"/>
      <c r="I412" s="190"/>
      <c r="J412" s="38"/>
      <c r="K412" s="38"/>
      <c r="L412" s="41"/>
      <c r="M412" s="191"/>
      <c r="N412" s="192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139</v>
      </c>
      <c r="AU412" s="19" t="s">
        <v>81</v>
      </c>
    </row>
    <row r="413" spans="1:65" s="13" customFormat="1" ht="11.25">
      <c r="B413" s="193"/>
      <c r="C413" s="194"/>
      <c r="D413" s="195" t="s">
        <v>141</v>
      </c>
      <c r="E413" s="196" t="s">
        <v>19</v>
      </c>
      <c r="F413" s="197" t="s">
        <v>636</v>
      </c>
      <c r="G413" s="194"/>
      <c r="H413" s="196" t="s">
        <v>19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141</v>
      </c>
      <c r="AU413" s="203" t="s">
        <v>81</v>
      </c>
      <c r="AV413" s="13" t="s">
        <v>79</v>
      </c>
      <c r="AW413" s="13" t="s">
        <v>33</v>
      </c>
      <c r="AX413" s="13" t="s">
        <v>72</v>
      </c>
      <c r="AY413" s="203" t="s">
        <v>130</v>
      </c>
    </row>
    <row r="414" spans="1:65" s="14" customFormat="1" ht="11.25">
      <c r="B414" s="204"/>
      <c r="C414" s="205"/>
      <c r="D414" s="195" t="s">
        <v>141</v>
      </c>
      <c r="E414" s="206" t="s">
        <v>19</v>
      </c>
      <c r="F414" s="207" t="s">
        <v>637</v>
      </c>
      <c r="G414" s="205"/>
      <c r="H414" s="208">
        <v>1.8109999999999999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141</v>
      </c>
      <c r="AU414" s="214" t="s">
        <v>81</v>
      </c>
      <c r="AV414" s="14" t="s">
        <v>81</v>
      </c>
      <c r="AW414" s="14" t="s">
        <v>33</v>
      </c>
      <c r="AX414" s="14" t="s">
        <v>72</v>
      </c>
      <c r="AY414" s="214" t="s">
        <v>130</v>
      </c>
    </row>
    <row r="415" spans="1:65" s="13" customFormat="1" ht="11.25">
      <c r="B415" s="193"/>
      <c r="C415" s="194"/>
      <c r="D415" s="195" t="s">
        <v>141</v>
      </c>
      <c r="E415" s="196" t="s">
        <v>19</v>
      </c>
      <c r="F415" s="197" t="s">
        <v>638</v>
      </c>
      <c r="G415" s="194"/>
      <c r="H415" s="196" t="s">
        <v>19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141</v>
      </c>
      <c r="AU415" s="203" t="s">
        <v>81</v>
      </c>
      <c r="AV415" s="13" t="s">
        <v>79</v>
      </c>
      <c r="AW415" s="13" t="s">
        <v>33</v>
      </c>
      <c r="AX415" s="13" t="s">
        <v>72</v>
      </c>
      <c r="AY415" s="203" t="s">
        <v>130</v>
      </c>
    </row>
    <row r="416" spans="1:65" s="14" customFormat="1" ht="11.25">
      <c r="B416" s="204"/>
      <c r="C416" s="205"/>
      <c r="D416" s="195" t="s">
        <v>141</v>
      </c>
      <c r="E416" s="206" t="s">
        <v>19</v>
      </c>
      <c r="F416" s="207" t="s">
        <v>639</v>
      </c>
      <c r="G416" s="205"/>
      <c r="H416" s="208">
        <v>1.286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141</v>
      </c>
      <c r="AU416" s="214" t="s">
        <v>81</v>
      </c>
      <c r="AV416" s="14" t="s">
        <v>81</v>
      </c>
      <c r="AW416" s="14" t="s">
        <v>33</v>
      </c>
      <c r="AX416" s="14" t="s">
        <v>72</v>
      </c>
      <c r="AY416" s="214" t="s">
        <v>130</v>
      </c>
    </row>
    <row r="417" spans="1:65" s="13" customFormat="1" ht="11.25">
      <c r="B417" s="193"/>
      <c r="C417" s="194"/>
      <c r="D417" s="195" t="s">
        <v>141</v>
      </c>
      <c r="E417" s="196" t="s">
        <v>19</v>
      </c>
      <c r="F417" s="197" t="s">
        <v>640</v>
      </c>
      <c r="G417" s="194"/>
      <c r="H417" s="196" t="s">
        <v>19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141</v>
      </c>
      <c r="AU417" s="203" t="s">
        <v>81</v>
      </c>
      <c r="AV417" s="13" t="s">
        <v>79</v>
      </c>
      <c r="AW417" s="13" t="s">
        <v>33</v>
      </c>
      <c r="AX417" s="13" t="s">
        <v>72</v>
      </c>
      <c r="AY417" s="203" t="s">
        <v>130</v>
      </c>
    </row>
    <row r="418" spans="1:65" s="14" customFormat="1" ht="11.25">
      <c r="B418" s="204"/>
      <c r="C418" s="205"/>
      <c r="D418" s="195" t="s">
        <v>141</v>
      </c>
      <c r="E418" s="206" t="s">
        <v>19</v>
      </c>
      <c r="F418" s="207" t="s">
        <v>641</v>
      </c>
      <c r="G418" s="205"/>
      <c r="H418" s="208">
        <v>3.1680000000000001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141</v>
      </c>
      <c r="AU418" s="214" t="s">
        <v>81</v>
      </c>
      <c r="AV418" s="14" t="s">
        <v>81</v>
      </c>
      <c r="AW418" s="14" t="s">
        <v>33</v>
      </c>
      <c r="AX418" s="14" t="s">
        <v>72</v>
      </c>
      <c r="AY418" s="214" t="s">
        <v>130</v>
      </c>
    </row>
    <row r="419" spans="1:65" s="15" customFormat="1" ht="11.25">
      <c r="B419" s="215"/>
      <c r="C419" s="216"/>
      <c r="D419" s="195" t="s">
        <v>141</v>
      </c>
      <c r="E419" s="217" t="s">
        <v>19</v>
      </c>
      <c r="F419" s="218" t="s">
        <v>150</v>
      </c>
      <c r="G419" s="216"/>
      <c r="H419" s="219">
        <v>6.2649999999999997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141</v>
      </c>
      <c r="AU419" s="225" t="s">
        <v>81</v>
      </c>
      <c r="AV419" s="15" t="s">
        <v>137</v>
      </c>
      <c r="AW419" s="15" t="s">
        <v>33</v>
      </c>
      <c r="AX419" s="15" t="s">
        <v>79</v>
      </c>
      <c r="AY419" s="225" t="s">
        <v>130</v>
      </c>
    </row>
    <row r="420" spans="1:65" s="2" customFormat="1" ht="49.15" customHeight="1">
      <c r="A420" s="36"/>
      <c r="B420" s="37"/>
      <c r="C420" s="175" t="s">
        <v>642</v>
      </c>
      <c r="D420" s="175" t="s">
        <v>132</v>
      </c>
      <c r="E420" s="176" t="s">
        <v>643</v>
      </c>
      <c r="F420" s="177" t="s">
        <v>644</v>
      </c>
      <c r="G420" s="178" t="s">
        <v>303</v>
      </c>
      <c r="H420" s="179">
        <v>20.399999999999999</v>
      </c>
      <c r="I420" s="180"/>
      <c r="J420" s="181">
        <f>ROUND(I420*H420,2)</f>
        <v>0</v>
      </c>
      <c r="K420" s="177" t="s">
        <v>136</v>
      </c>
      <c r="L420" s="41"/>
      <c r="M420" s="182" t="s">
        <v>19</v>
      </c>
      <c r="N420" s="183" t="s">
        <v>43</v>
      </c>
      <c r="O420" s="66"/>
      <c r="P420" s="184">
        <f>O420*H420</f>
        <v>0</v>
      </c>
      <c r="Q420" s="184">
        <v>0</v>
      </c>
      <c r="R420" s="184">
        <f>Q420*H420</f>
        <v>0</v>
      </c>
      <c r="S420" s="184">
        <v>0</v>
      </c>
      <c r="T420" s="18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248</v>
      </c>
      <c r="AT420" s="186" t="s">
        <v>132</v>
      </c>
      <c r="AU420" s="186" t="s">
        <v>81</v>
      </c>
      <c r="AY420" s="19" t="s">
        <v>130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79</v>
      </c>
      <c r="BK420" s="187">
        <f>ROUND(I420*H420,2)</f>
        <v>0</v>
      </c>
      <c r="BL420" s="19" t="s">
        <v>248</v>
      </c>
      <c r="BM420" s="186" t="s">
        <v>645</v>
      </c>
    </row>
    <row r="421" spans="1:65" s="2" customFormat="1" ht="11.25">
      <c r="A421" s="36"/>
      <c r="B421" s="37"/>
      <c r="C421" s="38"/>
      <c r="D421" s="188" t="s">
        <v>139</v>
      </c>
      <c r="E421" s="38"/>
      <c r="F421" s="189" t="s">
        <v>646</v>
      </c>
      <c r="G421" s="38"/>
      <c r="H421" s="38"/>
      <c r="I421" s="190"/>
      <c r="J421" s="38"/>
      <c r="K421" s="38"/>
      <c r="L421" s="41"/>
      <c r="M421" s="191"/>
      <c r="N421" s="192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139</v>
      </c>
      <c r="AU421" s="19" t="s">
        <v>81</v>
      </c>
    </row>
    <row r="422" spans="1:65" s="13" customFormat="1" ht="11.25">
      <c r="B422" s="193"/>
      <c r="C422" s="194"/>
      <c r="D422" s="195" t="s">
        <v>141</v>
      </c>
      <c r="E422" s="196" t="s">
        <v>19</v>
      </c>
      <c r="F422" s="197" t="s">
        <v>647</v>
      </c>
      <c r="G422" s="194"/>
      <c r="H422" s="196" t="s">
        <v>19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141</v>
      </c>
      <c r="AU422" s="203" t="s">
        <v>81</v>
      </c>
      <c r="AV422" s="13" t="s">
        <v>79</v>
      </c>
      <c r="AW422" s="13" t="s">
        <v>33</v>
      </c>
      <c r="AX422" s="13" t="s">
        <v>72</v>
      </c>
      <c r="AY422" s="203" t="s">
        <v>130</v>
      </c>
    </row>
    <row r="423" spans="1:65" s="14" customFormat="1" ht="11.25">
      <c r="B423" s="204"/>
      <c r="C423" s="205"/>
      <c r="D423" s="195" t="s">
        <v>141</v>
      </c>
      <c r="E423" s="206" t="s">
        <v>19</v>
      </c>
      <c r="F423" s="207" t="s">
        <v>648</v>
      </c>
      <c r="G423" s="205"/>
      <c r="H423" s="208">
        <v>16.399999999999999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141</v>
      </c>
      <c r="AU423" s="214" t="s">
        <v>81</v>
      </c>
      <c r="AV423" s="14" t="s">
        <v>81</v>
      </c>
      <c r="AW423" s="14" t="s">
        <v>33</v>
      </c>
      <c r="AX423" s="14" t="s">
        <v>72</v>
      </c>
      <c r="AY423" s="214" t="s">
        <v>130</v>
      </c>
    </row>
    <row r="424" spans="1:65" s="13" customFormat="1" ht="11.25">
      <c r="B424" s="193"/>
      <c r="C424" s="194"/>
      <c r="D424" s="195" t="s">
        <v>141</v>
      </c>
      <c r="E424" s="196" t="s">
        <v>19</v>
      </c>
      <c r="F424" s="197" t="s">
        <v>649</v>
      </c>
      <c r="G424" s="194"/>
      <c r="H424" s="196" t="s">
        <v>19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141</v>
      </c>
      <c r="AU424" s="203" t="s">
        <v>81</v>
      </c>
      <c r="AV424" s="13" t="s">
        <v>79</v>
      </c>
      <c r="AW424" s="13" t="s">
        <v>33</v>
      </c>
      <c r="AX424" s="13" t="s">
        <v>72</v>
      </c>
      <c r="AY424" s="203" t="s">
        <v>130</v>
      </c>
    </row>
    <row r="425" spans="1:65" s="14" customFormat="1" ht="11.25">
      <c r="B425" s="204"/>
      <c r="C425" s="205"/>
      <c r="D425" s="195" t="s">
        <v>141</v>
      </c>
      <c r="E425" s="206" t="s">
        <v>19</v>
      </c>
      <c r="F425" s="207" t="s">
        <v>149</v>
      </c>
      <c r="G425" s="205"/>
      <c r="H425" s="208">
        <v>4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141</v>
      </c>
      <c r="AU425" s="214" t="s">
        <v>81</v>
      </c>
      <c r="AV425" s="14" t="s">
        <v>81</v>
      </c>
      <c r="AW425" s="14" t="s">
        <v>33</v>
      </c>
      <c r="AX425" s="14" t="s">
        <v>72</v>
      </c>
      <c r="AY425" s="214" t="s">
        <v>130</v>
      </c>
    </row>
    <row r="426" spans="1:65" s="15" customFormat="1" ht="11.25">
      <c r="B426" s="215"/>
      <c r="C426" s="216"/>
      <c r="D426" s="195" t="s">
        <v>141</v>
      </c>
      <c r="E426" s="217" t="s">
        <v>19</v>
      </c>
      <c r="F426" s="218" t="s">
        <v>150</v>
      </c>
      <c r="G426" s="216"/>
      <c r="H426" s="219">
        <v>20.399999999999999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141</v>
      </c>
      <c r="AU426" s="225" t="s">
        <v>81</v>
      </c>
      <c r="AV426" s="15" t="s">
        <v>137</v>
      </c>
      <c r="AW426" s="15" t="s">
        <v>33</v>
      </c>
      <c r="AX426" s="15" t="s">
        <v>79</v>
      </c>
      <c r="AY426" s="225" t="s">
        <v>130</v>
      </c>
    </row>
    <row r="427" spans="1:65" s="2" customFormat="1" ht="21.75" customHeight="1">
      <c r="A427" s="36"/>
      <c r="B427" s="37"/>
      <c r="C427" s="226" t="s">
        <v>650</v>
      </c>
      <c r="D427" s="226" t="s">
        <v>213</v>
      </c>
      <c r="E427" s="227" t="s">
        <v>651</v>
      </c>
      <c r="F427" s="228" t="s">
        <v>652</v>
      </c>
      <c r="G427" s="229" t="s">
        <v>158</v>
      </c>
      <c r="H427" s="230">
        <v>0.23899999999999999</v>
      </c>
      <c r="I427" s="231"/>
      <c r="J427" s="232">
        <f>ROUND(I427*H427,2)</f>
        <v>0</v>
      </c>
      <c r="K427" s="228" t="s">
        <v>136</v>
      </c>
      <c r="L427" s="233"/>
      <c r="M427" s="234" t="s">
        <v>19</v>
      </c>
      <c r="N427" s="235" t="s">
        <v>43</v>
      </c>
      <c r="O427" s="66"/>
      <c r="P427" s="184">
        <f>O427*H427</f>
        <v>0</v>
      </c>
      <c r="Q427" s="184">
        <v>0.55000000000000004</v>
      </c>
      <c r="R427" s="184">
        <f>Q427*H427</f>
        <v>0.13145000000000001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354</v>
      </c>
      <c r="AT427" s="186" t="s">
        <v>213</v>
      </c>
      <c r="AU427" s="186" t="s">
        <v>81</v>
      </c>
      <c r="AY427" s="19" t="s">
        <v>130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79</v>
      </c>
      <c r="BK427" s="187">
        <f>ROUND(I427*H427,2)</f>
        <v>0</v>
      </c>
      <c r="BL427" s="19" t="s">
        <v>248</v>
      </c>
      <c r="BM427" s="186" t="s">
        <v>653</v>
      </c>
    </row>
    <row r="428" spans="1:65" s="13" customFormat="1" ht="11.25">
      <c r="B428" s="193"/>
      <c r="C428" s="194"/>
      <c r="D428" s="195" t="s">
        <v>141</v>
      </c>
      <c r="E428" s="196" t="s">
        <v>19</v>
      </c>
      <c r="F428" s="197" t="s">
        <v>647</v>
      </c>
      <c r="G428" s="194"/>
      <c r="H428" s="196" t="s">
        <v>19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141</v>
      </c>
      <c r="AU428" s="203" t="s">
        <v>81</v>
      </c>
      <c r="AV428" s="13" t="s">
        <v>79</v>
      </c>
      <c r="AW428" s="13" t="s">
        <v>33</v>
      </c>
      <c r="AX428" s="13" t="s">
        <v>72</v>
      </c>
      <c r="AY428" s="203" t="s">
        <v>130</v>
      </c>
    </row>
    <row r="429" spans="1:65" s="14" customFormat="1" ht="11.25">
      <c r="B429" s="204"/>
      <c r="C429" s="205"/>
      <c r="D429" s="195" t="s">
        <v>141</v>
      </c>
      <c r="E429" s="206" t="s">
        <v>19</v>
      </c>
      <c r="F429" s="207" t="s">
        <v>654</v>
      </c>
      <c r="G429" s="205"/>
      <c r="H429" s="208">
        <v>0.20200000000000001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141</v>
      </c>
      <c r="AU429" s="214" t="s">
        <v>81</v>
      </c>
      <c r="AV429" s="14" t="s">
        <v>81</v>
      </c>
      <c r="AW429" s="14" t="s">
        <v>33</v>
      </c>
      <c r="AX429" s="14" t="s">
        <v>72</v>
      </c>
      <c r="AY429" s="214" t="s">
        <v>130</v>
      </c>
    </row>
    <row r="430" spans="1:65" s="13" customFormat="1" ht="11.25">
      <c r="B430" s="193"/>
      <c r="C430" s="194"/>
      <c r="D430" s="195" t="s">
        <v>141</v>
      </c>
      <c r="E430" s="196" t="s">
        <v>19</v>
      </c>
      <c r="F430" s="197" t="s">
        <v>649</v>
      </c>
      <c r="G430" s="194"/>
      <c r="H430" s="196" t="s">
        <v>19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141</v>
      </c>
      <c r="AU430" s="203" t="s">
        <v>81</v>
      </c>
      <c r="AV430" s="13" t="s">
        <v>79</v>
      </c>
      <c r="AW430" s="13" t="s">
        <v>33</v>
      </c>
      <c r="AX430" s="13" t="s">
        <v>72</v>
      </c>
      <c r="AY430" s="203" t="s">
        <v>130</v>
      </c>
    </row>
    <row r="431" spans="1:65" s="14" customFormat="1" ht="11.25">
      <c r="B431" s="204"/>
      <c r="C431" s="205"/>
      <c r="D431" s="195" t="s">
        <v>141</v>
      </c>
      <c r="E431" s="206" t="s">
        <v>19</v>
      </c>
      <c r="F431" s="207" t="s">
        <v>655</v>
      </c>
      <c r="G431" s="205"/>
      <c r="H431" s="208">
        <v>3.6999999999999998E-2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141</v>
      </c>
      <c r="AU431" s="214" t="s">
        <v>81</v>
      </c>
      <c r="AV431" s="14" t="s">
        <v>81</v>
      </c>
      <c r="AW431" s="14" t="s">
        <v>33</v>
      </c>
      <c r="AX431" s="14" t="s">
        <v>72</v>
      </c>
      <c r="AY431" s="214" t="s">
        <v>130</v>
      </c>
    </row>
    <row r="432" spans="1:65" s="15" customFormat="1" ht="11.25">
      <c r="B432" s="215"/>
      <c r="C432" s="216"/>
      <c r="D432" s="195" t="s">
        <v>141</v>
      </c>
      <c r="E432" s="217" t="s">
        <v>19</v>
      </c>
      <c r="F432" s="218" t="s">
        <v>150</v>
      </c>
      <c r="G432" s="216"/>
      <c r="H432" s="219">
        <v>0.23899999999999999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141</v>
      </c>
      <c r="AU432" s="225" t="s">
        <v>81</v>
      </c>
      <c r="AV432" s="15" t="s">
        <v>137</v>
      </c>
      <c r="AW432" s="15" t="s">
        <v>33</v>
      </c>
      <c r="AX432" s="15" t="s">
        <v>79</v>
      </c>
      <c r="AY432" s="225" t="s">
        <v>130</v>
      </c>
    </row>
    <row r="433" spans="1:65" s="2" customFormat="1" ht="49.15" customHeight="1">
      <c r="A433" s="36"/>
      <c r="B433" s="37"/>
      <c r="C433" s="175" t="s">
        <v>656</v>
      </c>
      <c r="D433" s="175" t="s">
        <v>132</v>
      </c>
      <c r="E433" s="176" t="s">
        <v>657</v>
      </c>
      <c r="F433" s="177" t="s">
        <v>658</v>
      </c>
      <c r="G433" s="178" t="s">
        <v>303</v>
      </c>
      <c r="H433" s="179">
        <v>102</v>
      </c>
      <c r="I433" s="180"/>
      <c r="J433" s="181">
        <f>ROUND(I433*H433,2)</f>
        <v>0</v>
      </c>
      <c r="K433" s="177" t="s">
        <v>136</v>
      </c>
      <c r="L433" s="41"/>
      <c r="M433" s="182" t="s">
        <v>19</v>
      </c>
      <c r="N433" s="183" t="s">
        <v>43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248</v>
      </c>
      <c r="AT433" s="186" t="s">
        <v>132</v>
      </c>
      <c r="AU433" s="186" t="s">
        <v>81</v>
      </c>
      <c r="AY433" s="19" t="s">
        <v>130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79</v>
      </c>
      <c r="BK433" s="187">
        <f>ROUND(I433*H433,2)</f>
        <v>0</v>
      </c>
      <c r="BL433" s="19" t="s">
        <v>248</v>
      </c>
      <c r="BM433" s="186" t="s">
        <v>659</v>
      </c>
    </row>
    <row r="434" spans="1:65" s="2" customFormat="1" ht="11.25">
      <c r="A434" s="36"/>
      <c r="B434" s="37"/>
      <c r="C434" s="38"/>
      <c r="D434" s="188" t="s">
        <v>139</v>
      </c>
      <c r="E434" s="38"/>
      <c r="F434" s="189" t="s">
        <v>660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139</v>
      </c>
      <c r="AU434" s="19" t="s">
        <v>81</v>
      </c>
    </row>
    <row r="435" spans="1:65" s="13" customFormat="1" ht="11.25">
      <c r="B435" s="193"/>
      <c r="C435" s="194"/>
      <c r="D435" s="195" t="s">
        <v>141</v>
      </c>
      <c r="E435" s="196" t="s">
        <v>19</v>
      </c>
      <c r="F435" s="197" t="s">
        <v>661</v>
      </c>
      <c r="G435" s="194"/>
      <c r="H435" s="196" t="s">
        <v>19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141</v>
      </c>
      <c r="AU435" s="203" t="s">
        <v>81</v>
      </c>
      <c r="AV435" s="13" t="s">
        <v>79</v>
      </c>
      <c r="AW435" s="13" t="s">
        <v>33</v>
      </c>
      <c r="AX435" s="13" t="s">
        <v>72</v>
      </c>
      <c r="AY435" s="203" t="s">
        <v>130</v>
      </c>
    </row>
    <row r="436" spans="1:65" s="14" customFormat="1" ht="11.25">
      <c r="B436" s="204"/>
      <c r="C436" s="205"/>
      <c r="D436" s="195" t="s">
        <v>141</v>
      </c>
      <c r="E436" s="206" t="s">
        <v>19</v>
      </c>
      <c r="F436" s="207" t="s">
        <v>662</v>
      </c>
      <c r="G436" s="205"/>
      <c r="H436" s="208">
        <v>33.200000000000003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141</v>
      </c>
      <c r="AU436" s="214" t="s">
        <v>81</v>
      </c>
      <c r="AV436" s="14" t="s">
        <v>81</v>
      </c>
      <c r="AW436" s="14" t="s">
        <v>33</v>
      </c>
      <c r="AX436" s="14" t="s">
        <v>72</v>
      </c>
      <c r="AY436" s="214" t="s">
        <v>130</v>
      </c>
    </row>
    <row r="437" spans="1:65" s="13" customFormat="1" ht="11.25">
      <c r="B437" s="193"/>
      <c r="C437" s="194"/>
      <c r="D437" s="195" t="s">
        <v>141</v>
      </c>
      <c r="E437" s="196" t="s">
        <v>19</v>
      </c>
      <c r="F437" s="197" t="s">
        <v>663</v>
      </c>
      <c r="G437" s="194"/>
      <c r="H437" s="196" t="s">
        <v>19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141</v>
      </c>
      <c r="AU437" s="203" t="s">
        <v>81</v>
      </c>
      <c r="AV437" s="13" t="s">
        <v>79</v>
      </c>
      <c r="AW437" s="13" t="s">
        <v>33</v>
      </c>
      <c r="AX437" s="13" t="s">
        <v>72</v>
      </c>
      <c r="AY437" s="203" t="s">
        <v>130</v>
      </c>
    </row>
    <row r="438" spans="1:65" s="14" customFormat="1" ht="11.25">
      <c r="B438" s="204"/>
      <c r="C438" s="205"/>
      <c r="D438" s="195" t="s">
        <v>141</v>
      </c>
      <c r="E438" s="206" t="s">
        <v>19</v>
      </c>
      <c r="F438" s="207" t="s">
        <v>664</v>
      </c>
      <c r="G438" s="205"/>
      <c r="H438" s="208">
        <v>20.8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141</v>
      </c>
      <c r="AU438" s="214" t="s">
        <v>81</v>
      </c>
      <c r="AV438" s="14" t="s">
        <v>81</v>
      </c>
      <c r="AW438" s="14" t="s">
        <v>33</v>
      </c>
      <c r="AX438" s="14" t="s">
        <v>72</v>
      </c>
      <c r="AY438" s="214" t="s">
        <v>130</v>
      </c>
    </row>
    <row r="439" spans="1:65" s="13" customFormat="1" ht="11.25">
      <c r="B439" s="193"/>
      <c r="C439" s="194"/>
      <c r="D439" s="195" t="s">
        <v>141</v>
      </c>
      <c r="E439" s="196" t="s">
        <v>19</v>
      </c>
      <c r="F439" s="197" t="s">
        <v>665</v>
      </c>
      <c r="G439" s="194"/>
      <c r="H439" s="196" t="s">
        <v>19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141</v>
      </c>
      <c r="AU439" s="203" t="s">
        <v>81</v>
      </c>
      <c r="AV439" s="13" t="s">
        <v>79</v>
      </c>
      <c r="AW439" s="13" t="s">
        <v>33</v>
      </c>
      <c r="AX439" s="13" t="s">
        <v>72</v>
      </c>
      <c r="AY439" s="203" t="s">
        <v>130</v>
      </c>
    </row>
    <row r="440" spans="1:65" s="14" customFormat="1" ht="11.25">
      <c r="B440" s="204"/>
      <c r="C440" s="205"/>
      <c r="D440" s="195" t="s">
        <v>141</v>
      </c>
      <c r="E440" s="206" t="s">
        <v>19</v>
      </c>
      <c r="F440" s="207" t="s">
        <v>666</v>
      </c>
      <c r="G440" s="205"/>
      <c r="H440" s="208">
        <v>48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141</v>
      </c>
      <c r="AU440" s="214" t="s">
        <v>81</v>
      </c>
      <c r="AV440" s="14" t="s">
        <v>81</v>
      </c>
      <c r="AW440" s="14" t="s">
        <v>33</v>
      </c>
      <c r="AX440" s="14" t="s">
        <v>72</v>
      </c>
      <c r="AY440" s="214" t="s">
        <v>130</v>
      </c>
    </row>
    <row r="441" spans="1:65" s="15" customFormat="1" ht="11.25">
      <c r="B441" s="215"/>
      <c r="C441" s="216"/>
      <c r="D441" s="195" t="s">
        <v>141</v>
      </c>
      <c r="E441" s="217" t="s">
        <v>19</v>
      </c>
      <c r="F441" s="218" t="s">
        <v>150</v>
      </c>
      <c r="G441" s="216"/>
      <c r="H441" s="219">
        <v>102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141</v>
      </c>
      <c r="AU441" s="225" t="s">
        <v>81</v>
      </c>
      <c r="AV441" s="15" t="s">
        <v>137</v>
      </c>
      <c r="AW441" s="15" t="s">
        <v>33</v>
      </c>
      <c r="AX441" s="15" t="s">
        <v>79</v>
      </c>
      <c r="AY441" s="225" t="s">
        <v>130</v>
      </c>
    </row>
    <row r="442" spans="1:65" s="2" customFormat="1" ht="21.75" customHeight="1">
      <c r="A442" s="36"/>
      <c r="B442" s="37"/>
      <c r="C442" s="226" t="s">
        <v>667</v>
      </c>
      <c r="D442" s="226" t="s">
        <v>213</v>
      </c>
      <c r="E442" s="227" t="s">
        <v>668</v>
      </c>
      <c r="F442" s="228" t="s">
        <v>669</v>
      </c>
      <c r="G442" s="229" t="s">
        <v>158</v>
      </c>
      <c r="H442" s="230">
        <v>1.5720000000000001</v>
      </c>
      <c r="I442" s="231"/>
      <c r="J442" s="232">
        <f>ROUND(I442*H442,2)</f>
        <v>0</v>
      </c>
      <c r="K442" s="228" t="s">
        <v>136</v>
      </c>
      <c r="L442" s="233"/>
      <c r="M442" s="234" t="s">
        <v>19</v>
      </c>
      <c r="N442" s="235" t="s">
        <v>43</v>
      </c>
      <c r="O442" s="66"/>
      <c r="P442" s="184">
        <f>O442*H442</f>
        <v>0</v>
      </c>
      <c r="Q442" s="184">
        <v>0.55000000000000004</v>
      </c>
      <c r="R442" s="184">
        <f>Q442*H442</f>
        <v>0.86460000000000015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354</v>
      </c>
      <c r="AT442" s="186" t="s">
        <v>213</v>
      </c>
      <c r="AU442" s="186" t="s">
        <v>81</v>
      </c>
      <c r="AY442" s="19" t="s">
        <v>130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79</v>
      </c>
      <c r="BK442" s="187">
        <f>ROUND(I442*H442,2)</f>
        <v>0</v>
      </c>
      <c r="BL442" s="19" t="s">
        <v>248</v>
      </c>
      <c r="BM442" s="186" t="s">
        <v>670</v>
      </c>
    </row>
    <row r="443" spans="1:65" s="13" customFormat="1" ht="11.25">
      <c r="B443" s="193"/>
      <c r="C443" s="194"/>
      <c r="D443" s="195" t="s">
        <v>141</v>
      </c>
      <c r="E443" s="196" t="s">
        <v>19</v>
      </c>
      <c r="F443" s="197" t="s">
        <v>661</v>
      </c>
      <c r="G443" s="194"/>
      <c r="H443" s="196" t="s">
        <v>19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141</v>
      </c>
      <c r="AU443" s="203" t="s">
        <v>81</v>
      </c>
      <c r="AV443" s="13" t="s">
        <v>79</v>
      </c>
      <c r="AW443" s="13" t="s">
        <v>33</v>
      </c>
      <c r="AX443" s="13" t="s">
        <v>72</v>
      </c>
      <c r="AY443" s="203" t="s">
        <v>130</v>
      </c>
    </row>
    <row r="444" spans="1:65" s="14" customFormat="1" ht="11.25">
      <c r="B444" s="204"/>
      <c r="C444" s="205"/>
      <c r="D444" s="195" t="s">
        <v>141</v>
      </c>
      <c r="E444" s="206" t="s">
        <v>19</v>
      </c>
      <c r="F444" s="207" t="s">
        <v>671</v>
      </c>
      <c r="G444" s="205"/>
      <c r="H444" s="208">
        <v>0.46700000000000003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141</v>
      </c>
      <c r="AU444" s="214" t="s">
        <v>81</v>
      </c>
      <c r="AV444" s="14" t="s">
        <v>81</v>
      </c>
      <c r="AW444" s="14" t="s">
        <v>33</v>
      </c>
      <c r="AX444" s="14" t="s">
        <v>72</v>
      </c>
      <c r="AY444" s="214" t="s">
        <v>130</v>
      </c>
    </row>
    <row r="445" spans="1:65" s="13" customFormat="1" ht="11.25">
      <c r="B445" s="193"/>
      <c r="C445" s="194"/>
      <c r="D445" s="195" t="s">
        <v>141</v>
      </c>
      <c r="E445" s="196" t="s">
        <v>19</v>
      </c>
      <c r="F445" s="197" t="s">
        <v>663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141</v>
      </c>
      <c r="AU445" s="203" t="s">
        <v>81</v>
      </c>
      <c r="AV445" s="13" t="s">
        <v>79</v>
      </c>
      <c r="AW445" s="13" t="s">
        <v>33</v>
      </c>
      <c r="AX445" s="13" t="s">
        <v>72</v>
      </c>
      <c r="AY445" s="203" t="s">
        <v>130</v>
      </c>
    </row>
    <row r="446" spans="1:65" s="14" customFormat="1" ht="11.25">
      <c r="B446" s="204"/>
      <c r="C446" s="205"/>
      <c r="D446" s="195" t="s">
        <v>141</v>
      </c>
      <c r="E446" s="206" t="s">
        <v>19</v>
      </c>
      <c r="F446" s="207" t="s">
        <v>672</v>
      </c>
      <c r="G446" s="205"/>
      <c r="H446" s="208">
        <v>0.36599999999999999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141</v>
      </c>
      <c r="AU446" s="214" t="s">
        <v>81</v>
      </c>
      <c r="AV446" s="14" t="s">
        <v>81</v>
      </c>
      <c r="AW446" s="14" t="s">
        <v>33</v>
      </c>
      <c r="AX446" s="14" t="s">
        <v>72</v>
      </c>
      <c r="AY446" s="214" t="s">
        <v>130</v>
      </c>
    </row>
    <row r="447" spans="1:65" s="13" customFormat="1" ht="11.25">
      <c r="B447" s="193"/>
      <c r="C447" s="194"/>
      <c r="D447" s="195" t="s">
        <v>141</v>
      </c>
      <c r="E447" s="196" t="s">
        <v>19</v>
      </c>
      <c r="F447" s="197" t="s">
        <v>665</v>
      </c>
      <c r="G447" s="194"/>
      <c r="H447" s="196" t="s">
        <v>19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141</v>
      </c>
      <c r="AU447" s="203" t="s">
        <v>81</v>
      </c>
      <c r="AV447" s="13" t="s">
        <v>79</v>
      </c>
      <c r="AW447" s="13" t="s">
        <v>33</v>
      </c>
      <c r="AX447" s="13" t="s">
        <v>72</v>
      </c>
      <c r="AY447" s="203" t="s">
        <v>130</v>
      </c>
    </row>
    <row r="448" spans="1:65" s="14" customFormat="1" ht="11.25">
      <c r="B448" s="204"/>
      <c r="C448" s="205"/>
      <c r="D448" s="195" t="s">
        <v>141</v>
      </c>
      <c r="E448" s="206" t="s">
        <v>19</v>
      </c>
      <c r="F448" s="207" t="s">
        <v>673</v>
      </c>
      <c r="G448" s="205"/>
      <c r="H448" s="208">
        <v>0.73899999999999999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141</v>
      </c>
      <c r="AU448" s="214" t="s">
        <v>81</v>
      </c>
      <c r="AV448" s="14" t="s">
        <v>81</v>
      </c>
      <c r="AW448" s="14" t="s">
        <v>33</v>
      </c>
      <c r="AX448" s="14" t="s">
        <v>72</v>
      </c>
      <c r="AY448" s="214" t="s">
        <v>130</v>
      </c>
    </row>
    <row r="449" spans="1:65" s="15" customFormat="1" ht="11.25">
      <c r="B449" s="215"/>
      <c r="C449" s="216"/>
      <c r="D449" s="195" t="s">
        <v>141</v>
      </c>
      <c r="E449" s="217" t="s">
        <v>19</v>
      </c>
      <c r="F449" s="218" t="s">
        <v>150</v>
      </c>
      <c r="G449" s="216"/>
      <c r="H449" s="219">
        <v>1.5720000000000001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141</v>
      </c>
      <c r="AU449" s="225" t="s">
        <v>81</v>
      </c>
      <c r="AV449" s="15" t="s">
        <v>137</v>
      </c>
      <c r="AW449" s="15" t="s">
        <v>33</v>
      </c>
      <c r="AX449" s="15" t="s">
        <v>79</v>
      </c>
      <c r="AY449" s="225" t="s">
        <v>130</v>
      </c>
    </row>
    <row r="450" spans="1:65" s="2" customFormat="1" ht="44.25" customHeight="1">
      <c r="A450" s="36"/>
      <c r="B450" s="37"/>
      <c r="C450" s="175" t="s">
        <v>674</v>
      </c>
      <c r="D450" s="175" t="s">
        <v>132</v>
      </c>
      <c r="E450" s="176" t="s">
        <v>675</v>
      </c>
      <c r="F450" s="177" t="s">
        <v>676</v>
      </c>
      <c r="G450" s="178" t="s">
        <v>135</v>
      </c>
      <c r="H450" s="179">
        <v>1.5940000000000001</v>
      </c>
      <c r="I450" s="180"/>
      <c r="J450" s="181">
        <f>ROUND(I450*H450,2)</f>
        <v>0</v>
      </c>
      <c r="K450" s="177" t="s">
        <v>136</v>
      </c>
      <c r="L450" s="41"/>
      <c r="M450" s="182" t="s">
        <v>19</v>
      </c>
      <c r="N450" s="183" t="s">
        <v>43</v>
      </c>
      <c r="O450" s="66"/>
      <c r="P450" s="184">
        <f>O450*H450</f>
        <v>0</v>
      </c>
      <c r="Q450" s="184">
        <v>1.423E-2</v>
      </c>
      <c r="R450" s="184">
        <f>Q450*H450</f>
        <v>2.2682620000000001E-2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248</v>
      </c>
      <c r="AT450" s="186" t="s">
        <v>132</v>
      </c>
      <c r="AU450" s="186" t="s">
        <v>81</v>
      </c>
      <c r="AY450" s="19" t="s">
        <v>130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79</v>
      </c>
      <c r="BK450" s="187">
        <f>ROUND(I450*H450,2)</f>
        <v>0</v>
      </c>
      <c r="BL450" s="19" t="s">
        <v>248</v>
      </c>
      <c r="BM450" s="186" t="s">
        <v>677</v>
      </c>
    </row>
    <row r="451" spans="1:65" s="2" customFormat="1" ht="11.25">
      <c r="A451" s="36"/>
      <c r="B451" s="37"/>
      <c r="C451" s="38"/>
      <c r="D451" s="188" t="s">
        <v>139</v>
      </c>
      <c r="E451" s="38"/>
      <c r="F451" s="189" t="s">
        <v>678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81</v>
      </c>
    </row>
    <row r="452" spans="1:65" s="13" customFormat="1" ht="11.25">
      <c r="B452" s="193"/>
      <c r="C452" s="194"/>
      <c r="D452" s="195" t="s">
        <v>141</v>
      </c>
      <c r="E452" s="196" t="s">
        <v>19</v>
      </c>
      <c r="F452" s="197" t="s">
        <v>679</v>
      </c>
      <c r="G452" s="194"/>
      <c r="H452" s="196" t="s">
        <v>19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141</v>
      </c>
      <c r="AU452" s="203" t="s">
        <v>81</v>
      </c>
      <c r="AV452" s="13" t="s">
        <v>79</v>
      </c>
      <c r="AW452" s="13" t="s">
        <v>33</v>
      </c>
      <c r="AX452" s="13" t="s">
        <v>72</v>
      </c>
      <c r="AY452" s="203" t="s">
        <v>130</v>
      </c>
    </row>
    <row r="453" spans="1:65" s="14" customFormat="1" ht="11.25">
      <c r="B453" s="204"/>
      <c r="C453" s="205"/>
      <c r="D453" s="195" t="s">
        <v>141</v>
      </c>
      <c r="E453" s="206" t="s">
        <v>19</v>
      </c>
      <c r="F453" s="207" t="s">
        <v>680</v>
      </c>
      <c r="G453" s="205"/>
      <c r="H453" s="208">
        <v>1.5940000000000001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141</v>
      </c>
      <c r="AU453" s="214" t="s">
        <v>81</v>
      </c>
      <c r="AV453" s="14" t="s">
        <v>81</v>
      </c>
      <c r="AW453" s="14" t="s">
        <v>33</v>
      </c>
      <c r="AX453" s="14" t="s">
        <v>79</v>
      </c>
      <c r="AY453" s="214" t="s">
        <v>130</v>
      </c>
    </row>
    <row r="454" spans="1:65" s="2" customFormat="1" ht="24.2" customHeight="1">
      <c r="A454" s="36"/>
      <c r="B454" s="37"/>
      <c r="C454" s="175" t="s">
        <v>681</v>
      </c>
      <c r="D454" s="175" t="s">
        <v>132</v>
      </c>
      <c r="E454" s="176" t="s">
        <v>682</v>
      </c>
      <c r="F454" s="177" t="s">
        <v>683</v>
      </c>
      <c r="G454" s="178" t="s">
        <v>135</v>
      </c>
      <c r="H454" s="179">
        <v>373</v>
      </c>
      <c r="I454" s="180"/>
      <c r="J454" s="181">
        <f>ROUND(I454*H454,2)</f>
        <v>0</v>
      </c>
      <c r="K454" s="177" t="s">
        <v>136</v>
      </c>
      <c r="L454" s="41"/>
      <c r="M454" s="182" t="s">
        <v>19</v>
      </c>
      <c r="N454" s="183" t="s">
        <v>43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248</v>
      </c>
      <c r="AT454" s="186" t="s">
        <v>132</v>
      </c>
      <c r="AU454" s="186" t="s">
        <v>81</v>
      </c>
      <c r="AY454" s="19" t="s">
        <v>130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79</v>
      </c>
      <c r="BK454" s="187">
        <f>ROUND(I454*H454,2)</f>
        <v>0</v>
      </c>
      <c r="BL454" s="19" t="s">
        <v>248</v>
      </c>
      <c r="BM454" s="186" t="s">
        <v>684</v>
      </c>
    </row>
    <row r="455" spans="1:65" s="2" customFormat="1" ht="11.25">
      <c r="A455" s="36"/>
      <c r="B455" s="37"/>
      <c r="C455" s="38"/>
      <c r="D455" s="188" t="s">
        <v>139</v>
      </c>
      <c r="E455" s="38"/>
      <c r="F455" s="189" t="s">
        <v>685</v>
      </c>
      <c r="G455" s="38"/>
      <c r="H455" s="38"/>
      <c r="I455" s="190"/>
      <c r="J455" s="38"/>
      <c r="K455" s="38"/>
      <c r="L455" s="41"/>
      <c r="M455" s="191"/>
      <c r="N455" s="192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139</v>
      </c>
      <c r="AU455" s="19" t="s">
        <v>81</v>
      </c>
    </row>
    <row r="456" spans="1:65" s="13" customFormat="1" ht="11.25">
      <c r="B456" s="193"/>
      <c r="C456" s="194"/>
      <c r="D456" s="195" t="s">
        <v>141</v>
      </c>
      <c r="E456" s="196" t="s">
        <v>19</v>
      </c>
      <c r="F456" s="197" t="s">
        <v>686</v>
      </c>
      <c r="G456" s="194"/>
      <c r="H456" s="196" t="s">
        <v>19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141</v>
      </c>
      <c r="AU456" s="203" t="s">
        <v>81</v>
      </c>
      <c r="AV456" s="13" t="s">
        <v>79</v>
      </c>
      <c r="AW456" s="13" t="s">
        <v>33</v>
      </c>
      <c r="AX456" s="13" t="s">
        <v>72</v>
      </c>
      <c r="AY456" s="203" t="s">
        <v>130</v>
      </c>
    </row>
    <row r="457" spans="1:65" s="14" customFormat="1" ht="11.25">
      <c r="B457" s="204"/>
      <c r="C457" s="205"/>
      <c r="D457" s="195" t="s">
        <v>141</v>
      </c>
      <c r="E457" s="206" t="s">
        <v>19</v>
      </c>
      <c r="F457" s="207" t="s">
        <v>687</v>
      </c>
      <c r="G457" s="205"/>
      <c r="H457" s="208">
        <v>260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141</v>
      </c>
      <c r="AU457" s="214" t="s">
        <v>81</v>
      </c>
      <c r="AV457" s="14" t="s">
        <v>81</v>
      </c>
      <c r="AW457" s="14" t="s">
        <v>33</v>
      </c>
      <c r="AX457" s="14" t="s">
        <v>72</v>
      </c>
      <c r="AY457" s="214" t="s">
        <v>130</v>
      </c>
    </row>
    <row r="458" spans="1:65" s="13" customFormat="1" ht="11.25">
      <c r="B458" s="193"/>
      <c r="C458" s="194"/>
      <c r="D458" s="195" t="s">
        <v>141</v>
      </c>
      <c r="E458" s="196" t="s">
        <v>19</v>
      </c>
      <c r="F458" s="197" t="s">
        <v>688</v>
      </c>
      <c r="G458" s="194"/>
      <c r="H458" s="196" t="s">
        <v>19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141</v>
      </c>
      <c r="AU458" s="203" t="s">
        <v>81</v>
      </c>
      <c r="AV458" s="13" t="s">
        <v>79</v>
      </c>
      <c r="AW458" s="13" t="s">
        <v>33</v>
      </c>
      <c r="AX458" s="13" t="s">
        <v>72</v>
      </c>
      <c r="AY458" s="203" t="s">
        <v>130</v>
      </c>
    </row>
    <row r="459" spans="1:65" s="14" customFormat="1" ht="11.25">
      <c r="B459" s="204"/>
      <c r="C459" s="205"/>
      <c r="D459" s="195" t="s">
        <v>141</v>
      </c>
      <c r="E459" s="206" t="s">
        <v>19</v>
      </c>
      <c r="F459" s="207" t="s">
        <v>689</v>
      </c>
      <c r="G459" s="205"/>
      <c r="H459" s="208">
        <v>95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141</v>
      </c>
      <c r="AU459" s="214" t="s">
        <v>81</v>
      </c>
      <c r="AV459" s="14" t="s">
        <v>81</v>
      </c>
      <c r="AW459" s="14" t="s">
        <v>33</v>
      </c>
      <c r="AX459" s="14" t="s">
        <v>72</v>
      </c>
      <c r="AY459" s="214" t="s">
        <v>130</v>
      </c>
    </row>
    <row r="460" spans="1:65" s="13" customFormat="1" ht="11.25">
      <c r="B460" s="193"/>
      <c r="C460" s="194"/>
      <c r="D460" s="195" t="s">
        <v>141</v>
      </c>
      <c r="E460" s="196" t="s">
        <v>19</v>
      </c>
      <c r="F460" s="197" t="s">
        <v>445</v>
      </c>
      <c r="G460" s="194"/>
      <c r="H460" s="196" t="s">
        <v>19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141</v>
      </c>
      <c r="AU460" s="203" t="s">
        <v>81</v>
      </c>
      <c r="AV460" s="13" t="s">
        <v>79</v>
      </c>
      <c r="AW460" s="13" t="s">
        <v>33</v>
      </c>
      <c r="AX460" s="13" t="s">
        <v>72</v>
      </c>
      <c r="AY460" s="203" t="s">
        <v>130</v>
      </c>
    </row>
    <row r="461" spans="1:65" s="14" customFormat="1" ht="11.25">
      <c r="B461" s="204"/>
      <c r="C461" s="205"/>
      <c r="D461" s="195" t="s">
        <v>141</v>
      </c>
      <c r="E461" s="206" t="s">
        <v>19</v>
      </c>
      <c r="F461" s="207" t="s">
        <v>690</v>
      </c>
      <c r="G461" s="205"/>
      <c r="H461" s="208">
        <v>18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141</v>
      </c>
      <c r="AU461" s="214" t="s">
        <v>81</v>
      </c>
      <c r="AV461" s="14" t="s">
        <v>81</v>
      </c>
      <c r="AW461" s="14" t="s">
        <v>33</v>
      </c>
      <c r="AX461" s="14" t="s">
        <v>72</v>
      </c>
      <c r="AY461" s="214" t="s">
        <v>130</v>
      </c>
    </row>
    <row r="462" spans="1:65" s="15" customFormat="1" ht="11.25">
      <c r="B462" s="215"/>
      <c r="C462" s="216"/>
      <c r="D462" s="195" t="s">
        <v>141</v>
      </c>
      <c r="E462" s="217" t="s">
        <v>19</v>
      </c>
      <c r="F462" s="218" t="s">
        <v>150</v>
      </c>
      <c r="G462" s="216"/>
      <c r="H462" s="219">
        <v>373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141</v>
      </c>
      <c r="AU462" s="225" t="s">
        <v>81</v>
      </c>
      <c r="AV462" s="15" t="s">
        <v>137</v>
      </c>
      <c r="AW462" s="15" t="s">
        <v>33</v>
      </c>
      <c r="AX462" s="15" t="s">
        <v>79</v>
      </c>
      <c r="AY462" s="225" t="s">
        <v>130</v>
      </c>
    </row>
    <row r="463" spans="1:65" s="2" customFormat="1" ht="24.2" customHeight="1">
      <c r="A463" s="36"/>
      <c r="B463" s="37"/>
      <c r="C463" s="226" t="s">
        <v>691</v>
      </c>
      <c r="D463" s="226" t="s">
        <v>213</v>
      </c>
      <c r="E463" s="227" t="s">
        <v>692</v>
      </c>
      <c r="F463" s="228" t="s">
        <v>693</v>
      </c>
      <c r="G463" s="229" t="s">
        <v>158</v>
      </c>
      <c r="H463" s="230">
        <v>3.1680000000000001</v>
      </c>
      <c r="I463" s="231"/>
      <c r="J463" s="232">
        <f>ROUND(I463*H463,2)</f>
        <v>0</v>
      </c>
      <c r="K463" s="228" t="s">
        <v>136</v>
      </c>
      <c r="L463" s="233"/>
      <c r="M463" s="234" t="s">
        <v>19</v>
      </c>
      <c r="N463" s="235" t="s">
        <v>43</v>
      </c>
      <c r="O463" s="66"/>
      <c r="P463" s="184">
        <f>O463*H463</f>
        <v>0</v>
      </c>
      <c r="Q463" s="184">
        <v>0.55000000000000004</v>
      </c>
      <c r="R463" s="184">
        <f>Q463*H463</f>
        <v>1.7424000000000002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354</v>
      </c>
      <c r="AT463" s="186" t="s">
        <v>213</v>
      </c>
      <c r="AU463" s="186" t="s">
        <v>81</v>
      </c>
      <c r="AY463" s="19" t="s">
        <v>130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79</v>
      </c>
      <c r="BK463" s="187">
        <f>ROUND(I463*H463,2)</f>
        <v>0</v>
      </c>
      <c r="BL463" s="19" t="s">
        <v>248</v>
      </c>
      <c r="BM463" s="186" t="s">
        <v>694</v>
      </c>
    </row>
    <row r="464" spans="1:65" s="14" customFormat="1" ht="11.25">
      <c r="B464" s="204"/>
      <c r="C464" s="205"/>
      <c r="D464" s="195" t="s">
        <v>141</v>
      </c>
      <c r="E464" s="206" t="s">
        <v>19</v>
      </c>
      <c r="F464" s="207" t="s">
        <v>695</v>
      </c>
      <c r="G464" s="205"/>
      <c r="H464" s="208">
        <v>3.1680000000000001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141</v>
      </c>
      <c r="AU464" s="214" t="s">
        <v>81</v>
      </c>
      <c r="AV464" s="14" t="s">
        <v>81</v>
      </c>
      <c r="AW464" s="14" t="s">
        <v>33</v>
      </c>
      <c r="AX464" s="14" t="s">
        <v>79</v>
      </c>
      <c r="AY464" s="214" t="s">
        <v>130</v>
      </c>
    </row>
    <row r="465" spans="1:65" s="2" customFormat="1" ht="24.2" customHeight="1">
      <c r="A465" s="36"/>
      <c r="B465" s="37"/>
      <c r="C465" s="175" t="s">
        <v>696</v>
      </c>
      <c r="D465" s="175" t="s">
        <v>132</v>
      </c>
      <c r="E465" s="176" t="s">
        <v>697</v>
      </c>
      <c r="F465" s="177" t="s">
        <v>698</v>
      </c>
      <c r="G465" s="178" t="s">
        <v>303</v>
      </c>
      <c r="H465" s="179">
        <v>487.1</v>
      </c>
      <c r="I465" s="180"/>
      <c r="J465" s="181">
        <f>ROUND(I465*H465,2)</f>
        <v>0</v>
      </c>
      <c r="K465" s="177" t="s">
        <v>136</v>
      </c>
      <c r="L465" s="41"/>
      <c r="M465" s="182" t="s">
        <v>19</v>
      </c>
      <c r="N465" s="183" t="s">
        <v>43</v>
      </c>
      <c r="O465" s="66"/>
      <c r="P465" s="184">
        <f>O465*H465</f>
        <v>0</v>
      </c>
      <c r="Q465" s="184">
        <v>2.0000000000000002E-5</v>
      </c>
      <c r="R465" s="184">
        <f>Q465*H465</f>
        <v>9.7420000000000007E-3</v>
      </c>
      <c r="S465" s="184">
        <v>0</v>
      </c>
      <c r="T465" s="18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248</v>
      </c>
      <c r="AT465" s="186" t="s">
        <v>132</v>
      </c>
      <c r="AU465" s="186" t="s">
        <v>81</v>
      </c>
      <c r="AY465" s="19" t="s">
        <v>130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79</v>
      </c>
      <c r="BK465" s="187">
        <f>ROUND(I465*H465,2)</f>
        <v>0</v>
      </c>
      <c r="BL465" s="19" t="s">
        <v>248</v>
      </c>
      <c r="BM465" s="186" t="s">
        <v>699</v>
      </c>
    </row>
    <row r="466" spans="1:65" s="2" customFormat="1" ht="11.25">
      <c r="A466" s="36"/>
      <c r="B466" s="37"/>
      <c r="C466" s="38"/>
      <c r="D466" s="188" t="s">
        <v>139</v>
      </c>
      <c r="E466" s="38"/>
      <c r="F466" s="189" t="s">
        <v>700</v>
      </c>
      <c r="G466" s="38"/>
      <c r="H466" s="38"/>
      <c r="I466" s="190"/>
      <c r="J466" s="38"/>
      <c r="K466" s="38"/>
      <c r="L466" s="41"/>
      <c r="M466" s="191"/>
      <c r="N466" s="192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81</v>
      </c>
    </row>
    <row r="467" spans="1:65" s="13" customFormat="1" ht="11.25">
      <c r="B467" s="193"/>
      <c r="C467" s="194"/>
      <c r="D467" s="195" t="s">
        <v>141</v>
      </c>
      <c r="E467" s="196" t="s">
        <v>19</v>
      </c>
      <c r="F467" s="197" t="s">
        <v>701</v>
      </c>
      <c r="G467" s="194"/>
      <c r="H467" s="196" t="s">
        <v>19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141</v>
      </c>
      <c r="AU467" s="203" t="s">
        <v>81</v>
      </c>
      <c r="AV467" s="13" t="s">
        <v>79</v>
      </c>
      <c r="AW467" s="13" t="s">
        <v>33</v>
      </c>
      <c r="AX467" s="13" t="s">
        <v>72</v>
      </c>
      <c r="AY467" s="203" t="s">
        <v>130</v>
      </c>
    </row>
    <row r="468" spans="1:65" s="14" customFormat="1" ht="11.25">
      <c r="B468" s="204"/>
      <c r="C468" s="205"/>
      <c r="D468" s="195" t="s">
        <v>141</v>
      </c>
      <c r="E468" s="206" t="s">
        <v>19</v>
      </c>
      <c r="F468" s="207" t="s">
        <v>702</v>
      </c>
      <c r="G468" s="205"/>
      <c r="H468" s="208">
        <v>165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141</v>
      </c>
      <c r="AU468" s="214" t="s">
        <v>81</v>
      </c>
      <c r="AV468" s="14" t="s">
        <v>81</v>
      </c>
      <c r="AW468" s="14" t="s">
        <v>33</v>
      </c>
      <c r="AX468" s="14" t="s">
        <v>72</v>
      </c>
      <c r="AY468" s="214" t="s">
        <v>130</v>
      </c>
    </row>
    <row r="469" spans="1:65" s="13" customFormat="1" ht="11.25">
      <c r="B469" s="193"/>
      <c r="C469" s="194"/>
      <c r="D469" s="195" t="s">
        <v>141</v>
      </c>
      <c r="E469" s="196" t="s">
        <v>19</v>
      </c>
      <c r="F469" s="197" t="s">
        <v>703</v>
      </c>
      <c r="G469" s="194"/>
      <c r="H469" s="196" t="s">
        <v>19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141</v>
      </c>
      <c r="AU469" s="203" t="s">
        <v>81</v>
      </c>
      <c r="AV469" s="13" t="s">
        <v>79</v>
      </c>
      <c r="AW469" s="13" t="s">
        <v>33</v>
      </c>
      <c r="AX469" s="13" t="s">
        <v>72</v>
      </c>
      <c r="AY469" s="203" t="s">
        <v>130</v>
      </c>
    </row>
    <row r="470" spans="1:65" s="14" customFormat="1" ht="11.25">
      <c r="B470" s="204"/>
      <c r="C470" s="205"/>
      <c r="D470" s="195" t="s">
        <v>141</v>
      </c>
      <c r="E470" s="206" t="s">
        <v>19</v>
      </c>
      <c r="F470" s="207" t="s">
        <v>704</v>
      </c>
      <c r="G470" s="205"/>
      <c r="H470" s="208">
        <v>98.4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141</v>
      </c>
      <c r="AU470" s="214" t="s">
        <v>81</v>
      </c>
      <c r="AV470" s="14" t="s">
        <v>81</v>
      </c>
      <c r="AW470" s="14" t="s">
        <v>33</v>
      </c>
      <c r="AX470" s="14" t="s">
        <v>72</v>
      </c>
      <c r="AY470" s="214" t="s">
        <v>130</v>
      </c>
    </row>
    <row r="471" spans="1:65" s="13" customFormat="1" ht="11.25">
      <c r="B471" s="193"/>
      <c r="C471" s="194"/>
      <c r="D471" s="195" t="s">
        <v>141</v>
      </c>
      <c r="E471" s="196" t="s">
        <v>19</v>
      </c>
      <c r="F471" s="197" t="s">
        <v>705</v>
      </c>
      <c r="G471" s="194"/>
      <c r="H471" s="196" t="s">
        <v>19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141</v>
      </c>
      <c r="AU471" s="203" t="s">
        <v>81</v>
      </c>
      <c r="AV471" s="13" t="s">
        <v>79</v>
      </c>
      <c r="AW471" s="13" t="s">
        <v>33</v>
      </c>
      <c r="AX471" s="13" t="s">
        <v>72</v>
      </c>
      <c r="AY471" s="203" t="s">
        <v>130</v>
      </c>
    </row>
    <row r="472" spans="1:65" s="14" customFormat="1" ht="11.25">
      <c r="B472" s="204"/>
      <c r="C472" s="205"/>
      <c r="D472" s="195" t="s">
        <v>141</v>
      </c>
      <c r="E472" s="206" t="s">
        <v>19</v>
      </c>
      <c r="F472" s="207" t="s">
        <v>706</v>
      </c>
      <c r="G472" s="205"/>
      <c r="H472" s="208">
        <v>105.3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141</v>
      </c>
      <c r="AU472" s="214" t="s">
        <v>81</v>
      </c>
      <c r="AV472" s="14" t="s">
        <v>81</v>
      </c>
      <c r="AW472" s="14" t="s">
        <v>33</v>
      </c>
      <c r="AX472" s="14" t="s">
        <v>72</v>
      </c>
      <c r="AY472" s="214" t="s">
        <v>130</v>
      </c>
    </row>
    <row r="473" spans="1:65" s="13" customFormat="1" ht="11.25">
      <c r="B473" s="193"/>
      <c r="C473" s="194"/>
      <c r="D473" s="195" t="s">
        <v>141</v>
      </c>
      <c r="E473" s="196" t="s">
        <v>19</v>
      </c>
      <c r="F473" s="197" t="s">
        <v>661</v>
      </c>
      <c r="G473" s="194"/>
      <c r="H473" s="196" t="s">
        <v>19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141</v>
      </c>
      <c r="AU473" s="203" t="s">
        <v>81</v>
      </c>
      <c r="AV473" s="13" t="s">
        <v>79</v>
      </c>
      <c r="AW473" s="13" t="s">
        <v>33</v>
      </c>
      <c r="AX473" s="13" t="s">
        <v>72</v>
      </c>
      <c r="AY473" s="203" t="s">
        <v>130</v>
      </c>
    </row>
    <row r="474" spans="1:65" s="14" customFormat="1" ht="11.25">
      <c r="B474" s="204"/>
      <c r="C474" s="205"/>
      <c r="D474" s="195" t="s">
        <v>141</v>
      </c>
      <c r="E474" s="206" t="s">
        <v>19</v>
      </c>
      <c r="F474" s="207" t="s">
        <v>662</v>
      </c>
      <c r="G474" s="205"/>
      <c r="H474" s="208">
        <v>33.200000000000003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141</v>
      </c>
      <c r="AU474" s="214" t="s">
        <v>81</v>
      </c>
      <c r="AV474" s="14" t="s">
        <v>81</v>
      </c>
      <c r="AW474" s="14" t="s">
        <v>33</v>
      </c>
      <c r="AX474" s="14" t="s">
        <v>72</v>
      </c>
      <c r="AY474" s="214" t="s">
        <v>130</v>
      </c>
    </row>
    <row r="475" spans="1:65" s="13" customFormat="1" ht="11.25">
      <c r="B475" s="193"/>
      <c r="C475" s="194"/>
      <c r="D475" s="195" t="s">
        <v>141</v>
      </c>
      <c r="E475" s="196" t="s">
        <v>19</v>
      </c>
      <c r="F475" s="197" t="s">
        <v>647</v>
      </c>
      <c r="G475" s="194"/>
      <c r="H475" s="196" t="s">
        <v>19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141</v>
      </c>
      <c r="AU475" s="203" t="s">
        <v>81</v>
      </c>
      <c r="AV475" s="13" t="s">
        <v>79</v>
      </c>
      <c r="AW475" s="13" t="s">
        <v>33</v>
      </c>
      <c r="AX475" s="13" t="s">
        <v>72</v>
      </c>
      <c r="AY475" s="203" t="s">
        <v>130</v>
      </c>
    </row>
    <row r="476" spans="1:65" s="14" customFormat="1" ht="11.25">
      <c r="B476" s="204"/>
      <c r="C476" s="205"/>
      <c r="D476" s="195" t="s">
        <v>141</v>
      </c>
      <c r="E476" s="206" t="s">
        <v>19</v>
      </c>
      <c r="F476" s="207" t="s">
        <v>648</v>
      </c>
      <c r="G476" s="205"/>
      <c r="H476" s="208">
        <v>16.399999999999999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141</v>
      </c>
      <c r="AU476" s="214" t="s">
        <v>81</v>
      </c>
      <c r="AV476" s="14" t="s">
        <v>81</v>
      </c>
      <c r="AW476" s="14" t="s">
        <v>33</v>
      </c>
      <c r="AX476" s="14" t="s">
        <v>72</v>
      </c>
      <c r="AY476" s="214" t="s">
        <v>130</v>
      </c>
    </row>
    <row r="477" spans="1:65" s="13" customFormat="1" ht="11.25">
      <c r="B477" s="193"/>
      <c r="C477" s="194"/>
      <c r="D477" s="195" t="s">
        <v>141</v>
      </c>
      <c r="E477" s="196" t="s">
        <v>19</v>
      </c>
      <c r="F477" s="197" t="s">
        <v>663</v>
      </c>
      <c r="G477" s="194"/>
      <c r="H477" s="196" t="s">
        <v>19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141</v>
      </c>
      <c r="AU477" s="203" t="s">
        <v>81</v>
      </c>
      <c r="AV477" s="13" t="s">
        <v>79</v>
      </c>
      <c r="AW477" s="13" t="s">
        <v>33</v>
      </c>
      <c r="AX477" s="13" t="s">
        <v>72</v>
      </c>
      <c r="AY477" s="203" t="s">
        <v>130</v>
      </c>
    </row>
    <row r="478" spans="1:65" s="14" customFormat="1" ht="11.25">
      <c r="B478" s="204"/>
      <c r="C478" s="205"/>
      <c r="D478" s="195" t="s">
        <v>141</v>
      </c>
      <c r="E478" s="206" t="s">
        <v>19</v>
      </c>
      <c r="F478" s="207" t="s">
        <v>664</v>
      </c>
      <c r="G478" s="205"/>
      <c r="H478" s="208">
        <v>20.8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141</v>
      </c>
      <c r="AU478" s="214" t="s">
        <v>81</v>
      </c>
      <c r="AV478" s="14" t="s">
        <v>81</v>
      </c>
      <c r="AW478" s="14" t="s">
        <v>33</v>
      </c>
      <c r="AX478" s="14" t="s">
        <v>72</v>
      </c>
      <c r="AY478" s="214" t="s">
        <v>130</v>
      </c>
    </row>
    <row r="479" spans="1:65" s="13" customFormat="1" ht="11.25">
      <c r="B479" s="193"/>
      <c r="C479" s="194"/>
      <c r="D479" s="195" t="s">
        <v>141</v>
      </c>
      <c r="E479" s="196" t="s">
        <v>19</v>
      </c>
      <c r="F479" s="197" t="s">
        <v>665</v>
      </c>
      <c r="G479" s="194"/>
      <c r="H479" s="196" t="s">
        <v>19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141</v>
      </c>
      <c r="AU479" s="203" t="s">
        <v>81</v>
      </c>
      <c r="AV479" s="13" t="s">
        <v>79</v>
      </c>
      <c r="AW479" s="13" t="s">
        <v>33</v>
      </c>
      <c r="AX479" s="13" t="s">
        <v>72</v>
      </c>
      <c r="AY479" s="203" t="s">
        <v>130</v>
      </c>
    </row>
    <row r="480" spans="1:65" s="14" customFormat="1" ht="11.25">
      <c r="B480" s="204"/>
      <c r="C480" s="205"/>
      <c r="D480" s="195" t="s">
        <v>141</v>
      </c>
      <c r="E480" s="206" t="s">
        <v>19</v>
      </c>
      <c r="F480" s="207" t="s">
        <v>666</v>
      </c>
      <c r="G480" s="205"/>
      <c r="H480" s="208">
        <v>48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141</v>
      </c>
      <c r="AU480" s="214" t="s">
        <v>81</v>
      </c>
      <c r="AV480" s="14" t="s">
        <v>81</v>
      </c>
      <c r="AW480" s="14" t="s">
        <v>33</v>
      </c>
      <c r="AX480" s="14" t="s">
        <v>72</v>
      </c>
      <c r="AY480" s="214" t="s">
        <v>130</v>
      </c>
    </row>
    <row r="481" spans="1:65" s="15" customFormat="1" ht="11.25">
      <c r="B481" s="215"/>
      <c r="C481" s="216"/>
      <c r="D481" s="195" t="s">
        <v>141</v>
      </c>
      <c r="E481" s="217" t="s">
        <v>19</v>
      </c>
      <c r="F481" s="218" t="s">
        <v>150</v>
      </c>
      <c r="G481" s="216"/>
      <c r="H481" s="219">
        <v>487.1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141</v>
      </c>
      <c r="AU481" s="225" t="s">
        <v>81</v>
      </c>
      <c r="AV481" s="15" t="s">
        <v>137</v>
      </c>
      <c r="AW481" s="15" t="s">
        <v>33</v>
      </c>
      <c r="AX481" s="15" t="s">
        <v>79</v>
      </c>
      <c r="AY481" s="225" t="s">
        <v>130</v>
      </c>
    </row>
    <row r="482" spans="1:65" s="2" customFormat="1" ht="24.2" customHeight="1">
      <c r="A482" s="36"/>
      <c r="B482" s="37"/>
      <c r="C482" s="226" t="s">
        <v>707</v>
      </c>
      <c r="D482" s="226" t="s">
        <v>213</v>
      </c>
      <c r="E482" s="227" t="s">
        <v>692</v>
      </c>
      <c r="F482" s="228" t="s">
        <v>693</v>
      </c>
      <c r="G482" s="229" t="s">
        <v>158</v>
      </c>
      <c r="H482" s="230">
        <v>1.286</v>
      </c>
      <c r="I482" s="231"/>
      <c r="J482" s="232">
        <f>ROUND(I482*H482,2)</f>
        <v>0</v>
      </c>
      <c r="K482" s="228" t="s">
        <v>136</v>
      </c>
      <c r="L482" s="233"/>
      <c r="M482" s="234" t="s">
        <v>19</v>
      </c>
      <c r="N482" s="235" t="s">
        <v>43</v>
      </c>
      <c r="O482" s="66"/>
      <c r="P482" s="184">
        <f>O482*H482</f>
        <v>0</v>
      </c>
      <c r="Q482" s="184">
        <v>0.55000000000000004</v>
      </c>
      <c r="R482" s="184">
        <f>Q482*H482</f>
        <v>0.70730000000000004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354</v>
      </c>
      <c r="AT482" s="186" t="s">
        <v>213</v>
      </c>
      <c r="AU482" s="186" t="s">
        <v>81</v>
      </c>
      <c r="AY482" s="19" t="s">
        <v>130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79</v>
      </c>
      <c r="BK482" s="187">
        <f>ROUND(I482*H482,2)</f>
        <v>0</v>
      </c>
      <c r="BL482" s="19" t="s">
        <v>248</v>
      </c>
      <c r="BM482" s="186" t="s">
        <v>708</v>
      </c>
    </row>
    <row r="483" spans="1:65" s="14" customFormat="1" ht="11.25">
      <c r="B483" s="204"/>
      <c r="C483" s="205"/>
      <c r="D483" s="195" t="s">
        <v>141</v>
      </c>
      <c r="E483" s="206" t="s">
        <v>19</v>
      </c>
      <c r="F483" s="207" t="s">
        <v>709</v>
      </c>
      <c r="G483" s="205"/>
      <c r="H483" s="208">
        <v>1.286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141</v>
      </c>
      <c r="AU483" s="214" t="s">
        <v>81</v>
      </c>
      <c r="AV483" s="14" t="s">
        <v>81</v>
      </c>
      <c r="AW483" s="14" t="s">
        <v>33</v>
      </c>
      <c r="AX483" s="14" t="s">
        <v>79</v>
      </c>
      <c r="AY483" s="214" t="s">
        <v>130</v>
      </c>
    </row>
    <row r="484" spans="1:65" s="2" customFormat="1" ht="37.9" customHeight="1">
      <c r="A484" s="36"/>
      <c r="B484" s="37"/>
      <c r="C484" s="175" t="s">
        <v>710</v>
      </c>
      <c r="D484" s="175" t="s">
        <v>132</v>
      </c>
      <c r="E484" s="176" t="s">
        <v>711</v>
      </c>
      <c r="F484" s="177" t="s">
        <v>712</v>
      </c>
      <c r="G484" s="178" t="s">
        <v>158</v>
      </c>
      <c r="H484" s="179">
        <v>5.6950000000000003</v>
      </c>
      <c r="I484" s="180"/>
      <c r="J484" s="181">
        <f>ROUND(I484*H484,2)</f>
        <v>0</v>
      </c>
      <c r="K484" s="177" t="s">
        <v>136</v>
      </c>
      <c r="L484" s="41"/>
      <c r="M484" s="182" t="s">
        <v>19</v>
      </c>
      <c r="N484" s="183" t="s">
        <v>43</v>
      </c>
      <c r="O484" s="66"/>
      <c r="P484" s="184">
        <f>O484*H484</f>
        <v>0</v>
      </c>
      <c r="Q484" s="184">
        <v>2.3369999999999998E-2</v>
      </c>
      <c r="R484" s="184">
        <f>Q484*H484</f>
        <v>0.13309214999999999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248</v>
      </c>
      <c r="AT484" s="186" t="s">
        <v>132</v>
      </c>
      <c r="AU484" s="186" t="s">
        <v>81</v>
      </c>
      <c r="AY484" s="19" t="s">
        <v>130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79</v>
      </c>
      <c r="BK484" s="187">
        <f>ROUND(I484*H484,2)</f>
        <v>0</v>
      </c>
      <c r="BL484" s="19" t="s">
        <v>248</v>
      </c>
      <c r="BM484" s="186" t="s">
        <v>713</v>
      </c>
    </row>
    <row r="485" spans="1:65" s="2" customFormat="1" ht="11.25">
      <c r="A485" s="36"/>
      <c r="B485" s="37"/>
      <c r="C485" s="38"/>
      <c r="D485" s="188" t="s">
        <v>139</v>
      </c>
      <c r="E485" s="38"/>
      <c r="F485" s="189" t="s">
        <v>714</v>
      </c>
      <c r="G485" s="38"/>
      <c r="H485" s="38"/>
      <c r="I485" s="190"/>
      <c r="J485" s="38"/>
      <c r="K485" s="38"/>
      <c r="L485" s="41"/>
      <c r="M485" s="191"/>
      <c r="N485" s="19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139</v>
      </c>
      <c r="AU485" s="19" t="s">
        <v>81</v>
      </c>
    </row>
    <row r="486" spans="1:65" s="13" customFormat="1" ht="11.25">
      <c r="B486" s="193"/>
      <c r="C486" s="194"/>
      <c r="D486" s="195" t="s">
        <v>141</v>
      </c>
      <c r="E486" s="196" t="s">
        <v>19</v>
      </c>
      <c r="F486" s="197" t="s">
        <v>636</v>
      </c>
      <c r="G486" s="194"/>
      <c r="H486" s="196" t="s">
        <v>19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141</v>
      </c>
      <c r="AU486" s="203" t="s">
        <v>81</v>
      </c>
      <c r="AV486" s="13" t="s">
        <v>79</v>
      </c>
      <c r="AW486" s="13" t="s">
        <v>33</v>
      </c>
      <c r="AX486" s="13" t="s">
        <v>72</v>
      </c>
      <c r="AY486" s="203" t="s">
        <v>130</v>
      </c>
    </row>
    <row r="487" spans="1:65" s="14" customFormat="1" ht="11.25">
      <c r="B487" s="204"/>
      <c r="C487" s="205"/>
      <c r="D487" s="195" t="s">
        <v>141</v>
      </c>
      <c r="E487" s="206" t="s">
        <v>19</v>
      </c>
      <c r="F487" s="207" t="s">
        <v>715</v>
      </c>
      <c r="G487" s="205"/>
      <c r="H487" s="208">
        <v>1.6459999999999999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141</v>
      </c>
      <c r="AU487" s="214" t="s">
        <v>81</v>
      </c>
      <c r="AV487" s="14" t="s">
        <v>81</v>
      </c>
      <c r="AW487" s="14" t="s">
        <v>33</v>
      </c>
      <c r="AX487" s="14" t="s">
        <v>72</v>
      </c>
      <c r="AY487" s="214" t="s">
        <v>130</v>
      </c>
    </row>
    <row r="488" spans="1:65" s="13" customFormat="1" ht="11.25">
      <c r="B488" s="193"/>
      <c r="C488" s="194"/>
      <c r="D488" s="195" t="s">
        <v>141</v>
      </c>
      <c r="E488" s="196" t="s">
        <v>19</v>
      </c>
      <c r="F488" s="197" t="s">
        <v>638</v>
      </c>
      <c r="G488" s="194"/>
      <c r="H488" s="196" t="s">
        <v>19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141</v>
      </c>
      <c r="AU488" s="203" t="s">
        <v>81</v>
      </c>
      <c r="AV488" s="13" t="s">
        <v>79</v>
      </c>
      <c r="AW488" s="13" t="s">
        <v>33</v>
      </c>
      <c r="AX488" s="13" t="s">
        <v>72</v>
      </c>
      <c r="AY488" s="203" t="s">
        <v>130</v>
      </c>
    </row>
    <row r="489" spans="1:65" s="14" customFormat="1" ht="11.25">
      <c r="B489" s="204"/>
      <c r="C489" s="205"/>
      <c r="D489" s="195" t="s">
        <v>141</v>
      </c>
      <c r="E489" s="206" t="s">
        <v>19</v>
      </c>
      <c r="F489" s="207" t="s">
        <v>716</v>
      </c>
      <c r="G489" s="205"/>
      <c r="H489" s="208">
        <v>1.169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141</v>
      </c>
      <c r="AU489" s="214" t="s">
        <v>81</v>
      </c>
      <c r="AV489" s="14" t="s">
        <v>81</v>
      </c>
      <c r="AW489" s="14" t="s">
        <v>33</v>
      </c>
      <c r="AX489" s="14" t="s">
        <v>72</v>
      </c>
      <c r="AY489" s="214" t="s">
        <v>130</v>
      </c>
    </row>
    <row r="490" spans="1:65" s="13" customFormat="1" ht="11.25">
      <c r="B490" s="193"/>
      <c r="C490" s="194"/>
      <c r="D490" s="195" t="s">
        <v>141</v>
      </c>
      <c r="E490" s="196" t="s">
        <v>19</v>
      </c>
      <c r="F490" s="197" t="s">
        <v>640</v>
      </c>
      <c r="G490" s="194"/>
      <c r="H490" s="196" t="s">
        <v>19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141</v>
      </c>
      <c r="AU490" s="203" t="s">
        <v>81</v>
      </c>
      <c r="AV490" s="13" t="s">
        <v>79</v>
      </c>
      <c r="AW490" s="13" t="s">
        <v>33</v>
      </c>
      <c r="AX490" s="13" t="s">
        <v>72</v>
      </c>
      <c r="AY490" s="203" t="s">
        <v>130</v>
      </c>
    </row>
    <row r="491" spans="1:65" s="14" customFormat="1" ht="11.25">
      <c r="B491" s="204"/>
      <c r="C491" s="205"/>
      <c r="D491" s="195" t="s">
        <v>141</v>
      </c>
      <c r="E491" s="206" t="s">
        <v>19</v>
      </c>
      <c r="F491" s="207" t="s">
        <v>717</v>
      </c>
      <c r="G491" s="205"/>
      <c r="H491" s="208">
        <v>2.88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141</v>
      </c>
      <c r="AU491" s="214" t="s">
        <v>81</v>
      </c>
      <c r="AV491" s="14" t="s">
        <v>81</v>
      </c>
      <c r="AW491" s="14" t="s">
        <v>33</v>
      </c>
      <c r="AX491" s="14" t="s">
        <v>72</v>
      </c>
      <c r="AY491" s="214" t="s">
        <v>130</v>
      </c>
    </row>
    <row r="492" spans="1:65" s="15" customFormat="1" ht="11.25">
      <c r="B492" s="215"/>
      <c r="C492" s="216"/>
      <c r="D492" s="195" t="s">
        <v>141</v>
      </c>
      <c r="E492" s="217" t="s">
        <v>19</v>
      </c>
      <c r="F492" s="218" t="s">
        <v>150</v>
      </c>
      <c r="G492" s="216"/>
      <c r="H492" s="219">
        <v>5.6950000000000003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141</v>
      </c>
      <c r="AU492" s="225" t="s">
        <v>81</v>
      </c>
      <c r="AV492" s="15" t="s">
        <v>137</v>
      </c>
      <c r="AW492" s="15" t="s">
        <v>33</v>
      </c>
      <c r="AX492" s="15" t="s">
        <v>79</v>
      </c>
      <c r="AY492" s="225" t="s">
        <v>130</v>
      </c>
    </row>
    <row r="493" spans="1:65" s="2" customFormat="1" ht="76.349999999999994" customHeight="1">
      <c r="A493" s="36"/>
      <c r="B493" s="37"/>
      <c r="C493" s="175" t="s">
        <v>718</v>
      </c>
      <c r="D493" s="175" t="s">
        <v>132</v>
      </c>
      <c r="E493" s="176" t="s">
        <v>719</v>
      </c>
      <c r="F493" s="177" t="s">
        <v>720</v>
      </c>
      <c r="G493" s="178" t="s">
        <v>135</v>
      </c>
      <c r="H493" s="179">
        <v>112.196</v>
      </c>
      <c r="I493" s="180"/>
      <c r="J493" s="181">
        <f>ROUND(I493*H493,2)</f>
        <v>0</v>
      </c>
      <c r="K493" s="177" t="s">
        <v>19</v>
      </c>
      <c r="L493" s="41"/>
      <c r="M493" s="182" t="s">
        <v>19</v>
      </c>
      <c r="N493" s="183" t="s">
        <v>43</v>
      </c>
      <c r="O493" s="66"/>
      <c r="P493" s="184">
        <f>O493*H493</f>
        <v>0</v>
      </c>
      <c r="Q493" s="184">
        <v>0</v>
      </c>
      <c r="R493" s="184">
        <f>Q493*H493</f>
        <v>0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248</v>
      </c>
      <c r="AT493" s="186" t="s">
        <v>132</v>
      </c>
      <c r="AU493" s="186" t="s">
        <v>81</v>
      </c>
      <c r="AY493" s="19" t="s">
        <v>130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79</v>
      </c>
      <c r="BK493" s="187">
        <f>ROUND(I493*H493,2)</f>
        <v>0</v>
      </c>
      <c r="BL493" s="19" t="s">
        <v>248</v>
      </c>
      <c r="BM493" s="186" t="s">
        <v>721</v>
      </c>
    </row>
    <row r="494" spans="1:65" s="13" customFormat="1" ht="11.25">
      <c r="B494" s="193"/>
      <c r="C494" s="194"/>
      <c r="D494" s="195" t="s">
        <v>141</v>
      </c>
      <c r="E494" s="196" t="s">
        <v>19</v>
      </c>
      <c r="F494" s="197" t="s">
        <v>686</v>
      </c>
      <c r="G494" s="194"/>
      <c r="H494" s="196" t="s">
        <v>19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141</v>
      </c>
      <c r="AU494" s="203" t="s">
        <v>81</v>
      </c>
      <c r="AV494" s="13" t="s">
        <v>79</v>
      </c>
      <c r="AW494" s="13" t="s">
        <v>33</v>
      </c>
      <c r="AX494" s="13" t="s">
        <v>72</v>
      </c>
      <c r="AY494" s="203" t="s">
        <v>130</v>
      </c>
    </row>
    <row r="495" spans="1:65" s="14" customFormat="1" ht="11.25">
      <c r="B495" s="204"/>
      <c r="C495" s="205"/>
      <c r="D495" s="195" t="s">
        <v>141</v>
      </c>
      <c r="E495" s="206" t="s">
        <v>19</v>
      </c>
      <c r="F495" s="207" t="s">
        <v>722</v>
      </c>
      <c r="G495" s="205"/>
      <c r="H495" s="208">
        <v>43.427999999999997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141</v>
      </c>
      <c r="AU495" s="214" t="s">
        <v>81</v>
      </c>
      <c r="AV495" s="14" t="s">
        <v>81</v>
      </c>
      <c r="AW495" s="14" t="s">
        <v>33</v>
      </c>
      <c r="AX495" s="14" t="s">
        <v>72</v>
      </c>
      <c r="AY495" s="214" t="s">
        <v>130</v>
      </c>
    </row>
    <row r="496" spans="1:65" s="14" customFormat="1" ht="11.25">
      <c r="B496" s="204"/>
      <c r="C496" s="205"/>
      <c r="D496" s="195" t="s">
        <v>141</v>
      </c>
      <c r="E496" s="206" t="s">
        <v>19</v>
      </c>
      <c r="F496" s="207" t="s">
        <v>723</v>
      </c>
      <c r="G496" s="205"/>
      <c r="H496" s="208">
        <v>28.22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141</v>
      </c>
      <c r="AU496" s="214" t="s">
        <v>81</v>
      </c>
      <c r="AV496" s="14" t="s">
        <v>81</v>
      </c>
      <c r="AW496" s="14" t="s">
        <v>33</v>
      </c>
      <c r="AX496" s="14" t="s">
        <v>72</v>
      </c>
      <c r="AY496" s="214" t="s">
        <v>130</v>
      </c>
    </row>
    <row r="497" spans="1:65" s="13" customFormat="1" ht="11.25">
      <c r="B497" s="193"/>
      <c r="C497" s="194"/>
      <c r="D497" s="195" t="s">
        <v>141</v>
      </c>
      <c r="E497" s="196" t="s">
        <v>19</v>
      </c>
      <c r="F497" s="197" t="s">
        <v>688</v>
      </c>
      <c r="G497" s="194"/>
      <c r="H497" s="196" t="s">
        <v>19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141</v>
      </c>
      <c r="AU497" s="203" t="s">
        <v>81</v>
      </c>
      <c r="AV497" s="13" t="s">
        <v>79</v>
      </c>
      <c r="AW497" s="13" t="s">
        <v>33</v>
      </c>
      <c r="AX497" s="13" t="s">
        <v>72</v>
      </c>
      <c r="AY497" s="203" t="s">
        <v>130</v>
      </c>
    </row>
    <row r="498" spans="1:65" s="14" customFormat="1" ht="11.25">
      <c r="B498" s="204"/>
      <c r="C498" s="205"/>
      <c r="D498" s="195" t="s">
        <v>141</v>
      </c>
      <c r="E498" s="206" t="s">
        <v>19</v>
      </c>
      <c r="F498" s="207" t="s">
        <v>724</v>
      </c>
      <c r="G498" s="205"/>
      <c r="H498" s="208">
        <v>14.273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141</v>
      </c>
      <c r="AU498" s="214" t="s">
        <v>81</v>
      </c>
      <c r="AV498" s="14" t="s">
        <v>81</v>
      </c>
      <c r="AW498" s="14" t="s">
        <v>33</v>
      </c>
      <c r="AX498" s="14" t="s">
        <v>72</v>
      </c>
      <c r="AY498" s="214" t="s">
        <v>130</v>
      </c>
    </row>
    <row r="499" spans="1:65" s="14" customFormat="1" ht="11.25">
      <c r="B499" s="204"/>
      <c r="C499" s="205"/>
      <c r="D499" s="195" t="s">
        <v>141</v>
      </c>
      <c r="E499" s="206" t="s">
        <v>19</v>
      </c>
      <c r="F499" s="207" t="s">
        <v>725</v>
      </c>
      <c r="G499" s="205"/>
      <c r="H499" s="208">
        <v>7.7750000000000004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141</v>
      </c>
      <c r="AU499" s="214" t="s">
        <v>81</v>
      </c>
      <c r="AV499" s="14" t="s">
        <v>81</v>
      </c>
      <c r="AW499" s="14" t="s">
        <v>33</v>
      </c>
      <c r="AX499" s="14" t="s">
        <v>72</v>
      </c>
      <c r="AY499" s="214" t="s">
        <v>130</v>
      </c>
    </row>
    <row r="500" spans="1:65" s="13" customFormat="1" ht="11.25">
      <c r="B500" s="193"/>
      <c r="C500" s="194"/>
      <c r="D500" s="195" t="s">
        <v>141</v>
      </c>
      <c r="E500" s="196" t="s">
        <v>19</v>
      </c>
      <c r="F500" s="197" t="s">
        <v>445</v>
      </c>
      <c r="G500" s="194"/>
      <c r="H500" s="196" t="s">
        <v>19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141</v>
      </c>
      <c r="AU500" s="203" t="s">
        <v>81</v>
      </c>
      <c r="AV500" s="13" t="s">
        <v>79</v>
      </c>
      <c r="AW500" s="13" t="s">
        <v>33</v>
      </c>
      <c r="AX500" s="13" t="s">
        <v>72</v>
      </c>
      <c r="AY500" s="203" t="s">
        <v>130</v>
      </c>
    </row>
    <row r="501" spans="1:65" s="14" customFormat="1" ht="11.25">
      <c r="B501" s="204"/>
      <c r="C501" s="205"/>
      <c r="D501" s="195" t="s">
        <v>141</v>
      </c>
      <c r="E501" s="206" t="s">
        <v>19</v>
      </c>
      <c r="F501" s="207" t="s">
        <v>726</v>
      </c>
      <c r="G501" s="205"/>
      <c r="H501" s="208">
        <v>16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141</v>
      </c>
      <c r="AU501" s="214" t="s">
        <v>81</v>
      </c>
      <c r="AV501" s="14" t="s">
        <v>81</v>
      </c>
      <c r="AW501" s="14" t="s">
        <v>33</v>
      </c>
      <c r="AX501" s="14" t="s">
        <v>72</v>
      </c>
      <c r="AY501" s="214" t="s">
        <v>130</v>
      </c>
    </row>
    <row r="502" spans="1:65" s="14" customFormat="1" ht="11.25">
      <c r="B502" s="204"/>
      <c r="C502" s="205"/>
      <c r="D502" s="195" t="s">
        <v>141</v>
      </c>
      <c r="E502" s="206" t="s">
        <v>19</v>
      </c>
      <c r="F502" s="207" t="s">
        <v>727</v>
      </c>
      <c r="G502" s="205"/>
      <c r="H502" s="208">
        <v>2.5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141</v>
      </c>
      <c r="AU502" s="214" t="s">
        <v>81</v>
      </c>
      <c r="AV502" s="14" t="s">
        <v>81</v>
      </c>
      <c r="AW502" s="14" t="s">
        <v>33</v>
      </c>
      <c r="AX502" s="14" t="s">
        <v>72</v>
      </c>
      <c r="AY502" s="214" t="s">
        <v>130</v>
      </c>
    </row>
    <row r="503" spans="1:65" s="15" customFormat="1" ht="11.25">
      <c r="B503" s="215"/>
      <c r="C503" s="216"/>
      <c r="D503" s="195" t="s">
        <v>141</v>
      </c>
      <c r="E503" s="217" t="s">
        <v>19</v>
      </c>
      <c r="F503" s="218" t="s">
        <v>150</v>
      </c>
      <c r="G503" s="216"/>
      <c r="H503" s="219">
        <v>112.196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141</v>
      </c>
      <c r="AU503" s="225" t="s">
        <v>81</v>
      </c>
      <c r="AV503" s="15" t="s">
        <v>137</v>
      </c>
      <c r="AW503" s="15" t="s">
        <v>33</v>
      </c>
      <c r="AX503" s="15" t="s">
        <v>79</v>
      </c>
      <c r="AY503" s="225" t="s">
        <v>130</v>
      </c>
    </row>
    <row r="504" spans="1:65" s="2" customFormat="1" ht="66.75" customHeight="1">
      <c r="A504" s="36"/>
      <c r="B504" s="37"/>
      <c r="C504" s="175" t="s">
        <v>728</v>
      </c>
      <c r="D504" s="175" t="s">
        <v>132</v>
      </c>
      <c r="E504" s="176" t="s">
        <v>729</v>
      </c>
      <c r="F504" s="177" t="s">
        <v>730</v>
      </c>
      <c r="G504" s="178" t="s">
        <v>135</v>
      </c>
      <c r="H504" s="179">
        <v>69.805000000000007</v>
      </c>
      <c r="I504" s="180"/>
      <c r="J504" s="181">
        <f>ROUND(I504*H504,2)</f>
        <v>0</v>
      </c>
      <c r="K504" s="177" t="s">
        <v>19</v>
      </c>
      <c r="L504" s="41"/>
      <c r="M504" s="182" t="s">
        <v>19</v>
      </c>
      <c r="N504" s="183" t="s">
        <v>43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248</v>
      </c>
      <c r="AT504" s="186" t="s">
        <v>132</v>
      </c>
      <c r="AU504" s="186" t="s">
        <v>81</v>
      </c>
      <c r="AY504" s="19" t="s">
        <v>130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79</v>
      </c>
      <c r="BK504" s="187">
        <f>ROUND(I504*H504,2)</f>
        <v>0</v>
      </c>
      <c r="BL504" s="19" t="s">
        <v>248</v>
      </c>
      <c r="BM504" s="186" t="s">
        <v>731</v>
      </c>
    </row>
    <row r="505" spans="1:65" s="13" customFormat="1" ht="11.25">
      <c r="B505" s="193"/>
      <c r="C505" s="194"/>
      <c r="D505" s="195" t="s">
        <v>141</v>
      </c>
      <c r="E505" s="196" t="s">
        <v>19</v>
      </c>
      <c r="F505" s="197" t="s">
        <v>465</v>
      </c>
      <c r="G505" s="194"/>
      <c r="H505" s="196" t="s">
        <v>19</v>
      </c>
      <c r="I505" s="198"/>
      <c r="J505" s="194"/>
      <c r="K505" s="194"/>
      <c r="L505" s="199"/>
      <c r="M505" s="200"/>
      <c r="N505" s="201"/>
      <c r="O505" s="201"/>
      <c r="P505" s="201"/>
      <c r="Q505" s="201"/>
      <c r="R505" s="201"/>
      <c r="S505" s="201"/>
      <c r="T505" s="202"/>
      <c r="AT505" s="203" t="s">
        <v>141</v>
      </c>
      <c r="AU505" s="203" t="s">
        <v>81</v>
      </c>
      <c r="AV505" s="13" t="s">
        <v>79</v>
      </c>
      <c r="AW505" s="13" t="s">
        <v>33</v>
      </c>
      <c r="AX505" s="13" t="s">
        <v>72</v>
      </c>
      <c r="AY505" s="203" t="s">
        <v>130</v>
      </c>
    </row>
    <row r="506" spans="1:65" s="14" customFormat="1" ht="11.25">
      <c r="B506" s="204"/>
      <c r="C506" s="205"/>
      <c r="D506" s="195" t="s">
        <v>141</v>
      </c>
      <c r="E506" s="206" t="s">
        <v>19</v>
      </c>
      <c r="F506" s="207" t="s">
        <v>466</v>
      </c>
      <c r="G506" s="205"/>
      <c r="H506" s="208">
        <v>69.805000000000007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141</v>
      </c>
      <c r="AU506" s="214" t="s">
        <v>81</v>
      </c>
      <c r="AV506" s="14" t="s">
        <v>81</v>
      </c>
      <c r="AW506" s="14" t="s">
        <v>33</v>
      </c>
      <c r="AX506" s="14" t="s">
        <v>79</v>
      </c>
      <c r="AY506" s="214" t="s">
        <v>130</v>
      </c>
    </row>
    <row r="507" spans="1:65" s="2" customFormat="1" ht="66.75" customHeight="1">
      <c r="A507" s="36"/>
      <c r="B507" s="37"/>
      <c r="C507" s="175" t="s">
        <v>732</v>
      </c>
      <c r="D507" s="175" t="s">
        <v>132</v>
      </c>
      <c r="E507" s="176" t="s">
        <v>733</v>
      </c>
      <c r="F507" s="177" t="s">
        <v>734</v>
      </c>
      <c r="G507" s="178" t="s">
        <v>135</v>
      </c>
      <c r="H507" s="179">
        <v>64.863</v>
      </c>
      <c r="I507" s="180"/>
      <c r="J507" s="181">
        <f>ROUND(I507*H507,2)</f>
        <v>0</v>
      </c>
      <c r="K507" s="177" t="s">
        <v>19</v>
      </c>
      <c r="L507" s="41"/>
      <c r="M507" s="182" t="s">
        <v>19</v>
      </c>
      <c r="N507" s="183" t="s">
        <v>43</v>
      </c>
      <c r="O507" s="66"/>
      <c r="P507" s="184">
        <f>O507*H507</f>
        <v>0</v>
      </c>
      <c r="Q507" s="184">
        <v>0</v>
      </c>
      <c r="R507" s="184">
        <f>Q507*H507</f>
        <v>0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248</v>
      </c>
      <c r="AT507" s="186" t="s">
        <v>132</v>
      </c>
      <c r="AU507" s="186" t="s">
        <v>81</v>
      </c>
      <c r="AY507" s="19" t="s">
        <v>130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79</v>
      </c>
      <c r="BK507" s="187">
        <f>ROUND(I507*H507,2)</f>
        <v>0</v>
      </c>
      <c r="BL507" s="19" t="s">
        <v>248</v>
      </c>
      <c r="BM507" s="186" t="s">
        <v>735</v>
      </c>
    </row>
    <row r="508" spans="1:65" s="13" customFormat="1" ht="11.25">
      <c r="B508" s="193"/>
      <c r="C508" s="194"/>
      <c r="D508" s="195" t="s">
        <v>141</v>
      </c>
      <c r="E508" s="196" t="s">
        <v>19</v>
      </c>
      <c r="F508" s="197" t="s">
        <v>686</v>
      </c>
      <c r="G508" s="194"/>
      <c r="H508" s="196" t="s">
        <v>19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141</v>
      </c>
      <c r="AU508" s="203" t="s">
        <v>81</v>
      </c>
      <c r="AV508" s="13" t="s">
        <v>79</v>
      </c>
      <c r="AW508" s="13" t="s">
        <v>33</v>
      </c>
      <c r="AX508" s="13" t="s">
        <v>72</v>
      </c>
      <c r="AY508" s="203" t="s">
        <v>130</v>
      </c>
    </row>
    <row r="509" spans="1:65" s="14" customFormat="1" ht="11.25">
      <c r="B509" s="204"/>
      <c r="C509" s="205"/>
      <c r="D509" s="195" t="s">
        <v>141</v>
      </c>
      <c r="E509" s="206" t="s">
        <v>19</v>
      </c>
      <c r="F509" s="207" t="s">
        <v>736</v>
      </c>
      <c r="G509" s="205"/>
      <c r="H509" s="208">
        <v>41.548000000000002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141</v>
      </c>
      <c r="AU509" s="214" t="s">
        <v>81</v>
      </c>
      <c r="AV509" s="14" t="s">
        <v>81</v>
      </c>
      <c r="AW509" s="14" t="s">
        <v>33</v>
      </c>
      <c r="AX509" s="14" t="s">
        <v>72</v>
      </c>
      <c r="AY509" s="214" t="s">
        <v>130</v>
      </c>
    </row>
    <row r="510" spans="1:65" s="13" customFormat="1" ht="11.25">
      <c r="B510" s="193"/>
      <c r="C510" s="194"/>
      <c r="D510" s="195" t="s">
        <v>141</v>
      </c>
      <c r="E510" s="196" t="s">
        <v>19</v>
      </c>
      <c r="F510" s="197" t="s">
        <v>688</v>
      </c>
      <c r="G510" s="194"/>
      <c r="H510" s="196" t="s">
        <v>19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141</v>
      </c>
      <c r="AU510" s="203" t="s">
        <v>81</v>
      </c>
      <c r="AV510" s="13" t="s">
        <v>79</v>
      </c>
      <c r="AW510" s="13" t="s">
        <v>33</v>
      </c>
      <c r="AX510" s="13" t="s">
        <v>72</v>
      </c>
      <c r="AY510" s="203" t="s">
        <v>130</v>
      </c>
    </row>
    <row r="511" spans="1:65" s="14" customFormat="1" ht="11.25">
      <c r="B511" s="204"/>
      <c r="C511" s="205"/>
      <c r="D511" s="195" t="s">
        <v>141</v>
      </c>
      <c r="E511" s="206" t="s">
        <v>19</v>
      </c>
      <c r="F511" s="207" t="s">
        <v>737</v>
      </c>
      <c r="G511" s="205"/>
      <c r="H511" s="208">
        <v>8.5150000000000006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141</v>
      </c>
      <c r="AU511" s="214" t="s">
        <v>81</v>
      </c>
      <c r="AV511" s="14" t="s">
        <v>81</v>
      </c>
      <c r="AW511" s="14" t="s">
        <v>33</v>
      </c>
      <c r="AX511" s="14" t="s">
        <v>72</v>
      </c>
      <c r="AY511" s="214" t="s">
        <v>130</v>
      </c>
    </row>
    <row r="512" spans="1:65" s="13" customFormat="1" ht="11.25">
      <c r="B512" s="193"/>
      <c r="C512" s="194"/>
      <c r="D512" s="195" t="s">
        <v>141</v>
      </c>
      <c r="E512" s="196" t="s">
        <v>19</v>
      </c>
      <c r="F512" s="197" t="s">
        <v>738</v>
      </c>
      <c r="G512" s="194"/>
      <c r="H512" s="196" t="s">
        <v>19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141</v>
      </c>
      <c r="AU512" s="203" t="s">
        <v>81</v>
      </c>
      <c r="AV512" s="13" t="s">
        <v>79</v>
      </c>
      <c r="AW512" s="13" t="s">
        <v>33</v>
      </c>
      <c r="AX512" s="13" t="s">
        <v>72</v>
      </c>
      <c r="AY512" s="203" t="s">
        <v>130</v>
      </c>
    </row>
    <row r="513" spans="1:65" s="14" customFormat="1" ht="11.25">
      <c r="B513" s="204"/>
      <c r="C513" s="205"/>
      <c r="D513" s="195" t="s">
        <v>141</v>
      </c>
      <c r="E513" s="206" t="s">
        <v>19</v>
      </c>
      <c r="F513" s="207" t="s">
        <v>739</v>
      </c>
      <c r="G513" s="205"/>
      <c r="H513" s="208">
        <v>14.8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141</v>
      </c>
      <c r="AU513" s="214" t="s">
        <v>81</v>
      </c>
      <c r="AV513" s="14" t="s">
        <v>81</v>
      </c>
      <c r="AW513" s="14" t="s">
        <v>33</v>
      </c>
      <c r="AX513" s="14" t="s">
        <v>72</v>
      </c>
      <c r="AY513" s="214" t="s">
        <v>130</v>
      </c>
    </row>
    <row r="514" spans="1:65" s="15" customFormat="1" ht="11.25">
      <c r="B514" s="215"/>
      <c r="C514" s="216"/>
      <c r="D514" s="195" t="s">
        <v>141</v>
      </c>
      <c r="E514" s="217" t="s">
        <v>19</v>
      </c>
      <c r="F514" s="218" t="s">
        <v>150</v>
      </c>
      <c r="G514" s="216"/>
      <c r="H514" s="219">
        <v>64.863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141</v>
      </c>
      <c r="AU514" s="225" t="s">
        <v>81</v>
      </c>
      <c r="AV514" s="15" t="s">
        <v>137</v>
      </c>
      <c r="AW514" s="15" t="s">
        <v>33</v>
      </c>
      <c r="AX514" s="15" t="s">
        <v>79</v>
      </c>
      <c r="AY514" s="225" t="s">
        <v>130</v>
      </c>
    </row>
    <row r="515" spans="1:65" s="2" customFormat="1" ht="78" customHeight="1">
      <c r="A515" s="36"/>
      <c r="B515" s="37"/>
      <c r="C515" s="175" t="s">
        <v>740</v>
      </c>
      <c r="D515" s="175" t="s">
        <v>132</v>
      </c>
      <c r="E515" s="176" t="s">
        <v>741</v>
      </c>
      <c r="F515" s="177" t="s">
        <v>742</v>
      </c>
      <c r="G515" s="178" t="s">
        <v>135</v>
      </c>
      <c r="H515" s="179">
        <v>9.9049999999999994</v>
      </c>
      <c r="I515" s="180"/>
      <c r="J515" s="181">
        <f>ROUND(I515*H515,2)</f>
        <v>0</v>
      </c>
      <c r="K515" s="177" t="s">
        <v>19</v>
      </c>
      <c r="L515" s="41"/>
      <c r="M515" s="182" t="s">
        <v>19</v>
      </c>
      <c r="N515" s="183" t="s">
        <v>43</v>
      </c>
      <c r="O515" s="66"/>
      <c r="P515" s="184">
        <f>O515*H515</f>
        <v>0</v>
      </c>
      <c r="Q515" s="184">
        <v>0</v>
      </c>
      <c r="R515" s="184">
        <f>Q515*H515</f>
        <v>0</v>
      </c>
      <c r="S515" s="184">
        <v>0</v>
      </c>
      <c r="T515" s="18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248</v>
      </c>
      <c r="AT515" s="186" t="s">
        <v>132</v>
      </c>
      <c r="AU515" s="186" t="s">
        <v>81</v>
      </c>
      <c r="AY515" s="19" t="s">
        <v>130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79</v>
      </c>
      <c r="BK515" s="187">
        <f>ROUND(I515*H515,2)</f>
        <v>0</v>
      </c>
      <c r="BL515" s="19" t="s">
        <v>248</v>
      </c>
      <c r="BM515" s="186" t="s">
        <v>743</v>
      </c>
    </row>
    <row r="516" spans="1:65" s="13" customFormat="1" ht="11.25">
      <c r="B516" s="193"/>
      <c r="C516" s="194"/>
      <c r="D516" s="195" t="s">
        <v>141</v>
      </c>
      <c r="E516" s="196" t="s">
        <v>19</v>
      </c>
      <c r="F516" s="197" t="s">
        <v>744</v>
      </c>
      <c r="G516" s="194"/>
      <c r="H516" s="196" t="s">
        <v>19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141</v>
      </c>
      <c r="AU516" s="203" t="s">
        <v>81</v>
      </c>
      <c r="AV516" s="13" t="s">
        <v>79</v>
      </c>
      <c r="AW516" s="13" t="s">
        <v>33</v>
      </c>
      <c r="AX516" s="13" t="s">
        <v>72</v>
      </c>
      <c r="AY516" s="203" t="s">
        <v>130</v>
      </c>
    </row>
    <row r="517" spans="1:65" s="14" customFormat="1" ht="11.25">
      <c r="B517" s="204"/>
      <c r="C517" s="205"/>
      <c r="D517" s="195" t="s">
        <v>141</v>
      </c>
      <c r="E517" s="206" t="s">
        <v>19</v>
      </c>
      <c r="F517" s="207" t="s">
        <v>745</v>
      </c>
      <c r="G517" s="205"/>
      <c r="H517" s="208">
        <v>9.9049999999999994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141</v>
      </c>
      <c r="AU517" s="214" t="s">
        <v>81</v>
      </c>
      <c r="AV517" s="14" t="s">
        <v>81</v>
      </c>
      <c r="AW517" s="14" t="s">
        <v>33</v>
      </c>
      <c r="AX517" s="14" t="s">
        <v>79</v>
      </c>
      <c r="AY517" s="214" t="s">
        <v>130</v>
      </c>
    </row>
    <row r="518" spans="1:65" s="2" customFormat="1" ht="44.25" customHeight="1">
      <c r="A518" s="36"/>
      <c r="B518" s="37"/>
      <c r="C518" s="175" t="s">
        <v>746</v>
      </c>
      <c r="D518" s="175" t="s">
        <v>132</v>
      </c>
      <c r="E518" s="176" t="s">
        <v>747</v>
      </c>
      <c r="F518" s="177" t="s">
        <v>748</v>
      </c>
      <c r="G518" s="178" t="s">
        <v>357</v>
      </c>
      <c r="H518" s="179">
        <v>8</v>
      </c>
      <c r="I518" s="180"/>
      <c r="J518" s="181">
        <f>ROUND(I518*H518,2)</f>
        <v>0</v>
      </c>
      <c r="K518" s="177" t="s">
        <v>19</v>
      </c>
      <c r="L518" s="41"/>
      <c r="M518" s="182" t="s">
        <v>19</v>
      </c>
      <c r="N518" s="183" t="s">
        <v>43</v>
      </c>
      <c r="O518" s="66"/>
      <c r="P518" s="184">
        <f>O518*H518</f>
        <v>0</v>
      </c>
      <c r="Q518" s="184">
        <v>0</v>
      </c>
      <c r="R518" s="184">
        <f>Q518*H518</f>
        <v>0</v>
      </c>
      <c r="S518" s="184">
        <v>0</v>
      </c>
      <c r="T518" s="185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6" t="s">
        <v>248</v>
      </c>
      <c r="AT518" s="186" t="s">
        <v>132</v>
      </c>
      <c r="AU518" s="186" t="s">
        <v>81</v>
      </c>
      <c r="AY518" s="19" t="s">
        <v>130</v>
      </c>
      <c r="BE518" s="187">
        <f>IF(N518="základní",J518,0)</f>
        <v>0</v>
      </c>
      <c r="BF518" s="187">
        <f>IF(N518="snížená",J518,0)</f>
        <v>0</v>
      </c>
      <c r="BG518" s="187">
        <f>IF(N518="zákl. přenesená",J518,0)</f>
        <v>0</v>
      </c>
      <c r="BH518" s="187">
        <f>IF(N518="sníž. přenesená",J518,0)</f>
        <v>0</v>
      </c>
      <c r="BI518" s="187">
        <f>IF(N518="nulová",J518,0)</f>
        <v>0</v>
      </c>
      <c r="BJ518" s="19" t="s">
        <v>79</v>
      </c>
      <c r="BK518" s="187">
        <f>ROUND(I518*H518,2)</f>
        <v>0</v>
      </c>
      <c r="BL518" s="19" t="s">
        <v>248</v>
      </c>
      <c r="BM518" s="186" t="s">
        <v>749</v>
      </c>
    </row>
    <row r="519" spans="1:65" s="13" customFormat="1" ht="11.25">
      <c r="B519" s="193"/>
      <c r="C519" s="194"/>
      <c r="D519" s="195" t="s">
        <v>141</v>
      </c>
      <c r="E519" s="196" t="s">
        <v>19</v>
      </c>
      <c r="F519" s="197" t="s">
        <v>750</v>
      </c>
      <c r="G519" s="194"/>
      <c r="H519" s="196" t="s">
        <v>19</v>
      </c>
      <c r="I519" s="198"/>
      <c r="J519" s="194"/>
      <c r="K519" s="194"/>
      <c r="L519" s="199"/>
      <c r="M519" s="200"/>
      <c r="N519" s="201"/>
      <c r="O519" s="201"/>
      <c r="P519" s="201"/>
      <c r="Q519" s="201"/>
      <c r="R519" s="201"/>
      <c r="S519" s="201"/>
      <c r="T519" s="202"/>
      <c r="AT519" s="203" t="s">
        <v>141</v>
      </c>
      <c r="AU519" s="203" t="s">
        <v>81</v>
      </c>
      <c r="AV519" s="13" t="s">
        <v>79</v>
      </c>
      <c r="AW519" s="13" t="s">
        <v>33</v>
      </c>
      <c r="AX519" s="13" t="s">
        <v>72</v>
      </c>
      <c r="AY519" s="203" t="s">
        <v>130</v>
      </c>
    </row>
    <row r="520" spans="1:65" s="14" customFormat="1" ht="11.25">
      <c r="B520" s="204"/>
      <c r="C520" s="205"/>
      <c r="D520" s="195" t="s">
        <v>141</v>
      </c>
      <c r="E520" s="206" t="s">
        <v>19</v>
      </c>
      <c r="F520" s="207" t="s">
        <v>751</v>
      </c>
      <c r="G520" s="205"/>
      <c r="H520" s="208">
        <v>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141</v>
      </c>
      <c r="AU520" s="214" t="s">
        <v>81</v>
      </c>
      <c r="AV520" s="14" t="s">
        <v>81</v>
      </c>
      <c r="AW520" s="14" t="s">
        <v>33</v>
      </c>
      <c r="AX520" s="14" t="s">
        <v>79</v>
      </c>
      <c r="AY520" s="214" t="s">
        <v>130</v>
      </c>
    </row>
    <row r="521" spans="1:65" s="2" customFormat="1" ht="44.25" customHeight="1">
      <c r="A521" s="36"/>
      <c r="B521" s="37"/>
      <c r="C521" s="175" t="s">
        <v>752</v>
      </c>
      <c r="D521" s="175" t="s">
        <v>132</v>
      </c>
      <c r="E521" s="176" t="s">
        <v>753</v>
      </c>
      <c r="F521" s="177" t="s">
        <v>754</v>
      </c>
      <c r="G521" s="178" t="s">
        <v>620</v>
      </c>
      <c r="H521" s="247"/>
      <c r="I521" s="180"/>
      <c r="J521" s="181">
        <f>ROUND(I521*H521,2)</f>
        <v>0</v>
      </c>
      <c r="K521" s="177" t="s">
        <v>136</v>
      </c>
      <c r="L521" s="41"/>
      <c r="M521" s="182" t="s">
        <v>19</v>
      </c>
      <c r="N521" s="183" t="s">
        <v>43</v>
      </c>
      <c r="O521" s="66"/>
      <c r="P521" s="184">
        <f>O521*H521</f>
        <v>0</v>
      </c>
      <c r="Q521" s="184">
        <v>0</v>
      </c>
      <c r="R521" s="184">
        <f>Q521*H521</f>
        <v>0</v>
      </c>
      <c r="S521" s="184">
        <v>0</v>
      </c>
      <c r="T521" s="18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6" t="s">
        <v>248</v>
      </c>
      <c r="AT521" s="186" t="s">
        <v>132</v>
      </c>
      <c r="AU521" s="186" t="s">
        <v>81</v>
      </c>
      <c r="AY521" s="19" t="s">
        <v>130</v>
      </c>
      <c r="BE521" s="187">
        <f>IF(N521="základní",J521,0)</f>
        <v>0</v>
      </c>
      <c r="BF521" s="187">
        <f>IF(N521="snížená",J521,0)</f>
        <v>0</v>
      </c>
      <c r="BG521" s="187">
        <f>IF(N521="zákl. přenesená",J521,0)</f>
        <v>0</v>
      </c>
      <c r="BH521" s="187">
        <f>IF(N521="sníž. přenesená",J521,0)</f>
        <v>0</v>
      </c>
      <c r="BI521" s="187">
        <f>IF(N521="nulová",J521,0)</f>
        <v>0</v>
      </c>
      <c r="BJ521" s="19" t="s">
        <v>79</v>
      </c>
      <c r="BK521" s="187">
        <f>ROUND(I521*H521,2)</f>
        <v>0</v>
      </c>
      <c r="BL521" s="19" t="s">
        <v>248</v>
      </c>
      <c r="BM521" s="186" t="s">
        <v>755</v>
      </c>
    </row>
    <row r="522" spans="1:65" s="2" customFormat="1" ht="11.25">
      <c r="A522" s="36"/>
      <c r="B522" s="37"/>
      <c r="C522" s="38"/>
      <c r="D522" s="188" t="s">
        <v>139</v>
      </c>
      <c r="E522" s="38"/>
      <c r="F522" s="189" t="s">
        <v>756</v>
      </c>
      <c r="G522" s="38"/>
      <c r="H522" s="38"/>
      <c r="I522" s="190"/>
      <c r="J522" s="38"/>
      <c r="K522" s="38"/>
      <c r="L522" s="41"/>
      <c r="M522" s="191"/>
      <c r="N522" s="192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139</v>
      </c>
      <c r="AU522" s="19" t="s">
        <v>81</v>
      </c>
    </row>
    <row r="523" spans="1:65" s="12" customFormat="1" ht="22.9" customHeight="1">
      <c r="B523" s="159"/>
      <c r="C523" s="160"/>
      <c r="D523" s="161" t="s">
        <v>71</v>
      </c>
      <c r="E523" s="173" t="s">
        <v>757</v>
      </c>
      <c r="F523" s="173" t="s">
        <v>758</v>
      </c>
      <c r="G523" s="160"/>
      <c r="H523" s="160"/>
      <c r="I523" s="163"/>
      <c r="J523" s="174">
        <f>BK523</f>
        <v>0</v>
      </c>
      <c r="K523" s="160"/>
      <c r="L523" s="165"/>
      <c r="M523" s="166"/>
      <c r="N523" s="167"/>
      <c r="O523" s="167"/>
      <c r="P523" s="168">
        <f>SUM(P524:P545)</f>
        <v>0</v>
      </c>
      <c r="Q523" s="167"/>
      <c r="R523" s="168">
        <f>SUM(R524:R545)</f>
        <v>6.6994119999999997</v>
      </c>
      <c r="S523" s="167"/>
      <c r="T523" s="169">
        <f>SUM(T524:T545)</f>
        <v>0</v>
      </c>
      <c r="AR523" s="170" t="s">
        <v>81</v>
      </c>
      <c r="AT523" s="171" t="s">
        <v>71</v>
      </c>
      <c r="AU523" s="171" t="s">
        <v>79</v>
      </c>
      <c r="AY523" s="170" t="s">
        <v>130</v>
      </c>
      <c r="BK523" s="172">
        <f>SUM(BK524:BK545)</f>
        <v>0</v>
      </c>
    </row>
    <row r="524" spans="1:65" s="2" customFormat="1" ht="49.15" customHeight="1">
      <c r="A524" s="36"/>
      <c r="B524" s="37"/>
      <c r="C524" s="175" t="s">
        <v>759</v>
      </c>
      <c r="D524" s="175" t="s">
        <v>132</v>
      </c>
      <c r="E524" s="176" t="s">
        <v>760</v>
      </c>
      <c r="F524" s="177" t="s">
        <v>761</v>
      </c>
      <c r="G524" s="178" t="s">
        <v>357</v>
      </c>
      <c r="H524" s="179">
        <v>2</v>
      </c>
      <c r="I524" s="180"/>
      <c r="J524" s="181">
        <f>ROUND(I524*H524,2)</f>
        <v>0</v>
      </c>
      <c r="K524" s="177" t="s">
        <v>19</v>
      </c>
      <c r="L524" s="41"/>
      <c r="M524" s="182" t="s">
        <v>19</v>
      </c>
      <c r="N524" s="183" t="s">
        <v>43</v>
      </c>
      <c r="O524" s="66"/>
      <c r="P524" s="184">
        <f>O524*H524</f>
        <v>0</v>
      </c>
      <c r="Q524" s="184">
        <v>2.7799999999999999E-3</v>
      </c>
      <c r="R524" s="184">
        <f>Q524*H524</f>
        <v>5.5599999999999998E-3</v>
      </c>
      <c r="S524" s="184">
        <v>0</v>
      </c>
      <c r="T524" s="18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248</v>
      </c>
      <c r="AT524" s="186" t="s">
        <v>132</v>
      </c>
      <c r="AU524" s="186" t="s">
        <v>81</v>
      </c>
      <c r="AY524" s="19" t="s">
        <v>130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79</v>
      </c>
      <c r="BK524" s="187">
        <f>ROUND(I524*H524,2)</f>
        <v>0</v>
      </c>
      <c r="BL524" s="19" t="s">
        <v>248</v>
      </c>
      <c r="BM524" s="186" t="s">
        <v>762</v>
      </c>
    </row>
    <row r="525" spans="1:65" s="13" customFormat="1" ht="11.25">
      <c r="B525" s="193"/>
      <c r="C525" s="194"/>
      <c r="D525" s="195" t="s">
        <v>141</v>
      </c>
      <c r="E525" s="196" t="s">
        <v>19</v>
      </c>
      <c r="F525" s="197" t="s">
        <v>763</v>
      </c>
      <c r="G525" s="194"/>
      <c r="H525" s="196" t="s">
        <v>19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141</v>
      </c>
      <c r="AU525" s="203" t="s">
        <v>81</v>
      </c>
      <c r="AV525" s="13" t="s">
        <v>79</v>
      </c>
      <c r="AW525" s="13" t="s">
        <v>33</v>
      </c>
      <c r="AX525" s="13" t="s">
        <v>72</v>
      </c>
      <c r="AY525" s="203" t="s">
        <v>130</v>
      </c>
    </row>
    <row r="526" spans="1:65" s="14" customFormat="1" ht="11.25">
      <c r="B526" s="204"/>
      <c r="C526" s="205"/>
      <c r="D526" s="195" t="s">
        <v>141</v>
      </c>
      <c r="E526" s="206" t="s">
        <v>19</v>
      </c>
      <c r="F526" s="207" t="s">
        <v>81</v>
      </c>
      <c r="G526" s="205"/>
      <c r="H526" s="208">
        <v>2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141</v>
      </c>
      <c r="AU526" s="214" t="s">
        <v>81</v>
      </c>
      <c r="AV526" s="14" t="s">
        <v>81</v>
      </c>
      <c r="AW526" s="14" t="s">
        <v>33</v>
      </c>
      <c r="AX526" s="14" t="s">
        <v>79</v>
      </c>
      <c r="AY526" s="214" t="s">
        <v>130</v>
      </c>
    </row>
    <row r="527" spans="1:65" s="2" customFormat="1" ht="24.2" customHeight="1">
      <c r="A527" s="36"/>
      <c r="B527" s="37"/>
      <c r="C527" s="175" t="s">
        <v>764</v>
      </c>
      <c r="D527" s="175" t="s">
        <v>132</v>
      </c>
      <c r="E527" s="176" t="s">
        <v>765</v>
      </c>
      <c r="F527" s="177" t="s">
        <v>766</v>
      </c>
      <c r="G527" s="178" t="s">
        <v>303</v>
      </c>
      <c r="H527" s="179">
        <v>100.1</v>
      </c>
      <c r="I527" s="180"/>
      <c r="J527" s="181">
        <f>ROUND(I527*H527,2)</f>
        <v>0</v>
      </c>
      <c r="K527" s="177" t="s">
        <v>136</v>
      </c>
      <c r="L527" s="41"/>
      <c r="M527" s="182" t="s">
        <v>19</v>
      </c>
      <c r="N527" s="183" t="s">
        <v>43</v>
      </c>
      <c r="O527" s="66"/>
      <c r="P527" s="184">
        <f>O527*H527</f>
        <v>0</v>
      </c>
      <c r="Q527" s="184">
        <v>0</v>
      </c>
      <c r="R527" s="184">
        <f>Q527*H527</f>
        <v>0</v>
      </c>
      <c r="S527" s="184">
        <v>0</v>
      </c>
      <c r="T527" s="18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6" t="s">
        <v>248</v>
      </c>
      <c r="AT527" s="186" t="s">
        <v>132</v>
      </c>
      <c r="AU527" s="186" t="s">
        <v>81</v>
      </c>
      <c r="AY527" s="19" t="s">
        <v>130</v>
      </c>
      <c r="BE527" s="187">
        <f>IF(N527="základní",J527,0)</f>
        <v>0</v>
      </c>
      <c r="BF527" s="187">
        <f>IF(N527="snížená",J527,0)</f>
        <v>0</v>
      </c>
      <c r="BG527" s="187">
        <f>IF(N527="zákl. přenesená",J527,0)</f>
        <v>0</v>
      </c>
      <c r="BH527" s="187">
        <f>IF(N527="sníž. přenesená",J527,0)</f>
        <v>0</v>
      </c>
      <c r="BI527" s="187">
        <f>IF(N527="nulová",J527,0)</f>
        <v>0</v>
      </c>
      <c r="BJ527" s="19" t="s">
        <v>79</v>
      </c>
      <c r="BK527" s="187">
        <f>ROUND(I527*H527,2)</f>
        <v>0</v>
      </c>
      <c r="BL527" s="19" t="s">
        <v>248</v>
      </c>
      <c r="BM527" s="186" t="s">
        <v>767</v>
      </c>
    </row>
    <row r="528" spans="1:65" s="2" customFormat="1" ht="11.25">
      <c r="A528" s="36"/>
      <c r="B528" s="37"/>
      <c r="C528" s="38"/>
      <c r="D528" s="188" t="s">
        <v>139</v>
      </c>
      <c r="E528" s="38"/>
      <c r="F528" s="189" t="s">
        <v>768</v>
      </c>
      <c r="G528" s="38"/>
      <c r="H528" s="38"/>
      <c r="I528" s="190"/>
      <c r="J528" s="38"/>
      <c r="K528" s="38"/>
      <c r="L528" s="41"/>
      <c r="M528" s="191"/>
      <c r="N528" s="192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139</v>
      </c>
      <c r="AU528" s="19" t="s">
        <v>81</v>
      </c>
    </row>
    <row r="529" spans="1:65" s="13" customFormat="1" ht="11.25">
      <c r="B529" s="193"/>
      <c r="C529" s="194"/>
      <c r="D529" s="195" t="s">
        <v>141</v>
      </c>
      <c r="E529" s="196" t="s">
        <v>19</v>
      </c>
      <c r="F529" s="197" t="s">
        <v>769</v>
      </c>
      <c r="G529" s="194"/>
      <c r="H529" s="196" t="s">
        <v>19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141</v>
      </c>
      <c r="AU529" s="203" t="s">
        <v>81</v>
      </c>
      <c r="AV529" s="13" t="s">
        <v>79</v>
      </c>
      <c r="AW529" s="13" t="s">
        <v>33</v>
      </c>
      <c r="AX529" s="13" t="s">
        <v>72</v>
      </c>
      <c r="AY529" s="203" t="s">
        <v>130</v>
      </c>
    </row>
    <row r="530" spans="1:65" s="14" customFormat="1" ht="11.25">
      <c r="B530" s="204"/>
      <c r="C530" s="205"/>
      <c r="D530" s="195" t="s">
        <v>141</v>
      </c>
      <c r="E530" s="206" t="s">
        <v>19</v>
      </c>
      <c r="F530" s="207" t="s">
        <v>770</v>
      </c>
      <c r="G530" s="205"/>
      <c r="H530" s="208">
        <v>100.1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141</v>
      </c>
      <c r="AU530" s="214" t="s">
        <v>81</v>
      </c>
      <c r="AV530" s="14" t="s">
        <v>81</v>
      </c>
      <c r="AW530" s="14" t="s">
        <v>33</v>
      </c>
      <c r="AX530" s="14" t="s">
        <v>79</v>
      </c>
      <c r="AY530" s="214" t="s">
        <v>130</v>
      </c>
    </row>
    <row r="531" spans="1:65" s="2" customFormat="1" ht="21.75" customHeight="1">
      <c r="A531" s="36"/>
      <c r="B531" s="37"/>
      <c r="C531" s="226" t="s">
        <v>771</v>
      </c>
      <c r="D531" s="226" t="s">
        <v>213</v>
      </c>
      <c r="E531" s="227" t="s">
        <v>772</v>
      </c>
      <c r="F531" s="228" t="s">
        <v>773</v>
      </c>
      <c r="G531" s="229" t="s">
        <v>303</v>
      </c>
      <c r="H531" s="230">
        <v>102.102</v>
      </c>
      <c r="I531" s="231"/>
      <c r="J531" s="232">
        <f>ROUND(I531*H531,2)</f>
        <v>0</v>
      </c>
      <c r="K531" s="228" t="s">
        <v>19</v>
      </c>
      <c r="L531" s="233"/>
      <c r="M531" s="234" t="s">
        <v>19</v>
      </c>
      <c r="N531" s="235" t="s">
        <v>43</v>
      </c>
      <c r="O531" s="66"/>
      <c r="P531" s="184">
        <f>O531*H531</f>
        <v>0</v>
      </c>
      <c r="Q531" s="184">
        <v>0.01</v>
      </c>
      <c r="R531" s="184">
        <f>Q531*H531</f>
        <v>1.02102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354</v>
      </c>
      <c r="AT531" s="186" t="s">
        <v>213</v>
      </c>
      <c r="AU531" s="186" t="s">
        <v>81</v>
      </c>
      <c r="AY531" s="19" t="s">
        <v>130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79</v>
      </c>
      <c r="BK531" s="187">
        <f>ROUND(I531*H531,2)</f>
        <v>0</v>
      </c>
      <c r="BL531" s="19" t="s">
        <v>248</v>
      </c>
      <c r="BM531" s="186" t="s">
        <v>774</v>
      </c>
    </row>
    <row r="532" spans="1:65" s="14" customFormat="1" ht="11.25">
      <c r="B532" s="204"/>
      <c r="C532" s="205"/>
      <c r="D532" s="195" t="s">
        <v>141</v>
      </c>
      <c r="E532" s="205"/>
      <c r="F532" s="207" t="s">
        <v>775</v>
      </c>
      <c r="G532" s="205"/>
      <c r="H532" s="208">
        <v>102.102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141</v>
      </c>
      <c r="AU532" s="214" t="s">
        <v>81</v>
      </c>
      <c r="AV532" s="14" t="s">
        <v>81</v>
      </c>
      <c r="AW532" s="14" t="s">
        <v>4</v>
      </c>
      <c r="AX532" s="14" t="s">
        <v>79</v>
      </c>
      <c r="AY532" s="214" t="s">
        <v>130</v>
      </c>
    </row>
    <row r="533" spans="1:65" s="2" customFormat="1" ht="24.2" customHeight="1">
      <c r="A533" s="36"/>
      <c r="B533" s="37"/>
      <c r="C533" s="175" t="s">
        <v>776</v>
      </c>
      <c r="D533" s="175" t="s">
        <v>132</v>
      </c>
      <c r="E533" s="176" t="s">
        <v>777</v>
      </c>
      <c r="F533" s="177" t="s">
        <v>778</v>
      </c>
      <c r="G533" s="178" t="s">
        <v>303</v>
      </c>
      <c r="H533" s="179">
        <v>252.8</v>
      </c>
      <c r="I533" s="180"/>
      <c r="J533" s="181">
        <f>ROUND(I533*H533,2)</f>
        <v>0</v>
      </c>
      <c r="K533" s="177" t="s">
        <v>136</v>
      </c>
      <c r="L533" s="41"/>
      <c r="M533" s="182" t="s">
        <v>19</v>
      </c>
      <c r="N533" s="183" t="s">
        <v>43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248</v>
      </c>
      <c r="AT533" s="186" t="s">
        <v>132</v>
      </c>
      <c r="AU533" s="186" t="s">
        <v>81</v>
      </c>
      <c r="AY533" s="19" t="s">
        <v>130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79</v>
      </c>
      <c r="BK533" s="187">
        <f>ROUND(I533*H533,2)</f>
        <v>0</v>
      </c>
      <c r="BL533" s="19" t="s">
        <v>248</v>
      </c>
      <c r="BM533" s="186" t="s">
        <v>779</v>
      </c>
    </row>
    <row r="534" spans="1:65" s="2" customFormat="1" ht="11.25">
      <c r="A534" s="36"/>
      <c r="B534" s="37"/>
      <c r="C534" s="38"/>
      <c r="D534" s="188" t="s">
        <v>139</v>
      </c>
      <c r="E534" s="38"/>
      <c r="F534" s="189" t="s">
        <v>780</v>
      </c>
      <c r="G534" s="38"/>
      <c r="H534" s="38"/>
      <c r="I534" s="190"/>
      <c r="J534" s="38"/>
      <c r="K534" s="38"/>
      <c r="L534" s="41"/>
      <c r="M534" s="191"/>
      <c r="N534" s="192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139</v>
      </c>
      <c r="AU534" s="19" t="s">
        <v>81</v>
      </c>
    </row>
    <row r="535" spans="1:65" s="13" customFormat="1" ht="11.25">
      <c r="B535" s="193"/>
      <c r="C535" s="194"/>
      <c r="D535" s="195" t="s">
        <v>141</v>
      </c>
      <c r="E535" s="196" t="s">
        <v>19</v>
      </c>
      <c r="F535" s="197" t="s">
        <v>781</v>
      </c>
      <c r="G535" s="194"/>
      <c r="H535" s="196" t="s">
        <v>19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141</v>
      </c>
      <c r="AU535" s="203" t="s">
        <v>81</v>
      </c>
      <c r="AV535" s="13" t="s">
        <v>79</v>
      </c>
      <c r="AW535" s="13" t="s">
        <v>33</v>
      </c>
      <c r="AX535" s="13" t="s">
        <v>72</v>
      </c>
      <c r="AY535" s="203" t="s">
        <v>130</v>
      </c>
    </row>
    <row r="536" spans="1:65" s="14" customFormat="1" ht="11.25">
      <c r="B536" s="204"/>
      <c r="C536" s="205"/>
      <c r="D536" s="195" t="s">
        <v>141</v>
      </c>
      <c r="E536" s="206" t="s">
        <v>19</v>
      </c>
      <c r="F536" s="207" t="s">
        <v>782</v>
      </c>
      <c r="G536" s="205"/>
      <c r="H536" s="208">
        <v>158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141</v>
      </c>
      <c r="AU536" s="214" t="s">
        <v>81</v>
      </c>
      <c r="AV536" s="14" t="s">
        <v>81</v>
      </c>
      <c r="AW536" s="14" t="s">
        <v>33</v>
      </c>
      <c r="AX536" s="14" t="s">
        <v>72</v>
      </c>
      <c r="AY536" s="214" t="s">
        <v>130</v>
      </c>
    </row>
    <row r="537" spans="1:65" s="13" customFormat="1" ht="11.25">
      <c r="B537" s="193"/>
      <c r="C537" s="194"/>
      <c r="D537" s="195" t="s">
        <v>141</v>
      </c>
      <c r="E537" s="196" t="s">
        <v>19</v>
      </c>
      <c r="F537" s="197" t="s">
        <v>783</v>
      </c>
      <c r="G537" s="194"/>
      <c r="H537" s="196" t="s">
        <v>19</v>
      </c>
      <c r="I537" s="198"/>
      <c r="J537" s="194"/>
      <c r="K537" s="194"/>
      <c r="L537" s="199"/>
      <c r="M537" s="200"/>
      <c r="N537" s="201"/>
      <c r="O537" s="201"/>
      <c r="P537" s="201"/>
      <c r="Q537" s="201"/>
      <c r="R537" s="201"/>
      <c r="S537" s="201"/>
      <c r="T537" s="202"/>
      <c r="AT537" s="203" t="s">
        <v>141</v>
      </c>
      <c r="AU537" s="203" t="s">
        <v>81</v>
      </c>
      <c r="AV537" s="13" t="s">
        <v>79</v>
      </c>
      <c r="AW537" s="13" t="s">
        <v>33</v>
      </c>
      <c r="AX537" s="13" t="s">
        <v>72</v>
      </c>
      <c r="AY537" s="203" t="s">
        <v>130</v>
      </c>
    </row>
    <row r="538" spans="1:65" s="14" customFormat="1" ht="11.25">
      <c r="B538" s="204"/>
      <c r="C538" s="205"/>
      <c r="D538" s="195" t="s">
        <v>141</v>
      </c>
      <c r="E538" s="206" t="s">
        <v>19</v>
      </c>
      <c r="F538" s="207" t="s">
        <v>784</v>
      </c>
      <c r="G538" s="205"/>
      <c r="H538" s="208">
        <v>94.8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141</v>
      </c>
      <c r="AU538" s="214" t="s">
        <v>81</v>
      </c>
      <c r="AV538" s="14" t="s">
        <v>81</v>
      </c>
      <c r="AW538" s="14" t="s">
        <v>33</v>
      </c>
      <c r="AX538" s="14" t="s">
        <v>72</v>
      </c>
      <c r="AY538" s="214" t="s">
        <v>130</v>
      </c>
    </row>
    <row r="539" spans="1:65" s="15" customFormat="1" ht="11.25">
      <c r="B539" s="215"/>
      <c r="C539" s="216"/>
      <c r="D539" s="195" t="s">
        <v>141</v>
      </c>
      <c r="E539" s="217" t="s">
        <v>19</v>
      </c>
      <c r="F539" s="218" t="s">
        <v>150</v>
      </c>
      <c r="G539" s="216"/>
      <c r="H539" s="219">
        <v>252.8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141</v>
      </c>
      <c r="AU539" s="225" t="s">
        <v>81</v>
      </c>
      <c r="AV539" s="15" t="s">
        <v>137</v>
      </c>
      <c r="AW539" s="15" t="s">
        <v>33</v>
      </c>
      <c r="AX539" s="15" t="s">
        <v>79</v>
      </c>
      <c r="AY539" s="225" t="s">
        <v>130</v>
      </c>
    </row>
    <row r="540" spans="1:65" s="2" customFormat="1" ht="21.75" customHeight="1">
      <c r="A540" s="36"/>
      <c r="B540" s="37"/>
      <c r="C540" s="226" t="s">
        <v>785</v>
      </c>
      <c r="D540" s="226" t="s">
        <v>213</v>
      </c>
      <c r="E540" s="227" t="s">
        <v>786</v>
      </c>
      <c r="F540" s="228" t="s">
        <v>787</v>
      </c>
      <c r="G540" s="229" t="s">
        <v>303</v>
      </c>
      <c r="H540" s="230">
        <v>257.85599999999999</v>
      </c>
      <c r="I540" s="231"/>
      <c r="J540" s="232">
        <f>ROUND(I540*H540,2)</f>
        <v>0</v>
      </c>
      <c r="K540" s="228" t="s">
        <v>19</v>
      </c>
      <c r="L540" s="233"/>
      <c r="M540" s="234" t="s">
        <v>19</v>
      </c>
      <c r="N540" s="235" t="s">
        <v>43</v>
      </c>
      <c r="O540" s="66"/>
      <c r="P540" s="184">
        <f>O540*H540</f>
        <v>0</v>
      </c>
      <c r="Q540" s="184">
        <v>2.1999999999999999E-2</v>
      </c>
      <c r="R540" s="184">
        <f>Q540*H540</f>
        <v>5.6728319999999997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354</v>
      </c>
      <c r="AT540" s="186" t="s">
        <v>213</v>
      </c>
      <c r="AU540" s="186" t="s">
        <v>81</v>
      </c>
      <c r="AY540" s="19" t="s">
        <v>130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79</v>
      </c>
      <c r="BK540" s="187">
        <f>ROUND(I540*H540,2)</f>
        <v>0</v>
      </c>
      <c r="BL540" s="19" t="s">
        <v>248</v>
      </c>
      <c r="BM540" s="186" t="s">
        <v>788</v>
      </c>
    </row>
    <row r="541" spans="1:65" s="14" customFormat="1" ht="11.25">
      <c r="B541" s="204"/>
      <c r="C541" s="205"/>
      <c r="D541" s="195" t="s">
        <v>141</v>
      </c>
      <c r="E541" s="205"/>
      <c r="F541" s="207" t="s">
        <v>789</v>
      </c>
      <c r="G541" s="205"/>
      <c r="H541" s="208">
        <v>257.85599999999999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141</v>
      </c>
      <c r="AU541" s="214" t="s">
        <v>81</v>
      </c>
      <c r="AV541" s="14" t="s">
        <v>81</v>
      </c>
      <c r="AW541" s="14" t="s">
        <v>4</v>
      </c>
      <c r="AX541" s="14" t="s">
        <v>79</v>
      </c>
      <c r="AY541" s="214" t="s">
        <v>130</v>
      </c>
    </row>
    <row r="542" spans="1:65" s="2" customFormat="1" ht="44.25" customHeight="1">
      <c r="A542" s="36"/>
      <c r="B542" s="37"/>
      <c r="C542" s="175" t="s">
        <v>790</v>
      </c>
      <c r="D542" s="175" t="s">
        <v>132</v>
      </c>
      <c r="E542" s="176" t="s">
        <v>791</v>
      </c>
      <c r="F542" s="177" t="s">
        <v>792</v>
      </c>
      <c r="G542" s="178" t="s">
        <v>221</v>
      </c>
      <c r="H542" s="179">
        <v>1</v>
      </c>
      <c r="I542" s="180"/>
      <c r="J542" s="181">
        <f>ROUND(I542*H542,2)</f>
        <v>0</v>
      </c>
      <c r="K542" s="177" t="s">
        <v>19</v>
      </c>
      <c r="L542" s="41"/>
      <c r="M542" s="182" t="s">
        <v>19</v>
      </c>
      <c r="N542" s="183" t="s">
        <v>43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248</v>
      </c>
      <c r="AT542" s="186" t="s">
        <v>132</v>
      </c>
      <c r="AU542" s="186" t="s">
        <v>81</v>
      </c>
      <c r="AY542" s="19" t="s">
        <v>130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79</v>
      </c>
      <c r="BK542" s="187">
        <f>ROUND(I542*H542,2)</f>
        <v>0</v>
      </c>
      <c r="BL542" s="19" t="s">
        <v>248</v>
      </c>
      <c r="BM542" s="186" t="s">
        <v>793</v>
      </c>
    </row>
    <row r="543" spans="1:65" s="2" customFormat="1" ht="44.25" customHeight="1">
      <c r="A543" s="36"/>
      <c r="B543" s="37"/>
      <c r="C543" s="175" t="s">
        <v>794</v>
      </c>
      <c r="D543" s="175" t="s">
        <v>132</v>
      </c>
      <c r="E543" s="176" t="s">
        <v>795</v>
      </c>
      <c r="F543" s="177" t="s">
        <v>796</v>
      </c>
      <c r="G543" s="178" t="s">
        <v>221</v>
      </c>
      <c r="H543" s="179">
        <v>1</v>
      </c>
      <c r="I543" s="180"/>
      <c r="J543" s="181">
        <f>ROUND(I543*H543,2)</f>
        <v>0</v>
      </c>
      <c r="K543" s="177" t="s">
        <v>19</v>
      </c>
      <c r="L543" s="41"/>
      <c r="M543" s="182" t="s">
        <v>19</v>
      </c>
      <c r="N543" s="183" t="s">
        <v>43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248</v>
      </c>
      <c r="AT543" s="186" t="s">
        <v>132</v>
      </c>
      <c r="AU543" s="186" t="s">
        <v>81</v>
      </c>
      <c r="AY543" s="19" t="s">
        <v>130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79</v>
      </c>
      <c r="BK543" s="187">
        <f>ROUND(I543*H543,2)</f>
        <v>0</v>
      </c>
      <c r="BL543" s="19" t="s">
        <v>248</v>
      </c>
      <c r="BM543" s="186" t="s">
        <v>797</v>
      </c>
    </row>
    <row r="544" spans="1:65" s="2" customFormat="1" ht="44.25" customHeight="1">
      <c r="A544" s="36"/>
      <c r="B544" s="37"/>
      <c r="C544" s="175" t="s">
        <v>798</v>
      </c>
      <c r="D544" s="175" t="s">
        <v>132</v>
      </c>
      <c r="E544" s="176" t="s">
        <v>799</v>
      </c>
      <c r="F544" s="177" t="s">
        <v>800</v>
      </c>
      <c r="G544" s="178" t="s">
        <v>620</v>
      </c>
      <c r="H544" s="247"/>
      <c r="I544" s="180"/>
      <c r="J544" s="181">
        <f>ROUND(I544*H544,2)</f>
        <v>0</v>
      </c>
      <c r="K544" s="177" t="s">
        <v>136</v>
      </c>
      <c r="L544" s="41"/>
      <c r="M544" s="182" t="s">
        <v>19</v>
      </c>
      <c r="N544" s="183" t="s">
        <v>43</v>
      </c>
      <c r="O544" s="66"/>
      <c r="P544" s="184">
        <f>O544*H544</f>
        <v>0</v>
      </c>
      <c r="Q544" s="184">
        <v>0</v>
      </c>
      <c r="R544" s="184">
        <f>Q544*H544</f>
        <v>0</v>
      </c>
      <c r="S544" s="184">
        <v>0</v>
      </c>
      <c r="T544" s="18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248</v>
      </c>
      <c r="AT544" s="186" t="s">
        <v>132</v>
      </c>
      <c r="AU544" s="186" t="s">
        <v>81</v>
      </c>
      <c r="AY544" s="19" t="s">
        <v>130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79</v>
      </c>
      <c r="BK544" s="187">
        <f>ROUND(I544*H544,2)</f>
        <v>0</v>
      </c>
      <c r="BL544" s="19" t="s">
        <v>248</v>
      </c>
      <c r="BM544" s="186" t="s">
        <v>801</v>
      </c>
    </row>
    <row r="545" spans="1:65" s="2" customFormat="1" ht="11.25">
      <c r="A545" s="36"/>
      <c r="B545" s="37"/>
      <c r="C545" s="38"/>
      <c r="D545" s="188" t="s">
        <v>139</v>
      </c>
      <c r="E545" s="38"/>
      <c r="F545" s="189" t="s">
        <v>802</v>
      </c>
      <c r="G545" s="38"/>
      <c r="H545" s="38"/>
      <c r="I545" s="190"/>
      <c r="J545" s="38"/>
      <c r="K545" s="38"/>
      <c r="L545" s="41"/>
      <c r="M545" s="191"/>
      <c r="N545" s="192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139</v>
      </c>
      <c r="AU545" s="19" t="s">
        <v>81</v>
      </c>
    </row>
    <row r="546" spans="1:65" s="12" customFormat="1" ht="22.9" customHeight="1">
      <c r="B546" s="159"/>
      <c r="C546" s="160"/>
      <c r="D546" s="161" t="s">
        <v>71</v>
      </c>
      <c r="E546" s="173" t="s">
        <v>803</v>
      </c>
      <c r="F546" s="173" t="s">
        <v>804</v>
      </c>
      <c r="G546" s="160"/>
      <c r="H546" s="160"/>
      <c r="I546" s="163"/>
      <c r="J546" s="174">
        <f>BK546</f>
        <v>0</v>
      </c>
      <c r="K546" s="160"/>
      <c r="L546" s="165"/>
      <c r="M546" s="166"/>
      <c r="N546" s="167"/>
      <c r="O546" s="167"/>
      <c r="P546" s="168">
        <f>SUM(P547:P652)</f>
        <v>0</v>
      </c>
      <c r="Q546" s="167"/>
      <c r="R546" s="168">
        <f>SUM(R547:R652)</f>
        <v>2.7703858499999994</v>
      </c>
      <c r="S546" s="167"/>
      <c r="T546" s="169">
        <f>SUM(T547:T652)</f>
        <v>0</v>
      </c>
      <c r="AR546" s="170" t="s">
        <v>81</v>
      </c>
      <c r="AT546" s="171" t="s">
        <v>71</v>
      </c>
      <c r="AU546" s="171" t="s">
        <v>79</v>
      </c>
      <c r="AY546" s="170" t="s">
        <v>130</v>
      </c>
      <c r="BK546" s="172">
        <f>SUM(BK547:BK652)</f>
        <v>0</v>
      </c>
    </row>
    <row r="547" spans="1:65" s="2" customFormat="1" ht="55.5" customHeight="1">
      <c r="A547" s="36"/>
      <c r="B547" s="37"/>
      <c r="C547" s="175" t="s">
        <v>805</v>
      </c>
      <c r="D547" s="175" t="s">
        <v>132</v>
      </c>
      <c r="E547" s="176" t="s">
        <v>806</v>
      </c>
      <c r="F547" s="177" t="s">
        <v>807</v>
      </c>
      <c r="G547" s="178" t="s">
        <v>221</v>
      </c>
      <c r="H547" s="179">
        <v>1</v>
      </c>
      <c r="I547" s="180"/>
      <c r="J547" s="181">
        <f>ROUND(I547*H547,2)</f>
        <v>0</v>
      </c>
      <c r="K547" s="177" t="s">
        <v>19</v>
      </c>
      <c r="L547" s="41"/>
      <c r="M547" s="182" t="s">
        <v>19</v>
      </c>
      <c r="N547" s="183" t="s">
        <v>43</v>
      </c>
      <c r="O547" s="66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248</v>
      </c>
      <c r="AT547" s="186" t="s">
        <v>132</v>
      </c>
      <c r="AU547" s="186" t="s">
        <v>81</v>
      </c>
      <c r="AY547" s="19" t="s">
        <v>130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79</v>
      </c>
      <c r="BK547" s="187">
        <f>ROUND(I547*H547,2)</f>
        <v>0</v>
      </c>
      <c r="BL547" s="19" t="s">
        <v>248</v>
      </c>
      <c r="BM547" s="186" t="s">
        <v>808</v>
      </c>
    </row>
    <row r="548" spans="1:65" s="2" customFormat="1" ht="24.2" customHeight="1">
      <c r="A548" s="36"/>
      <c r="B548" s="37"/>
      <c r="C548" s="175" t="s">
        <v>809</v>
      </c>
      <c r="D548" s="175" t="s">
        <v>132</v>
      </c>
      <c r="E548" s="176" t="s">
        <v>810</v>
      </c>
      <c r="F548" s="177" t="s">
        <v>811</v>
      </c>
      <c r="G548" s="178" t="s">
        <v>135</v>
      </c>
      <c r="H548" s="179">
        <v>1.2749999999999999</v>
      </c>
      <c r="I548" s="180"/>
      <c r="J548" s="181">
        <f>ROUND(I548*H548,2)</f>
        <v>0</v>
      </c>
      <c r="K548" s="177" t="s">
        <v>136</v>
      </c>
      <c r="L548" s="41"/>
      <c r="M548" s="182" t="s">
        <v>19</v>
      </c>
      <c r="N548" s="183" t="s">
        <v>43</v>
      </c>
      <c r="O548" s="66"/>
      <c r="P548" s="184">
        <f>O548*H548</f>
        <v>0</v>
      </c>
      <c r="Q548" s="184">
        <v>5.8E-4</v>
      </c>
      <c r="R548" s="184">
        <f>Q548*H548</f>
        <v>7.3949999999999992E-4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248</v>
      </c>
      <c r="AT548" s="186" t="s">
        <v>132</v>
      </c>
      <c r="AU548" s="186" t="s">
        <v>81</v>
      </c>
      <c r="AY548" s="19" t="s">
        <v>130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79</v>
      </c>
      <c r="BK548" s="187">
        <f>ROUND(I548*H548,2)</f>
        <v>0</v>
      </c>
      <c r="BL548" s="19" t="s">
        <v>248</v>
      </c>
      <c r="BM548" s="186" t="s">
        <v>812</v>
      </c>
    </row>
    <row r="549" spans="1:65" s="2" customFormat="1" ht="11.25">
      <c r="A549" s="36"/>
      <c r="B549" s="37"/>
      <c r="C549" s="38"/>
      <c r="D549" s="188" t="s">
        <v>139</v>
      </c>
      <c r="E549" s="38"/>
      <c r="F549" s="189" t="s">
        <v>813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139</v>
      </c>
      <c r="AU549" s="19" t="s">
        <v>81</v>
      </c>
    </row>
    <row r="550" spans="1:65" s="13" customFormat="1" ht="11.25">
      <c r="B550" s="193"/>
      <c r="C550" s="194"/>
      <c r="D550" s="195" t="s">
        <v>141</v>
      </c>
      <c r="E550" s="196" t="s">
        <v>19</v>
      </c>
      <c r="F550" s="197" t="s">
        <v>679</v>
      </c>
      <c r="G550" s="194"/>
      <c r="H550" s="196" t="s">
        <v>19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141</v>
      </c>
      <c r="AU550" s="203" t="s">
        <v>81</v>
      </c>
      <c r="AV550" s="13" t="s">
        <v>79</v>
      </c>
      <c r="AW550" s="13" t="s">
        <v>33</v>
      </c>
      <c r="AX550" s="13" t="s">
        <v>72</v>
      </c>
      <c r="AY550" s="203" t="s">
        <v>130</v>
      </c>
    </row>
    <row r="551" spans="1:65" s="14" customFormat="1" ht="11.25">
      <c r="B551" s="204"/>
      <c r="C551" s="205"/>
      <c r="D551" s="195" t="s">
        <v>141</v>
      </c>
      <c r="E551" s="206" t="s">
        <v>19</v>
      </c>
      <c r="F551" s="207" t="s">
        <v>814</v>
      </c>
      <c r="G551" s="205"/>
      <c r="H551" s="208">
        <v>1.2749999999999999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141</v>
      </c>
      <c r="AU551" s="214" t="s">
        <v>81</v>
      </c>
      <c r="AV551" s="14" t="s">
        <v>81</v>
      </c>
      <c r="AW551" s="14" t="s">
        <v>33</v>
      </c>
      <c r="AX551" s="14" t="s">
        <v>79</v>
      </c>
      <c r="AY551" s="214" t="s">
        <v>130</v>
      </c>
    </row>
    <row r="552" spans="1:65" s="2" customFormat="1" ht="55.5" customHeight="1">
      <c r="A552" s="36"/>
      <c r="B552" s="37"/>
      <c r="C552" s="175" t="s">
        <v>815</v>
      </c>
      <c r="D552" s="175" t="s">
        <v>132</v>
      </c>
      <c r="E552" s="176" t="s">
        <v>816</v>
      </c>
      <c r="F552" s="177" t="s">
        <v>817</v>
      </c>
      <c r="G552" s="178" t="s">
        <v>135</v>
      </c>
      <c r="H552" s="179">
        <v>373</v>
      </c>
      <c r="I552" s="180"/>
      <c r="J552" s="181">
        <f>ROUND(I552*H552,2)</f>
        <v>0</v>
      </c>
      <c r="K552" s="177" t="s">
        <v>136</v>
      </c>
      <c r="L552" s="41"/>
      <c r="M552" s="182" t="s">
        <v>19</v>
      </c>
      <c r="N552" s="183" t="s">
        <v>43</v>
      </c>
      <c r="O552" s="66"/>
      <c r="P552" s="184">
        <f>O552*H552</f>
        <v>0</v>
      </c>
      <c r="Q552" s="184">
        <v>5.3899999999999998E-3</v>
      </c>
      <c r="R552" s="184">
        <f>Q552*H552</f>
        <v>2.0104699999999998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248</v>
      </c>
      <c r="AT552" s="186" t="s">
        <v>132</v>
      </c>
      <c r="AU552" s="186" t="s">
        <v>81</v>
      </c>
      <c r="AY552" s="19" t="s">
        <v>130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79</v>
      </c>
      <c r="BK552" s="187">
        <f>ROUND(I552*H552,2)</f>
        <v>0</v>
      </c>
      <c r="BL552" s="19" t="s">
        <v>248</v>
      </c>
      <c r="BM552" s="186" t="s">
        <v>818</v>
      </c>
    </row>
    <row r="553" spans="1:65" s="2" customFormat="1" ht="11.25">
      <c r="A553" s="36"/>
      <c r="B553" s="37"/>
      <c r="C553" s="38"/>
      <c r="D553" s="188" t="s">
        <v>139</v>
      </c>
      <c r="E553" s="38"/>
      <c r="F553" s="189" t="s">
        <v>819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139</v>
      </c>
      <c r="AU553" s="19" t="s">
        <v>81</v>
      </c>
    </row>
    <row r="554" spans="1:65" s="13" customFormat="1" ht="11.25">
      <c r="B554" s="193"/>
      <c r="C554" s="194"/>
      <c r="D554" s="195" t="s">
        <v>141</v>
      </c>
      <c r="E554" s="196" t="s">
        <v>19</v>
      </c>
      <c r="F554" s="197" t="s">
        <v>686</v>
      </c>
      <c r="G554" s="194"/>
      <c r="H554" s="196" t="s">
        <v>19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141</v>
      </c>
      <c r="AU554" s="203" t="s">
        <v>81</v>
      </c>
      <c r="AV554" s="13" t="s">
        <v>79</v>
      </c>
      <c r="AW554" s="13" t="s">
        <v>33</v>
      </c>
      <c r="AX554" s="13" t="s">
        <v>72</v>
      </c>
      <c r="AY554" s="203" t="s">
        <v>130</v>
      </c>
    </row>
    <row r="555" spans="1:65" s="14" customFormat="1" ht="11.25">
      <c r="B555" s="204"/>
      <c r="C555" s="205"/>
      <c r="D555" s="195" t="s">
        <v>141</v>
      </c>
      <c r="E555" s="206" t="s">
        <v>19</v>
      </c>
      <c r="F555" s="207" t="s">
        <v>687</v>
      </c>
      <c r="G555" s="205"/>
      <c r="H555" s="208">
        <v>260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141</v>
      </c>
      <c r="AU555" s="214" t="s">
        <v>81</v>
      </c>
      <c r="AV555" s="14" t="s">
        <v>81</v>
      </c>
      <c r="AW555" s="14" t="s">
        <v>33</v>
      </c>
      <c r="AX555" s="14" t="s">
        <v>72</v>
      </c>
      <c r="AY555" s="214" t="s">
        <v>130</v>
      </c>
    </row>
    <row r="556" spans="1:65" s="13" customFormat="1" ht="11.25">
      <c r="B556" s="193"/>
      <c r="C556" s="194"/>
      <c r="D556" s="195" t="s">
        <v>141</v>
      </c>
      <c r="E556" s="196" t="s">
        <v>19</v>
      </c>
      <c r="F556" s="197" t="s">
        <v>688</v>
      </c>
      <c r="G556" s="194"/>
      <c r="H556" s="196" t="s">
        <v>19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141</v>
      </c>
      <c r="AU556" s="203" t="s">
        <v>81</v>
      </c>
      <c r="AV556" s="13" t="s">
        <v>79</v>
      </c>
      <c r="AW556" s="13" t="s">
        <v>33</v>
      </c>
      <c r="AX556" s="13" t="s">
        <v>72</v>
      </c>
      <c r="AY556" s="203" t="s">
        <v>130</v>
      </c>
    </row>
    <row r="557" spans="1:65" s="14" customFormat="1" ht="11.25">
      <c r="B557" s="204"/>
      <c r="C557" s="205"/>
      <c r="D557" s="195" t="s">
        <v>141</v>
      </c>
      <c r="E557" s="206" t="s">
        <v>19</v>
      </c>
      <c r="F557" s="207" t="s">
        <v>689</v>
      </c>
      <c r="G557" s="205"/>
      <c r="H557" s="208">
        <v>95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141</v>
      </c>
      <c r="AU557" s="214" t="s">
        <v>81</v>
      </c>
      <c r="AV557" s="14" t="s">
        <v>81</v>
      </c>
      <c r="AW557" s="14" t="s">
        <v>33</v>
      </c>
      <c r="AX557" s="14" t="s">
        <v>72</v>
      </c>
      <c r="AY557" s="214" t="s">
        <v>130</v>
      </c>
    </row>
    <row r="558" spans="1:65" s="13" customFormat="1" ht="11.25">
      <c r="B558" s="193"/>
      <c r="C558" s="194"/>
      <c r="D558" s="195" t="s">
        <v>141</v>
      </c>
      <c r="E558" s="196" t="s">
        <v>19</v>
      </c>
      <c r="F558" s="197" t="s">
        <v>445</v>
      </c>
      <c r="G558" s="194"/>
      <c r="H558" s="196" t="s">
        <v>19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141</v>
      </c>
      <c r="AU558" s="203" t="s">
        <v>81</v>
      </c>
      <c r="AV558" s="13" t="s">
        <v>79</v>
      </c>
      <c r="AW558" s="13" t="s">
        <v>33</v>
      </c>
      <c r="AX558" s="13" t="s">
        <v>72</v>
      </c>
      <c r="AY558" s="203" t="s">
        <v>130</v>
      </c>
    </row>
    <row r="559" spans="1:65" s="14" customFormat="1" ht="11.25">
      <c r="B559" s="204"/>
      <c r="C559" s="205"/>
      <c r="D559" s="195" t="s">
        <v>141</v>
      </c>
      <c r="E559" s="206" t="s">
        <v>19</v>
      </c>
      <c r="F559" s="207" t="s">
        <v>690</v>
      </c>
      <c r="G559" s="205"/>
      <c r="H559" s="208">
        <v>18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141</v>
      </c>
      <c r="AU559" s="214" t="s">
        <v>81</v>
      </c>
      <c r="AV559" s="14" t="s">
        <v>81</v>
      </c>
      <c r="AW559" s="14" t="s">
        <v>33</v>
      </c>
      <c r="AX559" s="14" t="s">
        <v>72</v>
      </c>
      <c r="AY559" s="214" t="s">
        <v>130</v>
      </c>
    </row>
    <row r="560" spans="1:65" s="15" customFormat="1" ht="11.25">
      <c r="B560" s="215"/>
      <c r="C560" s="216"/>
      <c r="D560" s="195" t="s">
        <v>141</v>
      </c>
      <c r="E560" s="217" t="s">
        <v>19</v>
      </c>
      <c r="F560" s="218" t="s">
        <v>150</v>
      </c>
      <c r="G560" s="216"/>
      <c r="H560" s="219">
        <v>373</v>
      </c>
      <c r="I560" s="220"/>
      <c r="J560" s="216"/>
      <c r="K560" s="216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141</v>
      </c>
      <c r="AU560" s="225" t="s">
        <v>81</v>
      </c>
      <c r="AV560" s="15" t="s">
        <v>137</v>
      </c>
      <c r="AW560" s="15" t="s">
        <v>33</v>
      </c>
      <c r="AX560" s="15" t="s">
        <v>79</v>
      </c>
      <c r="AY560" s="225" t="s">
        <v>130</v>
      </c>
    </row>
    <row r="561" spans="1:65" s="2" customFormat="1" ht="62.65" customHeight="1">
      <c r="A561" s="36"/>
      <c r="B561" s="37"/>
      <c r="C561" s="175" t="s">
        <v>820</v>
      </c>
      <c r="D561" s="175" t="s">
        <v>132</v>
      </c>
      <c r="E561" s="176" t="s">
        <v>821</v>
      </c>
      <c r="F561" s="177" t="s">
        <v>822</v>
      </c>
      <c r="G561" s="178" t="s">
        <v>135</v>
      </c>
      <c r="H561" s="179">
        <v>1.2749999999999999</v>
      </c>
      <c r="I561" s="180"/>
      <c r="J561" s="181">
        <f>ROUND(I561*H561,2)</f>
        <v>0</v>
      </c>
      <c r="K561" s="177" t="s">
        <v>136</v>
      </c>
      <c r="L561" s="41"/>
      <c r="M561" s="182" t="s">
        <v>19</v>
      </c>
      <c r="N561" s="183" t="s">
        <v>43</v>
      </c>
      <c r="O561" s="66"/>
      <c r="P561" s="184">
        <f>O561*H561</f>
        <v>0</v>
      </c>
      <c r="Q561" s="184">
        <v>6.6100000000000004E-3</v>
      </c>
      <c r="R561" s="184">
        <f>Q561*H561</f>
        <v>8.4277499999999995E-3</v>
      </c>
      <c r="S561" s="184">
        <v>0</v>
      </c>
      <c r="T561" s="18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248</v>
      </c>
      <c r="AT561" s="186" t="s">
        <v>132</v>
      </c>
      <c r="AU561" s="186" t="s">
        <v>81</v>
      </c>
      <c r="AY561" s="19" t="s">
        <v>130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9" t="s">
        <v>79</v>
      </c>
      <c r="BK561" s="187">
        <f>ROUND(I561*H561,2)</f>
        <v>0</v>
      </c>
      <c r="BL561" s="19" t="s">
        <v>248</v>
      </c>
      <c r="BM561" s="186" t="s">
        <v>823</v>
      </c>
    </row>
    <row r="562" spans="1:65" s="2" customFormat="1" ht="11.25">
      <c r="A562" s="36"/>
      <c r="B562" s="37"/>
      <c r="C562" s="38"/>
      <c r="D562" s="188" t="s">
        <v>139</v>
      </c>
      <c r="E562" s="38"/>
      <c r="F562" s="189" t="s">
        <v>824</v>
      </c>
      <c r="G562" s="38"/>
      <c r="H562" s="38"/>
      <c r="I562" s="190"/>
      <c r="J562" s="38"/>
      <c r="K562" s="38"/>
      <c r="L562" s="41"/>
      <c r="M562" s="191"/>
      <c r="N562" s="192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139</v>
      </c>
      <c r="AU562" s="19" t="s">
        <v>81</v>
      </c>
    </row>
    <row r="563" spans="1:65" s="13" customFormat="1" ht="11.25">
      <c r="B563" s="193"/>
      <c r="C563" s="194"/>
      <c r="D563" s="195" t="s">
        <v>141</v>
      </c>
      <c r="E563" s="196" t="s">
        <v>19</v>
      </c>
      <c r="F563" s="197" t="s">
        <v>679</v>
      </c>
      <c r="G563" s="194"/>
      <c r="H563" s="196" t="s">
        <v>19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141</v>
      </c>
      <c r="AU563" s="203" t="s">
        <v>81</v>
      </c>
      <c r="AV563" s="13" t="s">
        <v>79</v>
      </c>
      <c r="AW563" s="13" t="s">
        <v>33</v>
      </c>
      <c r="AX563" s="13" t="s">
        <v>72</v>
      </c>
      <c r="AY563" s="203" t="s">
        <v>130</v>
      </c>
    </row>
    <row r="564" spans="1:65" s="14" customFormat="1" ht="11.25">
      <c r="B564" s="204"/>
      <c r="C564" s="205"/>
      <c r="D564" s="195" t="s">
        <v>141</v>
      </c>
      <c r="E564" s="206" t="s">
        <v>19</v>
      </c>
      <c r="F564" s="207" t="s">
        <v>825</v>
      </c>
      <c r="G564" s="205"/>
      <c r="H564" s="208">
        <v>1.2749999999999999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141</v>
      </c>
      <c r="AU564" s="214" t="s">
        <v>81</v>
      </c>
      <c r="AV564" s="14" t="s">
        <v>81</v>
      </c>
      <c r="AW564" s="14" t="s">
        <v>33</v>
      </c>
      <c r="AX564" s="14" t="s">
        <v>79</v>
      </c>
      <c r="AY564" s="214" t="s">
        <v>130</v>
      </c>
    </row>
    <row r="565" spans="1:65" s="2" customFormat="1" ht="49.15" customHeight="1">
      <c r="A565" s="36"/>
      <c r="B565" s="37"/>
      <c r="C565" s="175" t="s">
        <v>826</v>
      </c>
      <c r="D565" s="175" t="s">
        <v>132</v>
      </c>
      <c r="E565" s="176" t="s">
        <v>827</v>
      </c>
      <c r="F565" s="177" t="s">
        <v>828</v>
      </c>
      <c r="G565" s="178" t="s">
        <v>303</v>
      </c>
      <c r="H565" s="179">
        <v>27.09</v>
      </c>
      <c r="I565" s="180"/>
      <c r="J565" s="181">
        <f>ROUND(I565*H565,2)</f>
        <v>0</v>
      </c>
      <c r="K565" s="177" t="s">
        <v>136</v>
      </c>
      <c r="L565" s="41"/>
      <c r="M565" s="182" t="s">
        <v>19</v>
      </c>
      <c r="N565" s="183" t="s">
        <v>43</v>
      </c>
      <c r="O565" s="66"/>
      <c r="P565" s="184">
        <f>O565*H565</f>
        <v>0</v>
      </c>
      <c r="Q565" s="184">
        <v>4.2199999999999998E-3</v>
      </c>
      <c r="R565" s="184">
        <f>Q565*H565</f>
        <v>0.1143198</v>
      </c>
      <c r="S565" s="184">
        <v>0</v>
      </c>
      <c r="T565" s="18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248</v>
      </c>
      <c r="AT565" s="186" t="s">
        <v>132</v>
      </c>
      <c r="AU565" s="186" t="s">
        <v>81</v>
      </c>
      <c r="AY565" s="19" t="s">
        <v>130</v>
      </c>
      <c r="BE565" s="187">
        <f>IF(N565="základní",J565,0)</f>
        <v>0</v>
      </c>
      <c r="BF565" s="187">
        <f>IF(N565="snížená",J565,0)</f>
        <v>0</v>
      </c>
      <c r="BG565" s="187">
        <f>IF(N565="zákl. přenesená",J565,0)</f>
        <v>0</v>
      </c>
      <c r="BH565" s="187">
        <f>IF(N565="sníž. přenesená",J565,0)</f>
        <v>0</v>
      </c>
      <c r="BI565" s="187">
        <f>IF(N565="nulová",J565,0)</f>
        <v>0</v>
      </c>
      <c r="BJ565" s="19" t="s">
        <v>79</v>
      </c>
      <c r="BK565" s="187">
        <f>ROUND(I565*H565,2)</f>
        <v>0</v>
      </c>
      <c r="BL565" s="19" t="s">
        <v>248</v>
      </c>
      <c r="BM565" s="186" t="s">
        <v>829</v>
      </c>
    </row>
    <row r="566" spans="1:65" s="2" customFormat="1" ht="11.25">
      <c r="A566" s="36"/>
      <c r="B566" s="37"/>
      <c r="C566" s="38"/>
      <c r="D566" s="188" t="s">
        <v>139</v>
      </c>
      <c r="E566" s="38"/>
      <c r="F566" s="189" t="s">
        <v>830</v>
      </c>
      <c r="G566" s="38"/>
      <c r="H566" s="38"/>
      <c r="I566" s="190"/>
      <c r="J566" s="38"/>
      <c r="K566" s="38"/>
      <c r="L566" s="41"/>
      <c r="M566" s="191"/>
      <c r="N566" s="192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139</v>
      </c>
      <c r="AU566" s="19" t="s">
        <v>81</v>
      </c>
    </row>
    <row r="567" spans="1:65" s="13" customFormat="1" ht="11.25">
      <c r="B567" s="193"/>
      <c r="C567" s="194"/>
      <c r="D567" s="195" t="s">
        <v>141</v>
      </c>
      <c r="E567" s="196" t="s">
        <v>19</v>
      </c>
      <c r="F567" s="197" t="s">
        <v>686</v>
      </c>
      <c r="G567" s="194"/>
      <c r="H567" s="196" t="s">
        <v>19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141</v>
      </c>
      <c r="AU567" s="203" t="s">
        <v>81</v>
      </c>
      <c r="AV567" s="13" t="s">
        <v>79</v>
      </c>
      <c r="AW567" s="13" t="s">
        <v>33</v>
      </c>
      <c r="AX567" s="13" t="s">
        <v>72</v>
      </c>
      <c r="AY567" s="203" t="s">
        <v>130</v>
      </c>
    </row>
    <row r="568" spans="1:65" s="14" customFormat="1" ht="11.25">
      <c r="B568" s="204"/>
      <c r="C568" s="205"/>
      <c r="D568" s="195" t="s">
        <v>141</v>
      </c>
      <c r="E568" s="206" t="s">
        <v>19</v>
      </c>
      <c r="F568" s="207" t="s">
        <v>831</v>
      </c>
      <c r="G568" s="205"/>
      <c r="H568" s="208">
        <v>15.5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141</v>
      </c>
      <c r="AU568" s="214" t="s">
        <v>81</v>
      </c>
      <c r="AV568" s="14" t="s">
        <v>81</v>
      </c>
      <c r="AW568" s="14" t="s">
        <v>33</v>
      </c>
      <c r="AX568" s="14" t="s">
        <v>72</v>
      </c>
      <c r="AY568" s="214" t="s">
        <v>130</v>
      </c>
    </row>
    <row r="569" spans="1:65" s="13" customFormat="1" ht="11.25">
      <c r="B569" s="193"/>
      <c r="C569" s="194"/>
      <c r="D569" s="195" t="s">
        <v>141</v>
      </c>
      <c r="E569" s="196" t="s">
        <v>19</v>
      </c>
      <c r="F569" s="197" t="s">
        <v>688</v>
      </c>
      <c r="G569" s="194"/>
      <c r="H569" s="196" t="s">
        <v>19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141</v>
      </c>
      <c r="AU569" s="203" t="s">
        <v>81</v>
      </c>
      <c r="AV569" s="13" t="s">
        <v>79</v>
      </c>
      <c r="AW569" s="13" t="s">
        <v>33</v>
      </c>
      <c r="AX569" s="13" t="s">
        <v>72</v>
      </c>
      <c r="AY569" s="203" t="s">
        <v>130</v>
      </c>
    </row>
    <row r="570" spans="1:65" s="14" customFormat="1" ht="11.25">
      <c r="B570" s="204"/>
      <c r="C570" s="205"/>
      <c r="D570" s="195" t="s">
        <v>141</v>
      </c>
      <c r="E570" s="206" t="s">
        <v>19</v>
      </c>
      <c r="F570" s="207" t="s">
        <v>832</v>
      </c>
      <c r="G570" s="205"/>
      <c r="H570" s="208">
        <v>11.59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141</v>
      </c>
      <c r="AU570" s="214" t="s">
        <v>81</v>
      </c>
      <c r="AV570" s="14" t="s">
        <v>81</v>
      </c>
      <c r="AW570" s="14" t="s">
        <v>33</v>
      </c>
      <c r="AX570" s="14" t="s">
        <v>72</v>
      </c>
      <c r="AY570" s="214" t="s">
        <v>130</v>
      </c>
    </row>
    <row r="571" spans="1:65" s="15" customFormat="1" ht="11.25">
      <c r="B571" s="215"/>
      <c r="C571" s="216"/>
      <c r="D571" s="195" t="s">
        <v>141</v>
      </c>
      <c r="E571" s="217" t="s">
        <v>19</v>
      </c>
      <c r="F571" s="218" t="s">
        <v>150</v>
      </c>
      <c r="G571" s="216"/>
      <c r="H571" s="219">
        <v>27.09</v>
      </c>
      <c r="I571" s="220"/>
      <c r="J571" s="216"/>
      <c r="K571" s="216"/>
      <c r="L571" s="221"/>
      <c r="M571" s="222"/>
      <c r="N571" s="223"/>
      <c r="O571" s="223"/>
      <c r="P571" s="223"/>
      <c r="Q571" s="223"/>
      <c r="R571" s="223"/>
      <c r="S571" s="223"/>
      <c r="T571" s="224"/>
      <c r="AT571" s="225" t="s">
        <v>141</v>
      </c>
      <c r="AU571" s="225" t="s">
        <v>81</v>
      </c>
      <c r="AV571" s="15" t="s">
        <v>137</v>
      </c>
      <c r="AW571" s="15" t="s">
        <v>33</v>
      </c>
      <c r="AX571" s="15" t="s">
        <v>79</v>
      </c>
      <c r="AY571" s="225" t="s">
        <v>130</v>
      </c>
    </row>
    <row r="572" spans="1:65" s="2" customFormat="1" ht="37.9" customHeight="1">
      <c r="A572" s="36"/>
      <c r="B572" s="37"/>
      <c r="C572" s="175" t="s">
        <v>833</v>
      </c>
      <c r="D572" s="175" t="s">
        <v>132</v>
      </c>
      <c r="E572" s="176" t="s">
        <v>834</v>
      </c>
      <c r="F572" s="177" t="s">
        <v>835</v>
      </c>
      <c r="G572" s="178" t="s">
        <v>303</v>
      </c>
      <c r="H572" s="179">
        <v>59.6</v>
      </c>
      <c r="I572" s="180"/>
      <c r="J572" s="181">
        <f>ROUND(I572*H572,2)</f>
        <v>0</v>
      </c>
      <c r="K572" s="177" t="s">
        <v>136</v>
      </c>
      <c r="L572" s="41"/>
      <c r="M572" s="182" t="s">
        <v>19</v>
      </c>
      <c r="N572" s="183" t="s">
        <v>43</v>
      </c>
      <c r="O572" s="66"/>
      <c r="P572" s="184">
        <f>O572*H572</f>
        <v>0</v>
      </c>
      <c r="Q572" s="184">
        <v>2.0899999999999998E-3</v>
      </c>
      <c r="R572" s="184">
        <f>Q572*H572</f>
        <v>0.12456399999999999</v>
      </c>
      <c r="S572" s="184">
        <v>0</v>
      </c>
      <c r="T572" s="18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248</v>
      </c>
      <c r="AT572" s="186" t="s">
        <v>132</v>
      </c>
      <c r="AU572" s="186" t="s">
        <v>81</v>
      </c>
      <c r="AY572" s="19" t="s">
        <v>130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79</v>
      </c>
      <c r="BK572" s="187">
        <f>ROUND(I572*H572,2)</f>
        <v>0</v>
      </c>
      <c r="BL572" s="19" t="s">
        <v>248</v>
      </c>
      <c r="BM572" s="186" t="s">
        <v>836</v>
      </c>
    </row>
    <row r="573" spans="1:65" s="2" customFormat="1" ht="11.25">
      <c r="A573" s="36"/>
      <c r="B573" s="37"/>
      <c r="C573" s="38"/>
      <c r="D573" s="188" t="s">
        <v>139</v>
      </c>
      <c r="E573" s="38"/>
      <c r="F573" s="189" t="s">
        <v>837</v>
      </c>
      <c r="G573" s="38"/>
      <c r="H573" s="38"/>
      <c r="I573" s="190"/>
      <c r="J573" s="38"/>
      <c r="K573" s="38"/>
      <c r="L573" s="41"/>
      <c r="M573" s="191"/>
      <c r="N573" s="192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139</v>
      </c>
      <c r="AU573" s="19" t="s">
        <v>81</v>
      </c>
    </row>
    <row r="574" spans="1:65" s="13" customFormat="1" ht="11.25">
      <c r="B574" s="193"/>
      <c r="C574" s="194"/>
      <c r="D574" s="195" t="s">
        <v>141</v>
      </c>
      <c r="E574" s="196" t="s">
        <v>19</v>
      </c>
      <c r="F574" s="197" t="s">
        <v>686</v>
      </c>
      <c r="G574" s="194"/>
      <c r="H574" s="196" t="s">
        <v>19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141</v>
      </c>
      <c r="AU574" s="203" t="s">
        <v>81</v>
      </c>
      <c r="AV574" s="13" t="s">
        <v>79</v>
      </c>
      <c r="AW574" s="13" t="s">
        <v>33</v>
      </c>
      <c r="AX574" s="13" t="s">
        <v>72</v>
      </c>
      <c r="AY574" s="203" t="s">
        <v>130</v>
      </c>
    </row>
    <row r="575" spans="1:65" s="14" customFormat="1" ht="11.25">
      <c r="B575" s="204"/>
      <c r="C575" s="205"/>
      <c r="D575" s="195" t="s">
        <v>141</v>
      </c>
      <c r="E575" s="206" t="s">
        <v>19</v>
      </c>
      <c r="F575" s="207" t="s">
        <v>662</v>
      </c>
      <c r="G575" s="205"/>
      <c r="H575" s="208">
        <v>33.200000000000003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141</v>
      </c>
      <c r="AU575" s="214" t="s">
        <v>81</v>
      </c>
      <c r="AV575" s="14" t="s">
        <v>81</v>
      </c>
      <c r="AW575" s="14" t="s">
        <v>33</v>
      </c>
      <c r="AX575" s="14" t="s">
        <v>72</v>
      </c>
      <c r="AY575" s="214" t="s">
        <v>130</v>
      </c>
    </row>
    <row r="576" spans="1:65" s="13" customFormat="1" ht="11.25">
      <c r="B576" s="193"/>
      <c r="C576" s="194"/>
      <c r="D576" s="195" t="s">
        <v>141</v>
      </c>
      <c r="E576" s="196" t="s">
        <v>19</v>
      </c>
      <c r="F576" s="197" t="s">
        <v>688</v>
      </c>
      <c r="G576" s="194"/>
      <c r="H576" s="196" t="s">
        <v>19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141</v>
      </c>
      <c r="AU576" s="203" t="s">
        <v>81</v>
      </c>
      <c r="AV576" s="13" t="s">
        <v>79</v>
      </c>
      <c r="AW576" s="13" t="s">
        <v>33</v>
      </c>
      <c r="AX576" s="13" t="s">
        <v>72</v>
      </c>
      <c r="AY576" s="203" t="s">
        <v>130</v>
      </c>
    </row>
    <row r="577" spans="1:65" s="14" customFormat="1" ht="11.25">
      <c r="B577" s="204"/>
      <c r="C577" s="205"/>
      <c r="D577" s="195" t="s">
        <v>141</v>
      </c>
      <c r="E577" s="206" t="s">
        <v>19</v>
      </c>
      <c r="F577" s="207" t="s">
        <v>648</v>
      </c>
      <c r="G577" s="205"/>
      <c r="H577" s="208">
        <v>16.399999999999999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141</v>
      </c>
      <c r="AU577" s="214" t="s">
        <v>81</v>
      </c>
      <c r="AV577" s="14" t="s">
        <v>81</v>
      </c>
      <c r="AW577" s="14" t="s">
        <v>33</v>
      </c>
      <c r="AX577" s="14" t="s">
        <v>72</v>
      </c>
      <c r="AY577" s="214" t="s">
        <v>130</v>
      </c>
    </row>
    <row r="578" spans="1:65" s="13" customFormat="1" ht="11.25">
      <c r="B578" s="193"/>
      <c r="C578" s="194"/>
      <c r="D578" s="195" t="s">
        <v>141</v>
      </c>
      <c r="E578" s="196" t="s">
        <v>19</v>
      </c>
      <c r="F578" s="197" t="s">
        <v>445</v>
      </c>
      <c r="G578" s="194"/>
      <c r="H578" s="196" t="s">
        <v>19</v>
      </c>
      <c r="I578" s="198"/>
      <c r="J578" s="194"/>
      <c r="K578" s="194"/>
      <c r="L578" s="199"/>
      <c r="M578" s="200"/>
      <c r="N578" s="201"/>
      <c r="O578" s="201"/>
      <c r="P578" s="201"/>
      <c r="Q578" s="201"/>
      <c r="R578" s="201"/>
      <c r="S578" s="201"/>
      <c r="T578" s="202"/>
      <c r="AT578" s="203" t="s">
        <v>141</v>
      </c>
      <c r="AU578" s="203" t="s">
        <v>81</v>
      </c>
      <c r="AV578" s="13" t="s">
        <v>79</v>
      </c>
      <c r="AW578" s="13" t="s">
        <v>33</v>
      </c>
      <c r="AX578" s="13" t="s">
        <v>72</v>
      </c>
      <c r="AY578" s="203" t="s">
        <v>130</v>
      </c>
    </row>
    <row r="579" spans="1:65" s="14" customFormat="1" ht="11.25">
      <c r="B579" s="204"/>
      <c r="C579" s="205"/>
      <c r="D579" s="195" t="s">
        <v>141</v>
      </c>
      <c r="E579" s="206" t="s">
        <v>19</v>
      </c>
      <c r="F579" s="207" t="s">
        <v>838</v>
      </c>
      <c r="G579" s="205"/>
      <c r="H579" s="208">
        <v>10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141</v>
      </c>
      <c r="AU579" s="214" t="s">
        <v>81</v>
      </c>
      <c r="AV579" s="14" t="s">
        <v>81</v>
      </c>
      <c r="AW579" s="14" t="s">
        <v>33</v>
      </c>
      <c r="AX579" s="14" t="s">
        <v>72</v>
      </c>
      <c r="AY579" s="214" t="s">
        <v>130</v>
      </c>
    </row>
    <row r="580" spans="1:65" s="15" customFormat="1" ht="11.25">
      <c r="B580" s="215"/>
      <c r="C580" s="216"/>
      <c r="D580" s="195" t="s">
        <v>141</v>
      </c>
      <c r="E580" s="217" t="s">
        <v>19</v>
      </c>
      <c r="F580" s="218" t="s">
        <v>150</v>
      </c>
      <c r="G580" s="216"/>
      <c r="H580" s="219">
        <v>59.6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141</v>
      </c>
      <c r="AU580" s="225" t="s">
        <v>81</v>
      </c>
      <c r="AV580" s="15" t="s">
        <v>137</v>
      </c>
      <c r="AW580" s="15" t="s">
        <v>33</v>
      </c>
      <c r="AX580" s="15" t="s">
        <v>79</v>
      </c>
      <c r="AY580" s="225" t="s">
        <v>130</v>
      </c>
    </row>
    <row r="581" spans="1:65" s="2" customFormat="1" ht="24.2" customHeight="1">
      <c r="A581" s="36"/>
      <c r="B581" s="37"/>
      <c r="C581" s="175" t="s">
        <v>839</v>
      </c>
      <c r="D581" s="175" t="s">
        <v>132</v>
      </c>
      <c r="E581" s="176" t="s">
        <v>840</v>
      </c>
      <c r="F581" s="177" t="s">
        <v>841</v>
      </c>
      <c r="G581" s="178" t="s">
        <v>303</v>
      </c>
      <c r="H581" s="179">
        <v>50.78</v>
      </c>
      <c r="I581" s="180"/>
      <c r="J581" s="181">
        <f>ROUND(I581*H581,2)</f>
        <v>0</v>
      </c>
      <c r="K581" s="177" t="s">
        <v>136</v>
      </c>
      <c r="L581" s="41"/>
      <c r="M581" s="182" t="s">
        <v>19</v>
      </c>
      <c r="N581" s="183" t="s">
        <v>43</v>
      </c>
      <c r="O581" s="66"/>
      <c r="P581" s="184">
        <f>O581*H581</f>
        <v>0</v>
      </c>
      <c r="Q581" s="184">
        <v>2.9399999999999999E-3</v>
      </c>
      <c r="R581" s="184">
        <f>Q581*H581</f>
        <v>0.14929319999999999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248</v>
      </c>
      <c r="AT581" s="186" t="s">
        <v>132</v>
      </c>
      <c r="AU581" s="186" t="s">
        <v>81</v>
      </c>
      <c r="AY581" s="19" t="s">
        <v>130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79</v>
      </c>
      <c r="BK581" s="187">
        <f>ROUND(I581*H581,2)</f>
        <v>0</v>
      </c>
      <c r="BL581" s="19" t="s">
        <v>248</v>
      </c>
      <c r="BM581" s="186" t="s">
        <v>842</v>
      </c>
    </row>
    <row r="582" spans="1:65" s="2" customFormat="1" ht="11.25">
      <c r="A582" s="36"/>
      <c r="B582" s="37"/>
      <c r="C582" s="38"/>
      <c r="D582" s="188" t="s">
        <v>139</v>
      </c>
      <c r="E582" s="38"/>
      <c r="F582" s="189" t="s">
        <v>843</v>
      </c>
      <c r="G582" s="38"/>
      <c r="H582" s="38"/>
      <c r="I582" s="190"/>
      <c r="J582" s="38"/>
      <c r="K582" s="38"/>
      <c r="L582" s="41"/>
      <c r="M582" s="191"/>
      <c r="N582" s="192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139</v>
      </c>
      <c r="AU582" s="19" t="s">
        <v>81</v>
      </c>
    </row>
    <row r="583" spans="1:65" s="2" customFormat="1" ht="44.25" customHeight="1">
      <c r="A583" s="36"/>
      <c r="B583" s="37"/>
      <c r="C583" s="175" t="s">
        <v>844</v>
      </c>
      <c r="D583" s="175" t="s">
        <v>132</v>
      </c>
      <c r="E583" s="176" t="s">
        <v>845</v>
      </c>
      <c r="F583" s="177" t="s">
        <v>846</v>
      </c>
      <c r="G583" s="178" t="s">
        <v>303</v>
      </c>
      <c r="H583" s="179">
        <v>50.78</v>
      </c>
      <c r="I583" s="180"/>
      <c r="J583" s="181">
        <f>ROUND(I583*H583,2)</f>
        <v>0</v>
      </c>
      <c r="K583" s="177" t="s">
        <v>136</v>
      </c>
      <c r="L583" s="41"/>
      <c r="M583" s="182" t="s">
        <v>19</v>
      </c>
      <c r="N583" s="183" t="s">
        <v>43</v>
      </c>
      <c r="O583" s="66"/>
      <c r="P583" s="184">
        <f>O583*H583</f>
        <v>0</v>
      </c>
      <c r="Q583" s="184">
        <v>2.14E-3</v>
      </c>
      <c r="R583" s="184">
        <f>Q583*H583</f>
        <v>0.10866920000000001</v>
      </c>
      <c r="S583" s="184">
        <v>0</v>
      </c>
      <c r="T583" s="18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248</v>
      </c>
      <c r="AT583" s="186" t="s">
        <v>132</v>
      </c>
      <c r="AU583" s="186" t="s">
        <v>81</v>
      </c>
      <c r="AY583" s="19" t="s">
        <v>130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79</v>
      </c>
      <c r="BK583" s="187">
        <f>ROUND(I583*H583,2)</f>
        <v>0</v>
      </c>
      <c r="BL583" s="19" t="s">
        <v>248</v>
      </c>
      <c r="BM583" s="186" t="s">
        <v>847</v>
      </c>
    </row>
    <row r="584" spans="1:65" s="2" customFormat="1" ht="11.25">
      <c r="A584" s="36"/>
      <c r="B584" s="37"/>
      <c r="C584" s="38"/>
      <c r="D584" s="188" t="s">
        <v>139</v>
      </c>
      <c r="E584" s="38"/>
      <c r="F584" s="189" t="s">
        <v>848</v>
      </c>
      <c r="G584" s="38"/>
      <c r="H584" s="38"/>
      <c r="I584" s="190"/>
      <c r="J584" s="38"/>
      <c r="K584" s="38"/>
      <c r="L584" s="41"/>
      <c r="M584" s="191"/>
      <c r="N584" s="192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139</v>
      </c>
      <c r="AU584" s="19" t="s">
        <v>81</v>
      </c>
    </row>
    <row r="585" spans="1:65" s="13" customFormat="1" ht="11.25">
      <c r="B585" s="193"/>
      <c r="C585" s="194"/>
      <c r="D585" s="195" t="s">
        <v>141</v>
      </c>
      <c r="E585" s="196" t="s">
        <v>19</v>
      </c>
      <c r="F585" s="197" t="s">
        <v>686</v>
      </c>
      <c r="G585" s="194"/>
      <c r="H585" s="196" t="s">
        <v>19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141</v>
      </c>
      <c r="AU585" s="203" t="s">
        <v>81</v>
      </c>
      <c r="AV585" s="13" t="s">
        <v>79</v>
      </c>
      <c r="AW585" s="13" t="s">
        <v>33</v>
      </c>
      <c r="AX585" s="13" t="s">
        <v>72</v>
      </c>
      <c r="AY585" s="203" t="s">
        <v>130</v>
      </c>
    </row>
    <row r="586" spans="1:65" s="14" customFormat="1" ht="11.25">
      <c r="B586" s="204"/>
      <c r="C586" s="205"/>
      <c r="D586" s="195" t="s">
        <v>141</v>
      </c>
      <c r="E586" s="206" t="s">
        <v>19</v>
      </c>
      <c r="F586" s="207" t="s">
        <v>849</v>
      </c>
      <c r="G586" s="205"/>
      <c r="H586" s="208">
        <v>31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141</v>
      </c>
      <c r="AU586" s="214" t="s">
        <v>81</v>
      </c>
      <c r="AV586" s="14" t="s">
        <v>81</v>
      </c>
      <c r="AW586" s="14" t="s">
        <v>33</v>
      </c>
      <c r="AX586" s="14" t="s">
        <v>72</v>
      </c>
      <c r="AY586" s="214" t="s">
        <v>130</v>
      </c>
    </row>
    <row r="587" spans="1:65" s="13" customFormat="1" ht="11.25">
      <c r="B587" s="193"/>
      <c r="C587" s="194"/>
      <c r="D587" s="195" t="s">
        <v>141</v>
      </c>
      <c r="E587" s="196" t="s">
        <v>19</v>
      </c>
      <c r="F587" s="197" t="s">
        <v>688</v>
      </c>
      <c r="G587" s="194"/>
      <c r="H587" s="196" t="s">
        <v>19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141</v>
      </c>
      <c r="AU587" s="203" t="s">
        <v>81</v>
      </c>
      <c r="AV587" s="13" t="s">
        <v>79</v>
      </c>
      <c r="AW587" s="13" t="s">
        <v>33</v>
      </c>
      <c r="AX587" s="13" t="s">
        <v>72</v>
      </c>
      <c r="AY587" s="203" t="s">
        <v>130</v>
      </c>
    </row>
    <row r="588" spans="1:65" s="14" customFormat="1" ht="11.25">
      <c r="B588" s="204"/>
      <c r="C588" s="205"/>
      <c r="D588" s="195" t="s">
        <v>141</v>
      </c>
      <c r="E588" s="206" t="s">
        <v>19</v>
      </c>
      <c r="F588" s="207" t="s">
        <v>850</v>
      </c>
      <c r="G588" s="205"/>
      <c r="H588" s="208">
        <v>19.78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141</v>
      </c>
      <c r="AU588" s="214" t="s">
        <v>81</v>
      </c>
      <c r="AV588" s="14" t="s">
        <v>81</v>
      </c>
      <c r="AW588" s="14" t="s">
        <v>33</v>
      </c>
      <c r="AX588" s="14" t="s">
        <v>72</v>
      </c>
      <c r="AY588" s="214" t="s">
        <v>130</v>
      </c>
    </row>
    <row r="589" spans="1:65" s="15" customFormat="1" ht="11.25">
      <c r="B589" s="215"/>
      <c r="C589" s="216"/>
      <c r="D589" s="195" t="s">
        <v>141</v>
      </c>
      <c r="E589" s="217" t="s">
        <v>19</v>
      </c>
      <c r="F589" s="218" t="s">
        <v>150</v>
      </c>
      <c r="G589" s="216"/>
      <c r="H589" s="219">
        <v>50.78</v>
      </c>
      <c r="I589" s="220"/>
      <c r="J589" s="216"/>
      <c r="K589" s="216"/>
      <c r="L589" s="221"/>
      <c r="M589" s="222"/>
      <c r="N589" s="223"/>
      <c r="O589" s="223"/>
      <c r="P589" s="223"/>
      <c r="Q589" s="223"/>
      <c r="R589" s="223"/>
      <c r="S589" s="223"/>
      <c r="T589" s="224"/>
      <c r="AT589" s="225" t="s">
        <v>141</v>
      </c>
      <c r="AU589" s="225" t="s">
        <v>81</v>
      </c>
      <c r="AV589" s="15" t="s">
        <v>137</v>
      </c>
      <c r="AW589" s="15" t="s">
        <v>33</v>
      </c>
      <c r="AX589" s="15" t="s">
        <v>79</v>
      </c>
      <c r="AY589" s="225" t="s">
        <v>130</v>
      </c>
    </row>
    <row r="590" spans="1:65" s="2" customFormat="1" ht="49.15" customHeight="1">
      <c r="A590" s="36"/>
      <c r="B590" s="37"/>
      <c r="C590" s="175" t="s">
        <v>851</v>
      </c>
      <c r="D590" s="175" t="s">
        <v>132</v>
      </c>
      <c r="E590" s="176" t="s">
        <v>852</v>
      </c>
      <c r="F590" s="177" t="s">
        <v>853</v>
      </c>
      <c r="G590" s="178" t="s">
        <v>303</v>
      </c>
      <c r="H590" s="179">
        <v>11.36</v>
      </c>
      <c r="I590" s="180"/>
      <c r="J590" s="181">
        <f>ROUND(I590*H590,2)</f>
        <v>0</v>
      </c>
      <c r="K590" s="177" t="s">
        <v>19</v>
      </c>
      <c r="L590" s="41"/>
      <c r="M590" s="182" t="s">
        <v>19</v>
      </c>
      <c r="N590" s="183" t="s">
        <v>43</v>
      </c>
      <c r="O590" s="66"/>
      <c r="P590" s="184">
        <f>O590*H590</f>
        <v>0</v>
      </c>
      <c r="Q590" s="184">
        <v>1.7899999999999999E-3</v>
      </c>
      <c r="R590" s="184">
        <f>Q590*H590</f>
        <v>2.0334399999999999E-2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248</v>
      </c>
      <c r="AT590" s="186" t="s">
        <v>132</v>
      </c>
      <c r="AU590" s="186" t="s">
        <v>81</v>
      </c>
      <c r="AY590" s="19" t="s">
        <v>130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79</v>
      </c>
      <c r="BK590" s="187">
        <f>ROUND(I590*H590,2)</f>
        <v>0</v>
      </c>
      <c r="BL590" s="19" t="s">
        <v>248</v>
      </c>
      <c r="BM590" s="186" t="s">
        <v>854</v>
      </c>
    </row>
    <row r="591" spans="1:65" s="13" customFormat="1" ht="11.25">
      <c r="B591" s="193"/>
      <c r="C591" s="194"/>
      <c r="D591" s="195" t="s">
        <v>141</v>
      </c>
      <c r="E591" s="196" t="s">
        <v>19</v>
      </c>
      <c r="F591" s="197" t="s">
        <v>763</v>
      </c>
      <c r="G591" s="194"/>
      <c r="H591" s="196" t="s">
        <v>19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141</v>
      </c>
      <c r="AU591" s="203" t="s">
        <v>81</v>
      </c>
      <c r="AV591" s="13" t="s">
        <v>79</v>
      </c>
      <c r="AW591" s="13" t="s">
        <v>33</v>
      </c>
      <c r="AX591" s="13" t="s">
        <v>72</v>
      </c>
      <c r="AY591" s="203" t="s">
        <v>130</v>
      </c>
    </row>
    <row r="592" spans="1:65" s="14" customFormat="1" ht="11.25">
      <c r="B592" s="204"/>
      <c r="C592" s="205"/>
      <c r="D592" s="195" t="s">
        <v>141</v>
      </c>
      <c r="E592" s="206" t="s">
        <v>19</v>
      </c>
      <c r="F592" s="207" t="s">
        <v>855</v>
      </c>
      <c r="G592" s="205"/>
      <c r="H592" s="208">
        <v>11.36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141</v>
      </c>
      <c r="AU592" s="214" t="s">
        <v>81</v>
      </c>
      <c r="AV592" s="14" t="s">
        <v>81</v>
      </c>
      <c r="AW592" s="14" t="s">
        <v>33</v>
      </c>
      <c r="AX592" s="14" t="s">
        <v>79</v>
      </c>
      <c r="AY592" s="214" t="s">
        <v>130</v>
      </c>
    </row>
    <row r="593" spans="1:65" s="2" customFormat="1" ht="44.25" customHeight="1">
      <c r="A593" s="36"/>
      <c r="B593" s="37"/>
      <c r="C593" s="175" t="s">
        <v>856</v>
      </c>
      <c r="D593" s="175" t="s">
        <v>132</v>
      </c>
      <c r="E593" s="176" t="s">
        <v>857</v>
      </c>
      <c r="F593" s="177" t="s">
        <v>858</v>
      </c>
      <c r="G593" s="178" t="s">
        <v>303</v>
      </c>
      <c r="H593" s="179">
        <v>3.4</v>
      </c>
      <c r="I593" s="180"/>
      <c r="J593" s="181">
        <f>ROUND(I593*H593,2)</f>
        <v>0</v>
      </c>
      <c r="K593" s="177" t="s">
        <v>136</v>
      </c>
      <c r="L593" s="41"/>
      <c r="M593" s="182" t="s">
        <v>19</v>
      </c>
      <c r="N593" s="183" t="s">
        <v>43</v>
      </c>
      <c r="O593" s="66"/>
      <c r="P593" s="184">
        <f>O593*H593</f>
        <v>0</v>
      </c>
      <c r="Q593" s="184">
        <v>2.8900000000000002E-3</v>
      </c>
      <c r="R593" s="184">
        <f>Q593*H593</f>
        <v>9.8259999999999997E-3</v>
      </c>
      <c r="S593" s="184">
        <v>0</v>
      </c>
      <c r="T593" s="18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6" t="s">
        <v>248</v>
      </c>
      <c r="AT593" s="186" t="s">
        <v>132</v>
      </c>
      <c r="AU593" s="186" t="s">
        <v>81</v>
      </c>
      <c r="AY593" s="19" t="s">
        <v>130</v>
      </c>
      <c r="BE593" s="187">
        <f>IF(N593="základní",J593,0)</f>
        <v>0</v>
      </c>
      <c r="BF593" s="187">
        <f>IF(N593="snížená",J593,0)</f>
        <v>0</v>
      </c>
      <c r="BG593" s="187">
        <f>IF(N593="zákl. přenesená",J593,0)</f>
        <v>0</v>
      </c>
      <c r="BH593" s="187">
        <f>IF(N593="sníž. přenesená",J593,0)</f>
        <v>0</v>
      </c>
      <c r="BI593" s="187">
        <f>IF(N593="nulová",J593,0)</f>
        <v>0</v>
      </c>
      <c r="BJ593" s="19" t="s">
        <v>79</v>
      </c>
      <c r="BK593" s="187">
        <f>ROUND(I593*H593,2)</f>
        <v>0</v>
      </c>
      <c r="BL593" s="19" t="s">
        <v>248</v>
      </c>
      <c r="BM593" s="186" t="s">
        <v>859</v>
      </c>
    </row>
    <row r="594" spans="1:65" s="2" customFormat="1" ht="11.25">
      <c r="A594" s="36"/>
      <c r="B594" s="37"/>
      <c r="C594" s="38"/>
      <c r="D594" s="188" t="s">
        <v>139</v>
      </c>
      <c r="E594" s="38"/>
      <c r="F594" s="189" t="s">
        <v>860</v>
      </c>
      <c r="G594" s="38"/>
      <c r="H594" s="38"/>
      <c r="I594" s="190"/>
      <c r="J594" s="38"/>
      <c r="K594" s="38"/>
      <c r="L594" s="41"/>
      <c r="M594" s="191"/>
      <c r="N594" s="192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139</v>
      </c>
      <c r="AU594" s="19" t="s">
        <v>81</v>
      </c>
    </row>
    <row r="595" spans="1:65" s="13" customFormat="1" ht="11.25">
      <c r="B595" s="193"/>
      <c r="C595" s="194"/>
      <c r="D595" s="195" t="s">
        <v>141</v>
      </c>
      <c r="E595" s="196" t="s">
        <v>19</v>
      </c>
      <c r="F595" s="197" t="s">
        <v>445</v>
      </c>
      <c r="G595" s="194"/>
      <c r="H595" s="196" t="s">
        <v>19</v>
      </c>
      <c r="I595" s="198"/>
      <c r="J595" s="194"/>
      <c r="K595" s="194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141</v>
      </c>
      <c r="AU595" s="203" t="s">
        <v>81</v>
      </c>
      <c r="AV595" s="13" t="s">
        <v>79</v>
      </c>
      <c r="AW595" s="13" t="s">
        <v>33</v>
      </c>
      <c r="AX595" s="13" t="s">
        <v>72</v>
      </c>
      <c r="AY595" s="203" t="s">
        <v>130</v>
      </c>
    </row>
    <row r="596" spans="1:65" s="14" customFormat="1" ht="11.25">
      <c r="B596" s="204"/>
      <c r="C596" s="205"/>
      <c r="D596" s="195" t="s">
        <v>141</v>
      </c>
      <c r="E596" s="206" t="s">
        <v>19</v>
      </c>
      <c r="F596" s="207" t="s">
        <v>861</v>
      </c>
      <c r="G596" s="205"/>
      <c r="H596" s="208">
        <v>3.4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141</v>
      </c>
      <c r="AU596" s="214" t="s">
        <v>81</v>
      </c>
      <c r="AV596" s="14" t="s">
        <v>81</v>
      </c>
      <c r="AW596" s="14" t="s">
        <v>33</v>
      </c>
      <c r="AX596" s="14" t="s">
        <v>72</v>
      </c>
      <c r="AY596" s="214" t="s">
        <v>130</v>
      </c>
    </row>
    <row r="597" spans="1:65" s="15" customFormat="1" ht="11.25">
      <c r="B597" s="215"/>
      <c r="C597" s="216"/>
      <c r="D597" s="195" t="s">
        <v>141</v>
      </c>
      <c r="E597" s="217" t="s">
        <v>19</v>
      </c>
      <c r="F597" s="218" t="s">
        <v>150</v>
      </c>
      <c r="G597" s="216"/>
      <c r="H597" s="219">
        <v>3.4</v>
      </c>
      <c r="I597" s="220"/>
      <c r="J597" s="216"/>
      <c r="K597" s="216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141</v>
      </c>
      <c r="AU597" s="225" t="s">
        <v>81</v>
      </c>
      <c r="AV597" s="15" t="s">
        <v>137</v>
      </c>
      <c r="AW597" s="15" t="s">
        <v>33</v>
      </c>
      <c r="AX597" s="15" t="s">
        <v>79</v>
      </c>
      <c r="AY597" s="225" t="s">
        <v>130</v>
      </c>
    </row>
    <row r="598" spans="1:65" s="2" customFormat="1" ht="33" customHeight="1">
      <c r="A598" s="36"/>
      <c r="B598" s="37"/>
      <c r="C598" s="175" t="s">
        <v>862</v>
      </c>
      <c r="D598" s="175" t="s">
        <v>132</v>
      </c>
      <c r="E598" s="176" t="s">
        <v>863</v>
      </c>
      <c r="F598" s="177" t="s">
        <v>864</v>
      </c>
      <c r="G598" s="178" t="s">
        <v>303</v>
      </c>
      <c r="H598" s="179">
        <v>3.4</v>
      </c>
      <c r="I598" s="180"/>
      <c r="J598" s="181">
        <f>ROUND(I598*H598,2)</f>
        <v>0</v>
      </c>
      <c r="K598" s="177" t="s">
        <v>136</v>
      </c>
      <c r="L598" s="41"/>
      <c r="M598" s="182" t="s">
        <v>19</v>
      </c>
      <c r="N598" s="183" t="s">
        <v>43</v>
      </c>
      <c r="O598" s="66"/>
      <c r="P598" s="184">
        <f>O598*H598</f>
        <v>0</v>
      </c>
      <c r="Q598" s="184">
        <v>8.9999999999999998E-4</v>
      </c>
      <c r="R598" s="184">
        <f>Q598*H598</f>
        <v>3.0599999999999998E-3</v>
      </c>
      <c r="S598" s="184">
        <v>0</v>
      </c>
      <c r="T598" s="185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6" t="s">
        <v>248</v>
      </c>
      <c r="AT598" s="186" t="s">
        <v>132</v>
      </c>
      <c r="AU598" s="186" t="s">
        <v>81</v>
      </c>
      <c r="AY598" s="19" t="s">
        <v>130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19" t="s">
        <v>79</v>
      </c>
      <c r="BK598" s="187">
        <f>ROUND(I598*H598,2)</f>
        <v>0</v>
      </c>
      <c r="BL598" s="19" t="s">
        <v>248</v>
      </c>
      <c r="BM598" s="186" t="s">
        <v>865</v>
      </c>
    </row>
    <row r="599" spans="1:65" s="2" customFormat="1" ht="11.25">
      <c r="A599" s="36"/>
      <c r="B599" s="37"/>
      <c r="C599" s="38"/>
      <c r="D599" s="188" t="s">
        <v>139</v>
      </c>
      <c r="E599" s="38"/>
      <c r="F599" s="189" t="s">
        <v>866</v>
      </c>
      <c r="G599" s="38"/>
      <c r="H599" s="38"/>
      <c r="I599" s="190"/>
      <c r="J599" s="38"/>
      <c r="K599" s="38"/>
      <c r="L599" s="41"/>
      <c r="M599" s="191"/>
      <c r="N599" s="192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139</v>
      </c>
      <c r="AU599" s="19" t="s">
        <v>81</v>
      </c>
    </row>
    <row r="600" spans="1:65" s="13" customFormat="1" ht="11.25">
      <c r="B600" s="193"/>
      <c r="C600" s="194"/>
      <c r="D600" s="195" t="s">
        <v>141</v>
      </c>
      <c r="E600" s="196" t="s">
        <v>19</v>
      </c>
      <c r="F600" s="197" t="s">
        <v>445</v>
      </c>
      <c r="G600" s="194"/>
      <c r="H600" s="196" t="s">
        <v>19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141</v>
      </c>
      <c r="AU600" s="203" t="s">
        <v>81</v>
      </c>
      <c r="AV600" s="13" t="s">
        <v>79</v>
      </c>
      <c r="AW600" s="13" t="s">
        <v>33</v>
      </c>
      <c r="AX600" s="13" t="s">
        <v>72</v>
      </c>
      <c r="AY600" s="203" t="s">
        <v>130</v>
      </c>
    </row>
    <row r="601" spans="1:65" s="14" customFormat="1" ht="11.25">
      <c r="B601" s="204"/>
      <c r="C601" s="205"/>
      <c r="D601" s="195" t="s">
        <v>141</v>
      </c>
      <c r="E601" s="206" t="s">
        <v>19</v>
      </c>
      <c r="F601" s="207" t="s">
        <v>861</v>
      </c>
      <c r="G601" s="205"/>
      <c r="H601" s="208">
        <v>3.4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141</v>
      </c>
      <c r="AU601" s="214" t="s">
        <v>81</v>
      </c>
      <c r="AV601" s="14" t="s">
        <v>81</v>
      </c>
      <c r="AW601" s="14" t="s">
        <v>33</v>
      </c>
      <c r="AX601" s="14" t="s">
        <v>72</v>
      </c>
      <c r="AY601" s="214" t="s">
        <v>130</v>
      </c>
    </row>
    <row r="602" spans="1:65" s="15" customFormat="1" ht="11.25">
      <c r="B602" s="215"/>
      <c r="C602" s="216"/>
      <c r="D602" s="195" t="s">
        <v>141</v>
      </c>
      <c r="E602" s="217" t="s">
        <v>19</v>
      </c>
      <c r="F602" s="218" t="s">
        <v>150</v>
      </c>
      <c r="G602" s="216"/>
      <c r="H602" s="219">
        <v>3.4</v>
      </c>
      <c r="I602" s="220"/>
      <c r="J602" s="216"/>
      <c r="K602" s="216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141</v>
      </c>
      <c r="AU602" s="225" t="s">
        <v>81</v>
      </c>
      <c r="AV602" s="15" t="s">
        <v>137</v>
      </c>
      <c r="AW602" s="15" t="s">
        <v>33</v>
      </c>
      <c r="AX602" s="15" t="s">
        <v>79</v>
      </c>
      <c r="AY602" s="225" t="s">
        <v>130</v>
      </c>
    </row>
    <row r="603" spans="1:65" s="2" customFormat="1" ht="33" customHeight="1">
      <c r="A603" s="36"/>
      <c r="B603" s="37"/>
      <c r="C603" s="175" t="s">
        <v>867</v>
      </c>
      <c r="D603" s="175" t="s">
        <v>132</v>
      </c>
      <c r="E603" s="176" t="s">
        <v>868</v>
      </c>
      <c r="F603" s="177" t="s">
        <v>869</v>
      </c>
      <c r="G603" s="178" t="s">
        <v>303</v>
      </c>
      <c r="H603" s="179">
        <v>61.064999999999998</v>
      </c>
      <c r="I603" s="180"/>
      <c r="J603" s="181">
        <f>ROUND(I603*H603,2)</f>
        <v>0</v>
      </c>
      <c r="K603" s="177" t="s">
        <v>136</v>
      </c>
      <c r="L603" s="41"/>
      <c r="M603" s="182" t="s">
        <v>19</v>
      </c>
      <c r="N603" s="183" t="s">
        <v>43</v>
      </c>
      <c r="O603" s="66"/>
      <c r="P603" s="184">
        <f>O603*H603</f>
        <v>0</v>
      </c>
      <c r="Q603" s="184">
        <v>1.6900000000000001E-3</v>
      </c>
      <c r="R603" s="184">
        <f>Q603*H603</f>
        <v>0.10319985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248</v>
      </c>
      <c r="AT603" s="186" t="s">
        <v>132</v>
      </c>
      <c r="AU603" s="186" t="s">
        <v>81</v>
      </c>
      <c r="AY603" s="19" t="s">
        <v>130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79</v>
      </c>
      <c r="BK603" s="187">
        <f>ROUND(I603*H603,2)</f>
        <v>0</v>
      </c>
      <c r="BL603" s="19" t="s">
        <v>248</v>
      </c>
      <c r="BM603" s="186" t="s">
        <v>870</v>
      </c>
    </row>
    <row r="604" spans="1:65" s="2" customFormat="1" ht="11.25">
      <c r="A604" s="36"/>
      <c r="B604" s="37"/>
      <c r="C604" s="38"/>
      <c r="D604" s="188" t="s">
        <v>139</v>
      </c>
      <c r="E604" s="38"/>
      <c r="F604" s="189" t="s">
        <v>871</v>
      </c>
      <c r="G604" s="38"/>
      <c r="H604" s="38"/>
      <c r="I604" s="190"/>
      <c r="J604" s="38"/>
      <c r="K604" s="38"/>
      <c r="L604" s="41"/>
      <c r="M604" s="191"/>
      <c r="N604" s="192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139</v>
      </c>
      <c r="AU604" s="19" t="s">
        <v>81</v>
      </c>
    </row>
    <row r="605" spans="1:65" s="13" customFormat="1" ht="11.25">
      <c r="B605" s="193"/>
      <c r="C605" s="194"/>
      <c r="D605" s="195" t="s">
        <v>141</v>
      </c>
      <c r="E605" s="196" t="s">
        <v>19</v>
      </c>
      <c r="F605" s="197" t="s">
        <v>686</v>
      </c>
      <c r="G605" s="194"/>
      <c r="H605" s="196" t="s">
        <v>19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141</v>
      </c>
      <c r="AU605" s="203" t="s">
        <v>81</v>
      </c>
      <c r="AV605" s="13" t="s">
        <v>79</v>
      </c>
      <c r="AW605" s="13" t="s">
        <v>33</v>
      </c>
      <c r="AX605" s="13" t="s">
        <v>72</v>
      </c>
      <c r="AY605" s="203" t="s">
        <v>130</v>
      </c>
    </row>
    <row r="606" spans="1:65" s="14" customFormat="1" ht="11.25">
      <c r="B606" s="204"/>
      <c r="C606" s="205"/>
      <c r="D606" s="195" t="s">
        <v>141</v>
      </c>
      <c r="E606" s="206" t="s">
        <v>19</v>
      </c>
      <c r="F606" s="207" t="s">
        <v>849</v>
      </c>
      <c r="G606" s="205"/>
      <c r="H606" s="208">
        <v>31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141</v>
      </c>
      <c r="AU606" s="214" t="s">
        <v>81</v>
      </c>
      <c r="AV606" s="14" t="s">
        <v>81</v>
      </c>
      <c r="AW606" s="14" t="s">
        <v>33</v>
      </c>
      <c r="AX606" s="14" t="s">
        <v>72</v>
      </c>
      <c r="AY606" s="214" t="s">
        <v>130</v>
      </c>
    </row>
    <row r="607" spans="1:65" s="13" customFormat="1" ht="11.25">
      <c r="B607" s="193"/>
      <c r="C607" s="194"/>
      <c r="D607" s="195" t="s">
        <v>141</v>
      </c>
      <c r="E607" s="196" t="s">
        <v>19</v>
      </c>
      <c r="F607" s="197" t="s">
        <v>688</v>
      </c>
      <c r="G607" s="194"/>
      <c r="H607" s="196" t="s">
        <v>19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141</v>
      </c>
      <c r="AU607" s="203" t="s">
        <v>81</v>
      </c>
      <c r="AV607" s="13" t="s">
        <v>79</v>
      </c>
      <c r="AW607" s="13" t="s">
        <v>33</v>
      </c>
      <c r="AX607" s="13" t="s">
        <v>72</v>
      </c>
      <c r="AY607" s="203" t="s">
        <v>130</v>
      </c>
    </row>
    <row r="608" spans="1:65" s="14" customFormat="1" ht="11.25">
      <c r="B608" s="204"/>
      <c r="C608" s="205"/>
      <c r="D608" s="195" t="s">
        <v>141</v>
      </c>
      <c r="E608" s="206" t="s">
        <v>19</v>
      </c>
      <c r="F608" s="207" t="s">
        <v>872</v>
      </c>
      <c r="G608" s="205"/>
      <c r="H608" s="208">
        <v>19.78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141</v>
      </c>
      <c r="AU608" s="214" t="s">
        <v>81</v>
      </c>
      <c r="AV608" s="14" t="s">
        <v>81</v>
      </c>
      <c r="AW608" s="14" t="s">
        <v>33</v>
      </c>
      <c r="AX608" s="14" t="s">
        <v>72</v>
      </c>
      <c r="AY608" s="214" t="s">
        <v>130</v>
      </c>
    </row>
    <row r="609" spans="1:65" s="13" customFormat="1" ht="11.25">
      <c r="B609" s="193"/>
      <c r="C609" s="194"/>
      <c r="D609" s="195" t="s">
        <v>141</v>
      </c>
      <c r="E609" s="196" t="s">
        <v>19</v>
      </c>
      <c r="F609" s="197" t="s">
        <v>873</v>
      </c>
      <c r="G609" s="194"/>
      <c r="H609" s="196" t="s">
        <v>19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141</v>
      </c>
      <c r="AU609" s="203" t="s">
        <v>81</v>
      </c>
      <c r="AV609" s="13" t="s">
        <v>79</v>
      </c>
      <c r="AW609" s="13" t="s">
        <v>33</v>
      </c>
      <c r="AX609" s="13" t="s">
        <v>72</v>
      </c>
      <c r="AY609" s="203" t="s">
        <v>130</v>
      </c>
    </row>
    <row r="610" spans="1:65" s="14" customFormat="1" ht="11.25">
      <c r="B610" s="204"/>
      <c r="C610" s="205"/>
      <c r="D610" s="195" t="s">
        <v>141</v>
      </c>
      <c r="E610" s="206" t="s">
        <v>19</v>
      </c>
      <c r="F610" s="207" t="s">
        <v>874</v>
      </c>
      <c r="G610" s="205"/>
      <c r="H610" s="208">
        <v>10.285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141</v>
      </c>
      <c r="AU610" s="214" t="s">
        <v>81</v>
      </c>
      <c r="AV610" s="14" t="s">
        <v>81</v>
      </c>
      <c r="AW610" s="14" t="s">
        <v>33</v>
      </c>
      <c r="AX610" s="14" t="s">
        <v>72</v>
      </c>
      <c r="AY610" s="214" t="s">
        <v>130</v>
      </c>
    </row>
    <row r="611" spans="1:65" s="15" customFormat="1" ht="11.25">
      <c r="B611" s="215"/>
      <c r="C611" s="216"/>
      <c r="D611" s="195" t="s">
        <v>141</v>
      </c>
      <c r="E611" s="217" t="s">
        <v>19</v>
      </c>
      <c r="F611" s="218" t="s">
        <v>150</v>
      </c>
      <c r="G611" s="216"/>
      <c r="H611" s="219">
        <v>61.064999999999998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141</v>
      </c>
      <c r="AU611" s="225" t="s">
        <v>81</v>
      </c>
      <c r="AV611" s="15" t="s">
        <v>137</v>
      </c>
      <c r="AW611" s="15" t="s">
        <v>33</v>
      </c>
      <c r="AX611" s="15" t="s">
        <v>79</v>
      </c>
      <c r="AY611" s="225" t="s">
        <v>130</v>
      </c>
    </row>
    <row r="612" spans="1:65" s="2" customFormat="1" ht="44.25" customHeight="1">
      <c r="A612" s="36"/>
      <c r="B612" s="37"/>
      <c r="C612" s="175" t="s">
        <v>875</v>
      </c>
      <c r="D612" s="175" t="s">
        <v>132</v>
      </c>
      <c r="E612" s="176" t="s">
        <v>876</v>
      </c>
      <c r="F612" s="177" t="s">
        <v>877</v>
      </c>
      <c r="G612" s="178" t="s">
        <v>357</v>
      </c>
      <c r="H612" s="179">
        <v>5</v>
      </c>
      <c r="I612" s="180"/>
      <c r="J612" s="181">
        <f>ROUND(I612*H612,2)</f>
        <v>0</v>
      </c>
      <c r="K612" s="177" t="s">
        <v>136</v>
      </c>
      <c r="L612" s="41"/>
      <c r="M612" s="182" t="s">
        <v>19</v>
      </c>
      <c r="N612" s="183" t="s">
        <v>43</v>
      </c>
      <c r="O612" s="66"/>
      <c r="P612" s="184">
        <f>O612*H612</f>
        <v>0</v>
      </c>
      <c r="Q612" s="184">
        <v>3.6000000000000002E-4</v>
      </c>
      <c r="R612" s="184">
        <f>Q612*H612</f>
        <v>1.8000000000000002E-3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248</v>
      </c>
      <c r="AT612" s="186" t="s">
        <v>132</v>
      </c>
      <c r="AU612" s="186" t="s">
        <v>81</v>
      </c>
      <c r="AY612" s="19" t="s">
        <v>130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79</v>
      </c>
      <c r="BK612" s="187">
        <f>ROUND(I612*H612,2)</f>
        <v>0</v>
      </c>
      <c r="BL612" s="19" t="s">
        <v>248</v>
      </c>
      <c r="BM612" s="186" t="s">
        <v>878</v>
      </c>
    </row>
    <row r="613" spans="1:65" s="2" customFormat="1" ht="11.25">
      <c r="A613" s="36"/>
      <c r="B613" s="37"/>
      <c r="C613" s="38"/>
      <c r="D613" s="188" t="s">
        <v>139</v>
      </c>
      <c r="E613" s="38"/>
      <c r="F613" s="189" t="s">
        <v>879</v>
      </c>
      <c r="G613" s="38"/>
      <c r="H613" s="38"/>
      <c r="I613" s="190"/>
      <c r="J613" s="38"/>
      <c r="K613" s="38"/>
      <c r="L613" s="41"/>
      <c r="M613" s="191"/>
      <c r="N613" s="192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139</v>
      </c>
      <c r="AU613" s="19" t="s">
        <v>81</v>
      </c>
    </row>
    <row r="614" spans="1:65" s="13" customFormat="1" ht="11.25">
      <c r="B614" s="193"/>
      <c r="C614" s="194"/>
      <c r="D614" s="195" t="s">
        <v>141</v>
      </c>
      <c r="E614" s="196" t="s">
        <v>19</v>
      </c>
      <c r="F614" s="197" t="s">
        <v>686</v>
      </c>
      <c r="G614" s="194"/>
      <c r="H614" s="196" t="s">
        <v>19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141</v>
      </c>
      <c r="AU614" s="203" t="s">
        <v>81</v>
      </c>
      <c r="AV614" s="13" t="s">
        <v>79</v>
      </c>
      <c r="AW614" s="13" t="s">
        <v>33</v>
      </c>
      <c r="AX614" s="13" t="s">
        <v>72</v>
      </c>
      <c r="AY614" s="203" t="s">
        <v>130</v>
      </c>
    </row>
    <row r="615" spans="1:65" s="14" customFormat="1" ht="11.25">
      <c r="B615" s="204"/>
      <c r="C615" s="205"/>
      <c r="D615" s="195" t="s">
        <v>141</v>
      </c>
      <c r="E615" s="206" t="s">
        <v>19</v>
      </c>
      <c r="F615" s="207" t="s">
        <v>81</v>
      </c>
      <c r="G615" s="205"/>
      <c r="H615" s="208">
        <v>2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141</v>
      </c>
      <c r="AU615" s="214" t="s">
        <v>81</v>
      </c>
      <c r="AV615" s="14" t="s">
        <v>81</v>
      </c>
      <c r="AW615" s="14" t="s">
        <v>33</v>
      </c>
      <c r="AX615" s="14" t="s">
        <v>72</v>
      </c>
      <c r="AY615" s="214" t="s">
        <v>130</v>
      </c>
    </row>
    <row r="616" spans="1:65" s="13" customFormat="1" ht="11.25">
      <c r="B616" s="193"/>
      <c r="C616" s="194"/>
      <c r="D616" s="195" t="s">
        <v>141</v>
      </c>
      <c r="E616" s="196" t="s">
        <v>19</v>
      </c>
      <c r="F616" s="197" t="s">
        <v>688</v>
      </c>
      <c r="G616" s="194"/>
      <c r="H616" s="196" t="s">
        <v>19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141</v>
      </c>
      <c r="AU616" s="203" t="s">
        <v>81</v>
      </c>
      <c r="AV616" s="13" t="s">
        <v>79</v>
      </c>
      <c r="AW616" s="13" t="s">
        <v>33</v>
      </c>
      <c r="AX616" s="13" t="s">
        <v>72</v>
      </c>
      <c r="AY616" s="203" t="s">
        <v>130</v>
      </c>
    </row>
    <row r="617" spans="1:65" s="14" customFormat="1" ht="11.25">
      <c r="B617" s="204"/>
      <c r="C617" s="205"/>
      <c r="D617" s="195" t="s">
        <v>141</v>
      </c>
      <c r="E617" s="206" t="s">
        <v>19</v>
      </c>
      <c r="F617" s="207" t="s">
        <v>81</v>
      </c>
      <c r="G617" s="205"/>
      <c r="H617" s="208">
        <v>2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141</v>
      </c>
      <c r="AU617" s="214" t="s">
        <v>81</v>
      </c>
      <c r="AV617" s="14" t="s">
        <v>81</v>
      </c>
      <c r="AW617" s="14" t="s">
        <v>33</v>
      </c>
      <c r="AX617" s="14" t="s">
        <v>72</v>
      </c>
      <c r="AY617" s="214" t="s">
        <v>130</v>
      </c>
    </row>
    <row r="618" spans="1:65" s="13" customFormat="1" ht="11.25">
      <c r="B618" s="193"/>
      <c r="C618" s="194"/>
      <c r="D618" s="195" t="s">
        <v>141</v>
      </c>
      <c r="E618" s="196" t="s">
        <v>19</v>
      </c>
      <c r="F618" s="197" t="s">
        <v>873</v>
      </c>
      <c r="G618" s="194"/>
      <c r="H618" s="196" t="s">
        <v>19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141</v>
      </c>
      <c r="AU618" s="203" t="s">
        <v>81</v>
      </c>
      <c r="AV618" s="13" t="s">
        <v>79</v>
      </c>
      <c r="AW618" s="13" t="s">
        <v>33</v>
      </c>
      <c r="AX618" s="13" t="s">
        <v>72</v>
      </c>
      <c r="AY618" s="203" t="s">
        <v>130</v>
      </c>
    </row>
    <row r="619" spans="1:65" s="14" customFormat="1" ht="11.25">
      <c r="B619" s="204"/>
      <c r="C619" s="205"/>
      <c r="D619" s="195" t="s">
        <v>141</v>
      </c>
      <c r="E619" s="206" t="s">
        <v>19</v>
      </c>
      <c r="F619" s="207" t="s">
        <v>79</v>
      </c>
      <c r="G619" s="205"/>
      <c r="H619" s="208">
        <v>1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141</v>
      </c>
      <c r="AU619" s="214" t="s">
        <v>81</v>
      </c>
      <c r="AV619" s="14" t="s">
        <v>81</v>
      </c>
      <c r="AW619" s="14" t="s">
        <v>33</v>
      </c>
      <c r="AX619" s="14" t="s">
        <v>72</v>
      </c>
      <c r="AY619" s="214" t="s">
        <v>130</v>
      </c>
    </row>
    <row r="620" spans="1:65" s="15" customFormat="1" ht="11.25">
      <c r="B620" s="215"/>
      <c r="C620" s="216"/>
      <c r="D620" s="195" t="s">
        <v>141</v>
      </c>
      <c r="E620" s="217" t="s">
        <v>19</v>
      </c>
      <c r="F620" s="218" t="s">
        <v>150</v>
      </c>
      <c r="G620" s="216"/>
      <c r="H620" s="219">
        <v>5</v>
      </c>
      <c r="I620" s="220"/>
      <c r="J620" s="216"/>
      <c r="K620" s="216"/>
      <c r="L620" s="221"/>
      <c r="M620" s="222"/>
      <c r="N620" s="223"/>
      <c r="O620" s="223"/>
      <c r="P620" s="223"/>
      <c r="Q620" s="223"/>
      <c r="R620" s="223"/>
      <c r="S620" s="223"/>
      <c r="T620" s="224"/>
      <c r="AT620" s="225" t="s">
        <v>141</v>
      </c>
      <c r="AU620" s="225" t="s">
        <v>81</v>
      </c>
      <c r="AV620" s="15" t="s">
        <v>137</v>
      </c>
      <c r="AW620" s="15" t="s">
        <v>33</v>
      </c>
      <c r="AX620" s="15" t="s">
        <v>79</v>
      </c>
      <c r="AY620" s="225" t="s">
        <v>130</v>
      </c>
    </row>
    <row r="621" spans="1:65" s="2" customFormat="1" ht="44.25" customHeight="1">
      <c r="A621" s="36"/>
      <c r="B621" s="37"/>
      <c r="C621" s="175" t="s">
        <v>880</v>
      </c>
      <c r="D621" s="175" t="s">
        <v>132</v>
      </c>
      <c r="E621" s="176" t="s">
        <v>881</v>
      </c>
      <c r="F621" s="177" t="s">
        <v>882</v>
      </c>
      <c r="G621" s="178" t="s">
        <v>357</v>
      </c>
      <c r="H621" s="179">
        <v>1</v>
      </c>
      <c r="I621" s="180"/>
      <c r="J621" s="181">
        <f>ROUND(I621*H621,2)</f>
        <v>0</v>
      </c>
      <c r="K621" s="177" t="s">
        <v>136</v>
      </c>
      <c r="L621" s="41"/>
      <c r="M621" s="182" t="s">
        <v>19</v>
      </c>
      <c r="N621" s="183" t="s">
        <v>43</v>
      </c>
      <c r="O621" s="66"/>
      <c r="P621" s="184">
        <f>O621*H621</f>
        <v>0</v>
      </c>
      <c r="Q621" s="184">
        <v>3.6000000000000002E-4</v>
      </c>
      <c r="R621" s="184">
        <f>Q621*H621</f>
        <v>3.6000000000000002E-4</v>
      </c>
      <c r="S621" s="184">
        <v>0</v>
      </c>
      <c r="T621" s="18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6" t="s">
        <v>248</v>
      </c>
      <c r="AT621" s="186" t="s">
        <v>132</v>
      </c>
      <c r="AU621" s="186" t="s">
        <v>81</v>
      </c>
      <c r="AY621" s="19" t="s">
        <v>130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19" t="s">
        <v>79</v>
      </c>
      <c r="BK621" s="187">
        <f>ROUND(I621*H621,2)</f>
        <v>0</v>
      </c>
      <c r="BL621" s="19" t="s">
        <v>248</v>
      </c>
      <c r="BM621" s="186" t="s">
        <v>883</v>
      </c>
    </row>
    <row r="622" spans="1:65" s="2" customFormat="1" ht="11.25">
      <c r="A622" s="36"/>
      <c r="B622" s="37"/>
      <c r="C622" s="38"/>
      <c r="D622" s="188" t="s">
        <v>139</v>
      </c>
      <c r="E622" s="38"/>
      <c r="F622" s="189" t="s">
        <v>884</v>
      </c>
      <c r="G622" s="38"/>
      <c r="H622" s="38"/>
      <c r="I622" s="190"/>
      <c r="J622" s="38"/>
      <c r="K622" s="38"/>
      <c r="L622" s="41"/>
      <c r="M622" s="191"/>
      <c r="N622" s="192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139</v>
      </c>
      <c r="AU622" s="19" t="s">
        <v>81</v>
      </c>
    </row>
    <row r="623" spans="1:65" s="13" customFormat="1" ht="11.25">
      <c r="B623" s="193"/>
      <c r="C623" s="194"/>
      <c r="D623" s="195" t="s">
        <v>141</v>
      </c>
      <c r="E623" s="196" t="s">
        <v>19</v>
      </c>
      <c r="F623" s="197" t="s">
        <v>686</v>
      </c>
      <c r="G623" s="194"/>
      <c r="H623" s="196" t="s">
        <v>19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141</v>
      </c>
      <c r="AU623" s="203" t="s">
        <v>81</v>
      </c>
      <c r="AV623" s="13" t="s">
        <v>79</v>
      </c>
      <c r="AW623" s="13" t="s">
        <v>33</v>
      </c>
      <c r="AX623" s="13" t="s">
        <v>72</v>
      </c>
      <c r="AY623" s="203" t="s">
        <v>130</v>
      </c>
    </row>
    <row r="624" spans="1:65" s="14" customFormat="1" ht="11.25">
      <c r="B624" s="204"/>
      <c r="C624" s="205"/>
      <c r="D624" s="195" t="s">
        <v>141</v>
      </c>
      <c r="E624" s="206" t="s">
        <v>19</v>
      </c>
      <c r="F624" s="207" t="s">
        <v>79</v>
      </c>
      <c r="G624" s="205"/>
      <c r="H624" s="208">
        <v>1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141</v>
      </c>
      <c r="AU624" s="214" t="s">
        <v>81</v>
      </c>
      <c r="AV624" s="14" t="s">
        <v>81</v>
      </c>
      <c r="AW624" s="14" t="s">
        <v>33</v>
      </c>
      <c r="AX624" s="14" t="s">
        <v>72</v>
      </c>
      <c r="AY624" s="214" t="s">
        <v>130</v>
      </c>
    </row>
    <row r="625" spans="1:65" s="15" customFormat="1" ht="11.25">
      <c r="B625" s="215"/>
      <c r="C625" s="216"/>
      <c r="D625" s="195" t="s">
        <v>141</v>
      </c>
      <c r="E625" s="217" t="s">
        <v>19</v>
      </c>
      <c r="F625" s="218" t="s">
        <v>150</v>
      </c>
      <c r="G625" s="216"/>
      <c r="H625" s="219">
        <v>1</v>
      </c>
      <c r="I625" s="220"/>
      <c r="J625" s="216"/>
      <c r="K625" s="216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141</v>
      </c>
      <c r="AU625" s="225" t="s">
        <v>81</v>
      </c>
      <c r="AV625" s="15" t="s">
        <v>137</v>
      </c>
      <c r="AW625" s="15" t="s">
        <v>33</v>
      </c>
      <c r="AX625" s="15" t="s">
        <v>79</v>
      </c>
      <c r="AY625" s="225" t="s">
        <v>130</v>
      </c>
    </row>
    <row r="626" spans="1:65" s="2" customFormat="1" ht="37.9" customHeight="1">
      <c r="A626" s="36"/>
      <c r="B626" s="37"/>
      <c r="C626" s="175" t="s">
        <v>885</v>
      </c>
      <c r="D626" s="175" t="s">
        <v>132</v>
      </c>
      <c r="E626" s="176" t="s">
        <v>886</v>
      </c>
      <c r="F626" s="177" t="s">
        <v>887</v>
      </c>
      <c r="G626" s="178" t="s">
        <v>303</v>
      </c>
      <c r="H626" s="179">
        <v>7</v>
      </c>
      <c r="I626" s="180"/>
      <c r="J626" s="181">
        <f>ROUND(I626*H626,2)</f>
        <v>0</v>
      </c>
      <c r="K626" s="177" t="s">
        <v>19</v>
      </c>
      <c r="L626" s="41"/>
      <c r="M626" s="182" t="s">
        <v>19</v>
      </c>
      <c r="N626" s="183" t="s">
        <v>43</v>
      </c>
      <c r="O626" s="66"/>
      <c r="P626" s="184">
        <f>O626*H626</f>
        <v>0</v>
      </c>
      <c r="Q626" s="184">
        <v>6.43E-3</v>
      </c>
      <c r="R626" s="184">
        <f>Q626*H626</f>
        <v>4.5010000000000001E-2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248</v>
      </c>
      <c r="AT626" s="186" t="s">
        <v>132</v>
      </c>
      <c r="AU626" s="186" t="s">
        <v>81</v>
      </c>
      <c r="AY626" s="19" t="s">
        <v>130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79</v>
      </c>
      <c r="BK626" s="187">
        <f>ROUND(I626*H626,2)</f>
        <v>0</v>
      </c>
      <c r="BL626" s="19" t="s">
        <v>248</v>
      </c>
      <c r="BM626" s="186" t="s">
        <v>888</v>
      </c>
    </row>
    <row r="627" spans="1:65" s="13" customFormat="1" ht="11.25">
      <c r="B627" s="193"/>
      <c r="C627" s="194"/>
      <c r="D627" s="195" t="s">
        <v>141</v>
      </c>
      <c r="E627" s="196" t="s">
        <v>19</v>
      </c>
      <c r="F627" s="197" t="s">
        <v>889</v>
      </c>
      <c r="G627" s="194"/>
      <c r="H627" s="196" t="s">
        <v>19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141</v>
      </c>
      <c r="AU627" s="203" t="s">
        <v>81</v>
      </c>
      <c r="AV627" s="13" t="s">
        <v>79</v>
      </c>
      <c r="AW627" s="13" t="s">
        <v>33</v>
      </c>
      <c r="AX627" s="13" t="s">
        <v>72</v>
      </c>
      <c r="AY627" s="203" t="s">
        <v>130</v>
      </c>
    </row>
    <row r="628" spans="1:65" s="14" customFormat="1" ht="11.25">
      <c r="B628" s="204"/>
      <c r="C628" s="205"/>
      <c r="D628" s="195" t="s">
        <v>141</v>
      </c>
      <c r="E628" s="206" t="s">
        <v>19</v>
      </c>
      <c r="F628" s="207" t="s">
        <v>890</v>
      </c>
      <c r="G628" s="205"/>
      <c r="H628" s="208">
        <v>7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141</v>
      </c>
      <c r="AU628" s="214" t="s">
        <v>81</v>
      </c>
      <c r="AV628" s="14" t="s">
        <v>81</v>
      </c>
      <c r="AW628" s="14" t="s">
        <v>33</v>
      </c>
      <c r="AX628" s="14" t="s">
        <v>79</v>
      </c>
      <c r="AY628" s="214" t="s">
        <v>130</v>
      </c>
    </row>
    <row r="629" spans="1:65" s="2" customFormat="1" ht="37.9" customHeight="1">
      <c r="A629" s="36"/>
      <c r="B629" s="37"/>
      <c r="C629" s="175" t="s">
        <v>891</v>
      </c>
      <c r="D629" s="175" t="s">
        <v>132</v>
      </c>
      <c r="E629" s="176" t="s">
        <v>892</v>
      </c>
      <c r="F629" s="177" t="s">
        <v>893</v>
      </c>
      <c r="G629" s="178" t="s">
        <v>303</v>
      </c>
      <c r="H629" s="179">
        <v>23.5</v>
      </c>
      <c r="I629" s="180"/>
      <c r="J629" s="181">
        <f>ROUND(I629*H629,2)</f>
        <v>0</v>
      </c>
      <c r="K629" s="177" t="s">
        <v>136</v>
      </c>
      <c r="L629" s="41"/>
      <c r="M629" s="182" t="s">
        <v>19</v>
      </c>
      <c r="N629" s="183" t="s">
        <v>43</v>
      </c>
      <c r="O629" s="66"/>
      <c r="P629" s="184">
        <f>O629*H629</f>
        <v>0</v>
      </c>
      <c r="Q629" s="184">
        <v>2.1700000000000001E-3</v>
      </c>
      <c r="R629" s="184">
        <f>Q629*H629</f>
        <v>5.0994999999999999E-2</v>
      </c>
      <c r="S629" s="184">
        <v>0</v>
      </c>
      <c r="T629" s="18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248</v>
      </c>
      <c r="AT629" s="186" t="s">
        <v>132</v>
      </c>
      <c r="AU629" s="186" t="s">
        <v>81</v>
      </c>
      <c r="AY629" s="19" t="s">
        <v>130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9" t="s">
        <v>79</v>
      </c>
      <c r="BK629" s="187">
        <f>ROUND(I629*H629,2)</f>
        <v>0</v>
      </c>
      <c r="BL629" s="19" t="s">
        <v>248</v>
      </c>
      <c r="BM629" s="186" t="s">
        <v>894</v>
      </c>
    </row>
    <row r="630" spans="1:65" s="2" customFormat="1" ht="11.25">
      <c r="A630" s="36"/>
      <c r="B630" s="37"/>
      <c r="C630" s="38"/>
      <c r="D630" s="188" t="s">
        <v>139</v>
      </c>
      <c r="E630" s="38"/>
      <c r="F630" s="189" t="s">
        <v>895</v>
      </c>
      <c r="G630" s="38"/>
      <c r="H630" s="38"/>
      <c r="I630" s="190"/>
      <c r="J630" s="38"/>
      <c r="K630" s="38"/>
      <c r="L630" s="41"/>
      <c r="M630" s="191"/>
      <c r="N630" s="192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139</v>
      </c>
      <c r="AU630" s="19" t="s">
        <v>81</v>
      </c>
    </row>
    <row r="631" spans="1:65" s="13" customFormat="1" ht="11.25">
      <c r="B631" s="193"/>
      <c r="C631" s="194"/>
      <c r="D631" s="195" t="s">
        <v>141</v>
      </c>
      <c r="E631" s="196" t="s">
        <v>19</v>
      </c>
      <c r="F631" s="197" t="s">
        <v>686</v>
      </c>
      <c r="G631" s="194"/>
      <c r="H631" s="196" t="s">
        <v>19</v>
      </c>
      <c r="I631" s="198"/>
      <c r="J631" s="194"/>
      <c r="K631" s="194"/>
      <c r="L631" s="199"/>
      <c r="M631" s="200"/>
      <c r="N631" s="201"/>
      <c r="O631" s="201"/>
      <c r="P631" s="201"/>
      <c r="Q631" s="201"/>
      <c r="R631" s="201"/>
      <c r="S631" s="201"/>
      <c r="T631" s="202"/>
      <c r="AT631" s="203" t="s">
        <v>141</v>
      </c>
      <c r="AU631" s="203" t="s">
        <v>81</v>
      </c>
      <c r="AV631" s="13" t="s">
        <v>79</v>
      </c>
      <c r="AW631" s="13" t="s">
        <v>33</v>
      </c>
      <c r="AX631" s="13" t="s">
        <v>72</v>
      </c>
      <c r="AY631" s="203" t="s">
        <v>130</v>
      </c>
    </row>
    <row r="632" spans="1:65" s="14" customFormat="1" ht="11.25">
      <c r="B632" s="204"/>
      <c r="C632" s="205"/>
      <c r="D632" s="195" t="s">
        <v>141</v>
      </c>
      <c r="E632" s="206" t="s">
        <v>19</v>
      </c>
      <c r="F632" s="207" t="s">
        <v>896</v>
      </c>
      <c r="G632" s="205"/>
      <c r="H632" s="208">
        <v>12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141</v>
      </c>
      <c r="AU632" s="214" t="s">
        <v>81</v>
      </c>
      <c r="AV632" s="14" t="s">
        <v>81</v>
      </c>
      <c r="AW632" s="14" t="s">
        <v>33</v>
      </c>
      <c r="AX632" s="14" t="s">
        <v>72</v>
      </c>
      <c r="AY632" s="214" t="s">
        <v>130</v>
      </c>
    </row>
    <row r="633" spans="1:65" s="13" customFormat="1" ht="11.25">
      <c r="B633" s="193"/>
      <c r="C633" s="194"/>
      <c r="D633" s="195" t="s">
        <v>141</v>
      </c>
      <c r="E633" s="196" t="s">
        <v>19</v>
      </c>
      <c r="F633" s="197" t="s">
        <v>688</v>
      </c>
      <c r="G633" s="194"/>
      <c r="H633" s="196" t="s">
        <v>19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141</v>
      </c>
      <c r="AU633" s="203" t="s">
        <v>81</v>
      </c>
      <c r="AV633" s="13" t="s">
        <v>79</v>
      </c>
      <c r="AW633" s="13" t="s">
        <v>33</v>
      </c>
      <c r="AX633" s="13" t="s">
        <v>72</v>
      </c>
      <c r="AY633" s="203" t="s">
        <v>130</v>
      </c>
    </row>
    <row r="634" spans="1:65" s="14" customFormat="1" ht="11.25">
      <c r="B634" s="204"/>
      <c r="C634" s="205"/>
      <c r="D634" s="195" t="s">
        <v>141</v>
      </c>
      <c r="E634" s="206" t="s">
        <v>19</v>
      </c>
      <c r="F634" s="207" t="s">
        <v>890</v>
      </c>
      <c r="G634" s="205"/>
      <c r="H634" s="208">
        <v>7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141</v>
      </c>
      <c r="AU634" s="214" t="s">
        <v>81</v>
      </c>
      <c r="AV634" s="14" t="s">
        <v>81</v>
      </c>
      <c r="AW634" s="14" t="s">
        <v>33</v>
      </c>
      <c r="AX634" s="14" t="s">
        <v>72</v>
      </c>
      <c r="AY634" s="214" t="s">
        <v>130</v>
      </c>
    </row>
    <row r="635" spans="1:65" s="13" customFormat="1" ht="11.25">
      <c r="B635" s="193"/>
      <c r="C635" s="194"/>
      <c r="D635" s="195" t="s">
        <v>141</v>
      </c>
      <c r="E635" s="196" t="s">
        <v>19</v>
      </c>
      <c r="F635" s="197" t="s">
        <v>873</v>
      </c>
      <c r="G635" s="194"/>
      <c r="H635" s="196" t="s">
        <v>19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141</v>
      </c>
      <c r="AU635" s="203" t="s">
        <v>81</v>
      </c>
      <c r="AV635" s="13" t="s">
        <v>79</v>
      </c>
      <c r="AW635" s="13" t="s">
        <v>33</v>
      </c>
      <c r="AX635" s="13" t="s">
        <v>72</v>
      </c>
      <c r="AY635" s="203" t="s">
        <v>130</v>
      </c>
    </row>
    <row r="636" spans="1:65" s="14" customFormat="1" ht="11.25">
      <c r="B636" s="204"/>
      <c r="C636" s="205"/>
      <c r="D636" s="195" t="s">
        <v>141</v>
      </c>
      <c r="E636" s="206" t="s">
        <v>19</v>
      </c>
      <c r="F636" s="207" t="s">
        <v>897</v>
      </c>
      <c r="G636" s="205"/>
      <c r="H636" s="208">
        <v>4.5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141</v>
      </c>
      <c r="AU636" s="214" t="s">
        <v>81</v>
      </c>
      <c r="AV636" s="14" t="s">
        <v>81</v>
      </c>
      <c r="AW636" s="14" t="s">
        <v>33</v>
      </c>
      <c r="AX636" s="14" t="s">
        <v>72</v>
      </c>
      <c r="AY636" s="214" t="s">
        <v>130</v>
      </c>
    </row>
    <row r="637" spans="1:65" s="15" customFormat="1" ht="11.25">
      <c r="B637" s="215"/>
      <c r="C637" s="216"/>
      <c r="D637" s="195" t="s">
        <v>141</v>
      </c>
      <c r="E637" s="217" t="s">
        <v>19</v>
      </c>
      <c r="F637" s="218" t="s">
        <v>150</v>
      </c>
      <c r="G637" s="216"/>
      <c r="H637" s="219">
        <v>23.5</v>
      </c>
      <c r="I637" s="220"/>
      <c r="J637" s="216"/>
      <c r="K637" s="216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141</v>
      </c>
      <c r="AU637" s="225" t="s">
        <v>81</v>
      </c>
      <c r="AV637" s="15" t="s">
        <v>137</v>
      </c>
      <c r="AW637" s="15" t="s">
        <v>33</v>
      </c>
      <c r="AX637" s="15" t="s">
        <v>79</v>
      </c>
      <c r="AY637" s="225" t="s">
        <v>130</v>
      </c>
    </row>
    <row r="638" spans="1:65" s="2" customFormat="1" ht="37.9" customHeight="1">
      <c r="A638" s="36"/>
      <c r="B638" s="37"/>
      <c r="C638" s="175" t="s">
        <v>898</v>
      </c>
      <c r="D638" s="175" t="s">
        <v>132</v>
      </c>
      <c r="E638" s="176" t="s">
        <v>899</v>
      </c>
      <c r="F638" s="177" t="s">
        <v>900</v>
      </c>
      <c r="G638" s="178" t="s">
        <v>303</v>
      </c>
      <c r="H638" s="179">
        <v>6</v>
      </c>
      <c r="I638" s="180"/>
      <c r="J638" s="181">
        <f>ROUND(I638*H638,2)</f>
        <v>0</v>
      </c>
      <c r="K638" s="177" t="s">
        <v>136</v>
      </c>
      <c r="L638" s="41"/>
      <c r="M638" s="182" t="s">
        <v>19</v>
      </c>
      <c r="N638" s="183" t="s">
        <v>43</v>
      </c>
      <c r="O638" s="66"/>
      <c r="P638" s="184">
        <f>O638*H638</f>
        <v>0</v>
      </c>
      <c r="Q638" s="184">
        <v>2.0999999999999999E-3</v>
      </c>
      <c r="R638" s="184">
        <f>Q638*H638</f>
        <v>1.26E-2</v>
      </c>
      <c r="S638" s="184">
        <v>0</v>
      </c>
      <c r="T638" s="18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248</v>
      </c>
      <c r="AT638" s="186" t="s">
        <v>132</v>
      </c>
      <c r="AU638" s="186" t="s">
        <v>81</v>
      </c>
      <c r="AY638" s="19" t="s">
        <v>130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79</v>
      </c>
      <c r="BK638" s="187">
        <f>ROUND(I638*H638,2)</f>
        <v>0</v>
      </c>
      <c r="BL638" s="19" t="s">
        <v>248</v>
      </c>
      <c r="BM638" s="186" t="s">
        <v>901</v>
      </c>
    </row>
    <row r="639" spans="1:65" s="2" customFormat="1" ht="11.25">
      <c r="A639" s="36"/>
      <c r="B639" s="37"/>
      <c r="C639" s="38"/>
      <c r="D639" s="188" t="s">
        <v>139</v>
      </c>
      <c r="E639" s="38"/>
      <c r="F639" s="189" t="s">
        <v>902</v>
      </c>
      <c r="G639" s="38"/>
      <c r="H639" s="38"/>
      <c r="I639" s="190"/>
      <c r="J639" s="38"/>
      <c r="K639" s="38"/>
      <c r="L639" s="41"/>
      <c r="M639" s="191"/>
      <c r="N639" s="192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139</v>
      </c>
      <c r="AU639" s="19" t="s">
        <v>81</v>
      </c>
    </row>
    <row r="640" spans="1:65" s="13" customFormat="1" ht="11.25">
      <c r="B640" s="193"/>
      <c r="C640" s="194"/>
      <c r="D640" s="195" t="s">
        <v>141</v>
      </c>
      <c r="E640" s="196" t="s">
        <v>19</v>
      </c>
      <c r="F640" s="197" t="s">
        <v>686</v>
      </c>
      <c r="G640" s="194"/>
      <c r="H640" s="196" t="s">
        <v>19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141</v>
      </c>
      <c r="AU640" s="203" t="s">
        <v>81</v>
      </c>
      <c r="AV640" s="13" t="s">
        <v>79</v>
      </c>
      <c r="AW640" s="13" t="s">
        <v>33</v>
      </c>
      <c r="AX640" s="13" t="s">
        <v>72</v>
      </c>
      <c r="AY640" s="203" t="s">
        <v>130</v>
      </c>
    </row>
    <row r="641" spans="1:65" s="14" customFormat="1" ht="11.25">
      <c r="B641" s="204"/>
      <c r="C641" s="205"/>
      <c r="D641" s="195" t="s">
        <v>141</v>
      </c>
      <c r="E641" s="206" t="s">
        <v>19</v>
      </c>
      <c r="F641" s="207" t="s">
        <v>903</v>
      </c>
      <c r="G641" s="205"/>
      <c r="H641" s="208">
        <v>6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141</v>
      </c>
      <c r="AU641" s="214" t="s">
        <v>81</v>
      </c>
      <c r="AV641" s="14" t="s">
        <v>81</v>
      </c>
      <c r="AW641" s="14" t="s">
        <v>33</v>
      </c>
      <c r="AX641" s="14" t="s">
        <v>72</v>
      </c>
      <c r="AY641" s="214" t="s">
        <v>130</v>
      </c>
    </row>
    <row r="642" spans="1:65" s="15" customFormat="1" ht="11.25">
      <c r="B642" s="215"/>
      <c r="C642" s="216"/>
      <c r="D642" s="195" t="s">
        <v>141</v>
      </c>
      <c r="E642" s="217" t="s">
        <v>19</v>
      </c>
      <c r="F642" s="218" t="s">
        <v>150</v>
      </c>
      <c r="G642" s="216"/>
      <c r="H642" s="219">
        <v>6</v>
      </c>
      <c r="I642" s="220"/>
      <c r="J642" s="216"/>
      <c r="K642" s="216"/>
      <c r="L642" s="221"/>
      <c r="M642" s="222"/>
      <c r="N642" s="223"/>
      <c r="O642" s="223"/>
      <c r="P642" s="223"/>
      <c r="Q642" s="223"/>
      <c r="R642" s="223"/>
      <c r="S642" s="223"/>
      <c r="T642" s="224"/>
      <c r="AT642" s="225" t="s">
        <v>141</v>
      </c>
      <c r="AU642" s="225" t="s">
        <v>81</v>
      </c>
      <c r="AV642" s="15" t="s">
        <v>137</v>
      </c>
      <c r="AW642" s="15" t="s">
        <v>33</v>
      </c>
      <c r="AX642" s="15" t="s">
        <v>79</v>
      </c>
      <c r="AY642" s="225" t="s">
        <v>130</v>
      </c>
    </row>
    <row r="643" spans="1:65" s="2" customFormat="1" ht="66.75" customHeight="1">
      <c r="A643" s="36"/>
      <c r="B643" s="37"/>
      <c r="C643" s="175" t="s">
        <v>904</v>
      </c>
      <c r="D643" s="175" t="s">
        <v>132</v>
      </c>
      <c r="E643" s="176" t="s">
        <v>905</v>
      </c>
      <c r="F643" s="177" t="s">
        <v>906</v>
      </c>
      <c r="G643" s="178" t="s">
        <v>221</v>
      </c>
      <c r="H643" s="179">
        <v>1</v>
      </c>
      <c r="I643" s="180"/>
      <c r="J643" s="181">
        <f>ROUND(I643*H643,2)</f>
        <v>0</v>
      </c>
      <c r="K643" s="177" t="s">
        <v>19</v>
      </c>
      <c r="L643" s="41"/>
      <c r="M643" s="182" t="s">
        <v>19</v>
      </c>
      <c r="N643" s="183" t="s">
        <v>43</v>
      </c>
      <c r="O643" s="66"/>
      <c r="P643" s="184">
        <f>O643*H643</f>
        <v>0</v>
      </c>
      <c r="Q643" s="184">
        <v>0</v>
      </c>
      <c r="R643" s="184">
        <f>Q643*H643</f>
        <v>0</v>
      </c>
      <c r="S643" s="184">
        <v>0</v>
      </c>
      <c r="T643" s="18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6" t="s">
        <v>248</v>
      </c>
      <c r="AT643" s="186" t="s">
        <v>132</v>
      </c>
      <c r="AU643" s="186" t="s">
        <v>81</v>
      </c>
      <c r="AY643" s="19" t="s">
        <v>130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79</v>
      </c>
      <c r="BK643" s="187">
        <f>ROUND(I643*H643,2)</f>
        <v>0</v>
      </c>
      <c r="BL643" s="19" t="s">
        <v>248</v>
      </c>
      <c r="BM643" s="186" t="s">
        <v>907</v>
      </c>
    </row>
    <row r="644" spans="1:65" s="2" customFormat="1" ht="37.9" customHeight="1">
      <c r="A644" s="36"/>
      <c r="B644" s="37"/>
      <c r="C644" s="175" t="s">
        <v>908</v>
      </c>
      <c r="D644" s="175" t="s">
        <v>132</v>
      </c>
      <c r="E644" s="176" t="s">
        <v>909</v>
      </c>
      <c r="F644" s="177" t="s">
        <v>910</v>
      </c>
      <c r="G644" s="178" t="s">
        <v>303</v>
      </c>
      <c r="H644" s="179">
        <v>54.18</v>
      </c>
      <c r="I644" s="180"/>
      <c r="J644" s="181">
        <f>ROUND(I644*H644,2)</f>
        <v>0</v>
      </c>
      <c r="K644" s="177" t="s">
        <v>19</v>
      </c>
      <c r="L644" s="41"/>
      <c r="M644" s="182" t="s">
        <v>19</v>
      </c>
      <c r="N644" s="183" t="s">
        <v>43</v>
      </c>
      <c r="O644" s="66"/>
      <c r="P644" s="184">
        <f>O644*H644</f>
        <v>0</v>
      </c>
      <c r="Q644" s="184">
        <v>0</v>
      </c>
      <c r="R644" s="184">
        <f>Q644*H644</f>
        <v>0</v>
      </c>
      <c r="S644" s="184">
        <v>0</v>
      </c>
      <c r="T644" s="18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6" t="s">
        <v>248</v>
      </c>
      <c r="AT644" s="186" t="s">
        <v>132</v>
      </c>
      <c r="AU644" s="186" t="s">
        <v>81</v>
      </c>
      <c r="AY644" s="19" t="s">
        <v>130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79</v>
      </c>
      <c r="BK644" s="187">
        <f>ROUND(I644*H644,2)</f>
        <v>0</v>
      </c>
      <c r="BL644" s="19" t="s">
        <v>248</v>
      </c>
      <c r="BM644" s="186" t="s">
        <v>911</v>
      </c>
    </row>
    <row r="645" spans="1:65" s="13" customFormat="1" ht="11.25">
      <c r="B645" s="193"/>
      <c r="C645" s="194"/>
      <c r="D645" s="195" t="s">
        <v>141</v>
      </c>
      <c r="E645" s="196" t="s">
        <v>19</v>
      </c>
      <c r="F645" s="197" t="s">
        <v>686</v>
      </c>
      <c r="G645" s="194"/>
      <c r="H645" s="196" t="s">
        <v>19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141</v>
      </c>
      <c r="AU645" s="203" t="s">
        <v>81</v>
      </c>
      <c r="AV645" s="13" t="s">
        <v>79</v>
      </c>
      <c r="AW645" s="13" t="s">
        <v>33</v>
      </c>
      <c r="AX645" s="13" t="s">
        <v>72</v>
      </c>
      <c r="AY645" s="203" t="s">
        <v>130</v>
      </c>
    </row>
    <row r="646" spans="1:65" s="14" customFormat="1" ht="11.25">
      <c r="B646" s="204"/>
      <c r="C646" s="205"/>
      <c r="D646" s="195" t="s">
        <v>141</v>
      </c>
      <c r="E646" s="206" t="s">
        <v>19</v>
      </c>
      <c r="F646" s="207" t="s">
        <v>849</v>
      </c>
      <c r="G646" s="205"/>
      <c r="H646" s="208">
        <v>31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141</v>
      </c>
      <c r="AU646" s="214" t="s">
        <v>81</v>
      </c>
      <c r="AV646" s="14" t="s">
        <v>81</v>
      </c>
      <c r="AW646" s="14" t="s">
        <v>33</v>
      </c>
      <c r="AX646" s="14" t="s">
        <v>72</v>
      </c>
      <c r="AY646" s="214" t="s">
        <v>130</v>
      </c>
    </row>
    <row r="647" spans="1:65" s="13" customFormat="1" ht="11.25">
      <c r="B647" s="193"/>
      <c r="C647" s="194"/>
      <c r="D647" s="195" t="s">
        <v>141</v>
      </c>
      <c r="E647" s="196" t="s">
        <v>19</v>
      </c>
      <c r="F647" s="197" t="s">
        <v>688</v>
      </c>
      <c r="G647" s="194"/>
      <c r="H647" s="196" t="s">
        <v>19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141</v>
      </c>
      <c r="AU647" s="203" t="s">
        <v>81</v>
      </c>
      <c r="AV647" s="13" t="s">
        <v>79</v>
      </c>
      <c r="AW647" s="13" t="s">
        <v>33</v>
      </c>
      <c r="AX647" s="13" t="s">
        <v>72</v>
      </c>
      <c r="AY647" s="203" t="s">
        <v>130</v>
      </c>
    </row>
    <row r="648" spans="1:65" s="14" customFormat="1" ht="11.25">
      <c r="B648" s="204"/>
      <c r="C648" s="205"/>
      <c r="D648" s="195" t="s">
        <v>141</v>
      </c>
      <c r="E648" s="206" t="s">
        <v>19</v>
      </c>
      <c r="F648" s="207" t="s">
        <v>912</v>
      </c>
      <c r="G648" s="205"/>
      <c r="H648" s="208">
        <v>23.18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141</v>
      </c>
      <c r="AU648" s="214" t="s">
        <v>81</v>
      </c>
      <c r="AV648" s="14" t="s">
        <v>81</v>
      </c>
      <c r="AW648" s="14" t="s">
        <v>33</v>
      </c>
      <c r="AX648" s="14" t="s">
        <v>72</v>
      </c>
      <c r="AY648" s="214" t="s">
        <v>130</v>
      </c>
    </row>
    <row r="649" spans="1:65" s="15" customFormat="1" ht="11.25">
      <c r="B649" s="215"/>
      <c r="C649" s="216"/>
      <c r="D649" s="195" t="s">
        <v>141</v>
      </c>
      <c r="E649" s="217" t="s">
        <v>19</v>
      </c>
      <c r="F649" s="218" t="s">
        <v>150</v>
      </c>
      <c r="G649" s="216"/>
      <c r="H649" s="219">
        <v>54.18</v>
      </c>
      <c r="I649" s="220"/>
      <c r="J649" s="216"/>
      <c r="K649" s="216"/>
      <c r="L649" s="221"/>
      <c r="M649" s="222"/>
      <c r="N649" s="223"/>
      <c r="O649" s="223"/>
      <c r="P649" s="223"/>
      <c r="Q649" s="223"/>
      <c r="R649" s="223"/>
      <c r="S649" s="223"/>
      <c r="T649" s="224"/>
      <c r="AT649" s="225" t="s">
        <v>141</v>
      </c>
      <c r="AU649" s="225" t="s">
        <v>81</v>
      </c>
      <c r="AV649" s="15" t="s">
        <v>137</v>
      </c>
      <c r="AW649" s="15" t="s">
        <v>33</v>
      </c>
      <c r="AX649" s="15" t="s">
        <v>79</v>
      </c>
      <c r="AY649" s="225" t="s">
        <v>130</v>
      </c>
    </row>
    <row r="650" spans="1:65" s="2" customFormat="1" ht="33" customHeight="1">
      <c r="A650" s="36"/>
      <c r="B650" s="37"/>
      <c r="C650" s="175" t="s">
        <v>913</v>
      </c>
      <c r="D650" s="175" t="s">
        <v>132</v>
      </c>
      <c r="E650" s="176" t="s">
        <v>914</v>
      </c>
      <c r="F650" s="177" t="s">
        <v>915</v>
      </c>
      <c r="G650" s="178" t="s">
        <v>303</v>
      </c>
      <c r="H650" s="179">
        <v>61.064999999999998</v>
      </c>
      <c r="I650" s="180"/>
      <c r="J650" s="181">
        <f>ROUND(I650*H650,2)</f>
        <v>0</v>
      </c>
      <c r="K650" s="177" t="s">
        <v>19</v>
      </c>
      <c r="L650" s="41"/>
      <c r="M650" s="182" t="s">
        <v>19</v>
      </c>
      <c r="N650" s="183" t="s">
        <v>43</v>
      </c>
      <c r="O650" s="66"/>
      <c r="P650" s="184">
        <f>O650*H650</f>
        <v>0</v>
      </c>
      <c r="Q650" s="184">
        <v>1.1E-4</v>
      </c>
      <c r="R650" s="184">
        <f>Q650*H650</f>
        <v>6.7171499999999999E-3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248</v>
      </c>
      <c r="AT650" s="186" t="s">
        <v>132</v>
      </c>
      <c r="AU650" s="186" t="s">
        <v>81</v>
      </c>
      <c r="AY650" s="19" t="s">
        <v>130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79</v>
      </c>
      <c r="BK650" s="187">
        <f>ROUND(I650*H650,2)</f>
        <v>0</v>
      </c>
      <c r="BL650" s="19" t="s">
        <v>248</v>
      </c>
      <c r="BM650" s="186" t="s">
        <v>916</v>
      </c>
    </row>
    <row r="651" spans="1:65" s="2" customFormat="1" ht="44.25" customHeight="1">
      <c r="A651" s="36"/>
      <c r="B651" s="37"/>
      <c r="C651" s="175" t="s">
        <v>917</v>
      </c>
      <c r="D651" s="175" t="s">
        <v>132</v>
      </c>
      <c r="E651" s="176" t="s">
        <v>918</v>
      </c>
      <c r="F651" s="177" t="s">
        <v>919</v>
      </c>
      <c r="G651" s="178" t="s">
        <v>620</v>
      </c>
      <c r="H651" s="247"/>
      <c r="I651" s="180"/>
      <c r="J651" s="181">
        <f>ROUND(I651*H651,2)</f>
        <v>0</v>
      </c>
      <c r="K651" s="177" t="s">
        <v>136</v>
      </c>
      <c r="L651" s="41"/>
      <c r="M651" s="182" t="s">
        <v>19</v>
      </c>
      <c r="N651" s="183" t="s">
        <v>43</v>
      </c>
      <c r="O651" s="66"/>
      <c r="P651" s="184">
        <f>O651*H651</f>
        <v>0</v>
      </c>
      <c r="Q651" s="184">
        <v>0</v>
      </c>
      <c r="R651" s="184">
        <f>Q651*H651</f>
        <v>0</v>
      </c>
      <c r="S651" s="184">
        <v>0</v>
      </c>
      <c r="T651" s="18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248</v>
      </c>
      <c r="AT651" s="186" t="s">
        <v>132</v>
      </c>
      <c r="AU651" s="186" t="s">
        <v>81</v>
      </c>
      <c r="AY651" s="19" t="s">
        <v>130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79</v>
      </c>
      <c r="BK651" s="187">
        <f>ROUND(I651*H651,2)</f>
        <v>0</v>
      </c>
      <c r="BL651" s="19" t="s">
        <v>248</v>
      </c>
      <c r="BM651" s="186" t="s">
        <v>920</v>
      </c>
    </row>
    <row r="652" spans="1:65" s="2" customFormat="1" ht="11.25">
      <c r="A652" s="36"/>
      <c r="B652" s="37"/>
      <c r="C652" s="38"/>
      <c r="D652" s="188" t="s">
        <v>139</v>
      </c>
      <c r="E652" s="38"/>
      <c r="F652" s="189" t="s">
        <v>921</v>
      </c>
      <c r="G652" s="38"/>
      <c r="H652" s="38"/>
      <c r="I652" s="190"/>
      <c r="J652" s="38"/>
      <c r="K652" s="38"/>
      <c r="L652" s="41"/>
      <c r="M652" s="191"/>
      <c r="N652" s="192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139</v>
      </c>
      <c r="AU652" s="19" t="s">
        <v>81</v>
      </c>
    </row>
    <row r="653" spans="1:65" s="12" customFormat="1" ht="22.9" customHeight="1">
      <c r="B653" s="159"/>
      <c r="C653" s="160"/>
      <c r="D653" s="161" t="s">
        <v>71</v>
      </c>
      <c r="E653" s="173" t="s">
        <v>922</v>
      </c>
      <c r="F653" s="173" t="s">
        <v>923</v>
      </c>
      <c r="G653" s="160"/>
      <c r="H653" s="160"/>
      <c r="I653" s="163"/>
      <c r="J653" s="174">
        <f>BK653</f>
        <v>0</v>
      </c>
      <c r="K653" s="160"/>
      <c r="L653" s="165"/>
      <c r="M653" s="166"/>
      <c r="N653" s="167"/>
      <c r="O653" s="167"/>
      <c r="P653" s="168">
        <f>SUM(P654:P670)</f>
        <v>0</v>
      </c>
      <c r="Q653" s="167"/>
      <c r="R653" s="168">
        <f>SUM(R654:R670)</f>
        <v>0.10830610000000002</v>
      </c>
      <c r="S653" s="167"/>
      <c r="T653" s="169">
        <f>SUM(T654:T670)</f>
        <v>0</v>
      </c>
      <c r="AR653" s="170" t="s">
        <v>81</v>
      </c>
      <c r="AT653" s="171" t="s">
        <v>71</v>
      </c>
      <c r="AU653" s="171" t="s">
        <v>79</v>
      </c>
      <c r="AY653" s="170" t="s">
        <v>130</v>
      </c>
      <c r="BK653" s="172">
        <f>SUM(BK654:BK670)</f>
        <v>0</v>
      </c>
    </row>
    <row r="654" spans="1:65" s="2" customFormat="1" ht="24.2" customHeight="1">
      <c r="A654" s="36"/>
      <c r="B654" s="37"/>
      <c r="C654" s="175" t="s">
        <v>924</v>
      </c>
      <c r="D654" s="175" t="s">
        <v>132</v>
      </c>
      <c r="E654" s="176" t="s">
        <v>925</v>
      </c>
      <c r="F654" s="177" t="s">
        <v>926</v>
      </c>
      <c r="G654" s="178" t="s">
        <v>135</v>
      </c>
      <c r="H654" s="179">
        <v>373</v>
      </c>
      <c r="I654" s="180"/>
      <c r="J654" s="181">
        <f>ROUND(I654*H654,2)</f>
        <v>0</v>
      </c>
      <c r="K654" s="177" t="s">
        <v>136</v>
      </c>
      <c r="L654" s="41"/>
      <c r="M654" s="182" t="s">
        <v>19</v>
      </c>
      <c r="N654" s="183" t="s">
        <v>43</v>
      </c>
      <c r="O654" s="66"/>
      <c r="P654" s="184">
        <f>O654*H654</f>
        <v>0</v>
      </c>
      <c r="Q654" s="184">
        <v>0</v>
      </c>
      <c r="R654" s="184">
        <f>Q654*H654</f>
        <v>0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248</v>
      </c>
      <c r="AT654" s="186" t="s">
        <v>132</v>
      </c>
      <c r="AU654" s="186" t="s">
        <v>81</v>
      </c>
      <c r="AY654" s="19" t="s">
        <v>130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79</v>
      </c>
      <c r="BK654" s="187">
        <f>ROUND(I654*H654,2)</f>
        <v>0</v>
      </c>
      <c r="BL654" s="19" t="s">
        <v>248</v>
      </c>
      <c r="BM654" s="186" t="s">
        <v>927</v>
      </c>
    </row>
    <row r="655" spans="1:65" s="2" customFormat="1" ht="11.25">
      <c r="A655" s="36"/>
      <c r="B655" s="37"/>
      <c r="C655" s="38"/>
      <c r="D655" s="188" t="s">
        <v>139</v>
      </c>
      <c r="E655" s="38"/>
      <c r="F655" s="189" t="s">
        <v>928</v>
      </c>
      <c r="G655" s="38"/>
      <c r="H655" s="38"/>
      <c r="I655" s="190"/>
      <c r="J655" s="38"/>
      <c r="K655" s="38"/>
      <c r="L655" s="41"/>
      <c r="M655" s="191"/>
      <c r="N655" s="192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139</v>
      </c>
      <c r="AU655" s="19" t="s">
        <v>81</v>
      </c>
    </row>
    <row r="656" spans="1:65" s="13" customFormat="1" ht="11.25">
      <c r="B656" s="193"/>
      <c r="C656" s="194"/>
      <c r="D656" s="195" t="s">
        <v>141</v>
      </c>
      <c r="E656" s="196" t="s">
        <v>19</v>
      </c>
      <c r="F656" s="197" t="s">
        <v>686</v>
      </c>
      <c r="G656" s="194"/>
      <c r="H656" s="196" t="s">
        <v>19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141</v>
      </c>
      <c r="AU656" s="203" t="s">
        <v>81</v>
      </c>
      <c r="AV656" s="13" t="s">
        <v>79</v>
      </c>
      <c r="AW656" s="13" t="s">
        <v>33</v>
      </c>
      <c r="AX656" s="13" t="s">
        <v>72</v>
      </c>
      <c r="AY656" s="203" t="s">
        <v>130</v>
      </c>
    </row>
    <row r="657" spans="1:65" s="14" customFormat="1" ht="11.25">
      <c r="B657" s="204"/>
      <c r="C657" s="205"/>
      <c r="D657" s="195" t="s">
        <v>141</v>
      </c>
      <c r="E657" s="206" t="s">
        <v>19</v>
      </c>
      <c r="F657" s="207" t="s">
        <v>687</v>
      </c>
      <c r="G657" s="205"/>
      <c r="H657" s="208">
        <v>260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141</v>
      </c>
      <c r="AU657" s="214" t="s">
        <v>81</v>
      </c>
      <c r="AV657" s="14" t="s">
        <v>81</v>
      </c>
      <c r="AW657" s="14" t="s">
        <v>33</v>
      </c>
      <c r="AX657" s="14" t="s">
        <v>72</v>
      </c>
      <c r="AY657" s="214" t="s">
        <v>130</v>
      </c>
    </row>
    <row r="658" spans="1:65" s="13" customFormat="1" ht="11.25">
      <c r="B658" s="193"/>
      <c r="C658" s="194"/>
      <c r="D658" s="195" t="s">
        <v>141</v>
      </c>
      <c r="E658" s="196" t="s">
        <v>19</v>
      </c>
      <c r="F658" s="197" t="s">
        <v>688</v>
      </c>
      <c r="G658" s="194"/>
      <c r="H658" s="196" t="s">
        <v>19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141</v>
      </c>
      <c r="AU658" s="203" t="s">
        <v>81</v>
      </c>
      <c r="AV658" s="13" t="s">
        <v>79</v>
      </c>
      <c r="AW658" s="13" t="s">
        <v>33</v>
      </c>
      <c r="AX658" s="13" t="s">
        <v>72</v>
      </c>
      <c r="AY658" s="203" t="s">
        <v>130</v>
      </c>
    </row>
    <row r="659" spans="1:65" s="14" customFormat="1" ht="11.25">
      <c r="B659" s="204"/>
      <c r="C659" s="205"/>
      <c r="D659" s="195" t="s">
        <v>141</v>
      </c>
      <c r="E659" s="206" t="s">
        <v>19</v>
      </c>
      <c r="F659" s="207" t="s">
        <v>689</v>
      </c>
      <c r="G659" s="205"/>
      <c r="H659" s="208">
        <v>95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141</v>
      </c>
      <c r="AU659" s="214" t="s">
        <v>81</v>
      </c>
      <c r="AV659" s="14" t="s">
        <v>81</v>
      </c>
      <c r="AW659" s="14" t="s">
        <v>33</v>
      </c>
      <c r="AX659" s="14" t="s">
        <v>72</v>
      </c>
      <c r="AY659" s="214" t="s">
        <v>130</v>
      </c>
    </row>
    <row r="660" spans="1:65" s="13" customFormat="1" ht="11.25">
      <c r="B660" s="193"/>
      <c r="C660" s="194"/>
      <c r="D660" s="195" t="s">
        <v>141</v>
      </c>
      <c r="E660" s="196" t="s">
        <v>19</v>
      </c>
      <c r="F660" s="197" t="s">
        <v>445</v>
      </c>
      <c r="G660" s="194"/>
      <c r="H660" s="196" t="s">
        <v>19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141</v>
      </c>
      <c r="AU660" s="203" t="s">
        <v>81</v>
      </c>
      <c r="AV660" s="13" t="s">
        <v>79</v>
      </c>
      <c r="AW660" s="13" t="s">
        <v>33</v>
      </c>
      <c r="AX660" s="13" t="s">
        <v>72</v>
      </c>
      <c r="AY660" s="203" t="s">
        <v>130</v>
      </c>
    </row>
    <row r="661" spans="1:65" s="14" customFormat="1" ht="11.25">
      <c r="B661" s="204"/>
      <c r="C661" s="205"/>
      <c r="D661" s="195" t="s">
        <v>141</v>
      </c>
      <c r="E661" s="206" t="s">
        <v>19</v>
      </c>
      <c r="F661" s="207" t="s">
        <v>690</v>
      </c>
      <c r="G661" s="205"/>
      <c r="H661" s="208">
        <v>18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141</v>
      </c>
      <c r="AU661" s="214" t="s">
        <v>81</v>
      </c>
      <c r="AV661" s="14" t="s">
        <v>81</v>
      </c>
      <c r="AW661" s="14" t="s">
        <v>33</v>
      </c>
      <c r="AX661" s="14" t="s">
        <v>72</v>
      </c>
      <c r="AY661" s="214" t="s">
        <v>130</v>
      </c>
    </row>
    <row r="662" spans="1:65" s="15" customFormat="1" ht="11.25">
      <c r="B662" s="215"/>
      <c r="C662" s="216"/>
      <c r="D662" s="195" t="s">
        <v>141</v>
      </c>
      <c r="E662" s="217" t="s">
        <v>19</v>
      </c>
      <c r="F662" s="218" t="s">
        <v>150</v>
      </c>
      <c r="G662" s="216"/>
      <c r="H662" s="219">
        <v>373</v>
      </c>
      <c r="I662" s="220"/>
      <c r="J662" s="216"/>
      <c r="K662" s="216"/>
      <c r="L662" s="221"/>
      <c r="M662" s="222"/>
      <c r="N662" s="223"/>
      <c r="O662" s="223"/>
      <c r="P662" s="223"/>
      <c r="Q662" s="223"/>
      <c r="R662" s="223"/>
      <c r="S662" s="223"/>
      <c r="T662" s="224"/>
      <c r="AT662" s="225" t="s">
        <v>141</v>
      </c>
      <c r="AU662" s="225" t="s">
        <v>81</v>
      </c>
      <c r="AV662" s="15" t="s">
        <v>137</v>
      </c>
      <c r="AW662" s="15" t="s">
        <v>33</v>
      </c>
      <c r="AX662" s="15" t="s">
        <v>79</v>
      </c>
      <c r="AY662" s="225" t="s">
        <v>130</v>
      </c>
    </row>
    <row r="663" spans="1:65" s="2" customFormat="1" ht="37.9" customHeight="1">
      <c r="A663" s="36"/>
      <c r="B663" s="37"/>
      <c r="C663" s="226" t="s">
        <v>929</v>
      </c>
      <c r="D663" s="226" t="s">
        <v>213</v>
      </c>
      <c r="E663" s="227" t="s">
        <v>930</v>
      </c>
      <c r="F663" s="228" t="s">
        <v>931</v>
      </c>
      <c r="G663" s="229" t="s">
        <v>135</v>
      </c>
      <c r="H663" s="230">
        <v>447.6</v>
      </c>
      <c r="I663" s="231"/>
      <c r="J663" s="232">
        <f>ROUND(I663*H663,2)</f>
        <v>0</v>
      </c>
      <c r="K663" s="228" t="s">
        <v>136</v>
      </c>
      <c r="L663" s="233"/>
      <c r="M663" s="234" t="s">
        <v>19</v>
      </c>
      <c r="N663" s="235" t="s">
        <v>43</v>
      </c>
      <c r="O663" s="66"/>
      <c r="P663" s="184">
        <f>O663*H663</f>
        <v>0</v>
      </c>
      <c r="Q663" s="184">
        <v>2.3000000000000001E-4</v>
      </c>
      <c r="R663" s="184">
        <f>Q663*H663</f>
        <v>0.10294800000000001</v>
      </c>
      <c r="S663" s="184">
        <v>0</v>
      </c>
      <c r="T663" s="185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6" t="s">
        <v>354</v>
      </c>
      <c r="AT663" s="186" t="s">
        <v>213</v>
      </c>
      <c r="AU663" s="186" t="s">
        <v>81</v>
      </c>
      <c r="AY663" s="19" t="s">
        <v>130</v>
      </c>
      <c r="BE663" s="187">
        <f>IF(N663="základní",J663,0)</f>
        <v>0</v>
      </c>
      <c r="BF663" s="187">
        <f>IF(N663="snížená",J663,0)</f>
        <v>0</v>
      </c>
      <c r="BG663" s="187">
        <f>IF(N663="zákl. přenesená",J663,0)</f>
        <v>0</v>
      </c>
      <c r="BH663" s="187">
        <f>IF(N663="sníž. přenesená",J663,0)</f>
        <v>0</v>
      </c>
      <c r="BI663" s="187">
        <f>IF(N663="nulová",J663,0)</f>
        <v>0</v>
      </c>
      <c r="BJ663" s="19" t="s">
        <v>79</v>
      </c>
      <c r="BK663" s="187">
        <f>ROUND(I663*H663,2)</f>
        <v>0</v>
      </c>
      <c r="BL663" s="19" t="s">
        <v>248</v>
      </c>
      <c r="BM663" s="186" t="s">
        <v>932</v>
      </c>
    </row>
    <row r="664" spans="1:65" s="14" customFormat="1" ht="11.25">
      <c r="B664" s="204"/>
      <c r="C664" s="205"/>
      <c r="D664" s="195" t="s">
        <v>141</v>
      </c>
      <c r="E664" s="205"/>
      <c r="F664" s="207" t="s">
        <v>933</v>
      </c>
      <c r="G664" s="205"/>
      <c r="H664" s="208">
        <v>447.6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141</v>
      </c>
      <c r="AU664" s="214" t="s">
        <v>81</v>
      </c>
      <c r="AV664" s="14" t="s">
        <v>81</v>
      </c>
      <c r="AW664" s="14" t="s">
        <v>4</v>
      </c>
      <c r="AX664" s="14" t="s">
        <v>79</v>
      </c>
      <c r="AY664" s="214" t="s">
        <v>130</v>
      </c>
    </row>
    <row r="665" spans="1:65" s="2" customFormat="1" ht="24.2" customHeight="1">
      <c r="A665" s="36"/>
      <c r="B665" s="37"/>
      <c r="C665" s="175" t="s">
        <v>934</v>
      </c>
      <c r="D665" s="175" t="s">
        <v>132</v>
      </c>
      <c r="E665" s="176" t="s">
        <v>935</v>
      </c>
      <c r="F665" s="177" t="s">
        <v>936</v>
      </c>
      <c r="G665" s="178" t="s">
        <v>303</v>
      </c>
      <c r="H665" s="179">
        <v>487.1</v>
      </c>
      <c r="I665" s="180"/>
      <c r="J665" s="181">
        <f>ROUND(I665*H665,2)</f>
        <v>0</v>
      </c>
      <c r="K665" s="177" t="s">
        <v>136</v>
      </c>
      <c r="L665" s="41"/>
      <c r="M665" s="182" t="s">
        <v>19</v>
      </c>
      <c r="N665" s="183" t="s">
        <v>43</v>
      </c>
      <c r="O665" s="66"/>
      <c r="P665" s="184">
        <f>O665*H665</f>
        <v>0</v>
      </c>
      <c r="Q665" s="184">
        <v>0</v>
      </c>
      <c r="R665" s="184">
        <f>Q665*H665</f>
        <v>0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248</v>
      </c>
      <c r="AT665" s="186" t="s">
        <v>132</v>
      </c>
      <c r="AU665" s="186" t="s">
        <v>81</v>
      </c>
      <c r="AY665" s="19" t="s">
        <v>130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79</v>
      </c>
      <c r="BK665" s="187">
        <f>ROUND(I665*H665,2)</f>
        <v>0</v>
      </c>
      <c r="BL665" s="19" t="s">
        <v>248</v>
      </c>
      <c r="BM665" s="186" t="s">
        <v>937</v>
      </c>
    </row>
    <row r="666" spans="1:65" s="2" customFormat="1" ht="11.25">
      <c r="A666" s="36"/>
      <c r="B666" s="37"/>
      <c r="C666" s="38"/>
      <c r="D666" s="188" t="s">
        <v>139</v>
      </c>
      <c r="E666" s="38"/>
      <c r="F666" s="189" t="s">
        <v>938</v>
      </c>
      <c r="G666" s="38"/>
      <c r="H666" s="38"/>
      <c r="I666" s="190"/>
      <c r="J666" s="38"/>
      <c r="K666" s="38"/>
      <c r="L666" s="41"/>
      <c r="M666" s="191"/>
      <c r="N666" s="192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139</v>
      </c>
      <c r="AU666" s="19" t="s">
        <v>81</v>
      </c>
    </row>
    <row r="667" spans="1:65" s="2" customFormat="1" ht="24.2" customHeight="1">
      <c r="A667" s="36"/>
      <c r="B667" s="37"/>
      <c r="C667" s="226" t="s">
        <v>939</v>
      </c>
      <c r="D667" s="226" t="s">
        <v>213</v>
      </c>
      <c r="E667" s="227" t="s">
        <v>940</v>
      </c>
      <c r="F667" s="228" t="s">
        <v>941</v>
      </c>
      <c r="G667" s="229" t="s">
        <v>303</v>
      </c>
      <c r="H667" s="230">
        <v>535.80999999999995</v>
      </c>
      <c r="I667" s="231"/>
      <c r="J667" s="232">
        <f>ROUND(I667*H667,2)</f>
        <v>0</v>
      </c>
      <c r="K667" s="228" t="s">
        <v>136</v>
      </c>
      <c r="L667" s="233"/>
      <c r="M667" s="234" t="s">
        <v>19</v>
      </c>
      <c r="N667" s="235" t="s">
        <v>43</v>
      </c>
      <c r="O667" s="66"/>
      <c r="P667" s="184">
        <f>O667*H667</f>
        <v>0</v>
      </c>
      <c r="Q667" s="184">
        <v>1.0000000000000001E-5</v>
      </c>
      <c r="R667" s="184">
        <f>Q667*H667</f>
        <v>5.3581000000000002E-3</v>
      </c>
      <c r="S667" s="184">
        <v>0</v>
      </c>
      <c r="T667" s="18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354</v>
      </c>
      <c r="AT667" s="186" t="s">
        <v>213</v>
      </c>
      <c r="AU667" s="186" t="s">
        <v>81</v>
      </c>
      <c r="AY667" s="19" t="s">
        <v>130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79</v>
      </c>
      <c r="BK667" s="187">
        <f>ROUND(I667*H667,2)</f>
        <v>0</v>
      </c>
      <c r="BL667" s="19" t="s">
        <v>248</v>
      </c>
      <c r="BM667" s="186" t="s">
        <v>942</v>
      </c>
    </row>
    <row r="668" spans="1:65" s="14" customFormat="1" ht="11.25">
      <c r="B668" s="204"/>
      <c r="C668" s="205"/>
      <c r="D668" s="195" t="s">
        <v>141</v>
      </c>
      <c r="E668" s="205"/>
      <c r="F668" s="207" t="s">
        <v>943</v>
      </c>
      <c r="G668" s="205"/>
      <c r="H668" s="208">
        <v>535.80999999999995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141</v>
      </c>
      <c r="AU668" s="214" t="s">
        <v>81</v>
      </c>
      <c r="AV668" s="14" t="s">
        <v>81</v>
      </c>
      <c r="AW668" s="14" t="s">
        <v>4</v>
      </c>
      <c r="AX668" s="14" t="s">
        <v>79</v>
      </c>
      <c r="AY668" s="214" t="s">
        <v>130</v>
      </c>
    </row>
    <row r="669" spans="1:65" s="2" customFormat="1" ht="44.25" customHeight="1">
      <c r="A669" s="36"/>
      <c r="B669" s="37"/>
      <c r="C669" s="175" t="s">
        <v>944</v>
      </c>
      <c r="D669" s="175" t="s">
        <v>132</v>
      </c>
      <c r="E669" s="176" t="s">
        <v>945</v>
      </c>
      <c r="F669" s="177" t="s">
        <v>946</v>
      </c>
      <c r="G669" s="178" t="s">
        <v>620</v>
      </c>
      <c r="H669" s="247"/>
      <c r="I669" s="180"/>
      <c r="J669" s="181">
        <f>ROUND(I669*H669,2)</f>
        <v>0</v>
      </c>
      <c r="K669" s="177" t="s">
        <v>136</v>
      </c>
      <c r="L669" s="41"/>
      <c r="M669" s="182" t="s">
        <v>19</v>
      </c>
      <c r="N669" s="183" t="s">
        <v>43</v>
      </c>
      <c r="O669" s="66"/>
      <c r="P669" s="184">
        <f>O669*H669</f>
        <v>0</v>
      </c>
      <c r="Q669" s="184">
        <v>0</v>
      </c>
      <c r="R669" s="184">
        <f>Q669*H669</f>
        <v>0</v>
      </c>
      <c r="S669" s="184">
        <v>0</v>
      </c>
      <c r="T669" s="185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6" t="s">
        <v>248</v>
      </c>
      <c r="AT669" s="186" t="s">
        <v>132</v>
      </c>
      <c r="AU669" s="186" t="s">
        <v>81</v>
      </c>
      <c r="AY669" s="19" t="s">
        <v>130</v>
      </c>
      <c r="BE669" s="187">
        <f>IF(N669="základní",J669,0)</f>
        <v>0</v>
      </c>
      <c r="BF669" s="187">
        <f>IF(N669="snížená",J669,0)</f>
        <v>0</v>
      </c>
      <c r="BG669" s="187">
        <f>IF(N669="zákl. přenesená",J669,0)</f>
        <v>0</v>
      </c>
      <c r="BH669" s="187">
        <f>IF(N669="sníž. přenesená",J669,0)</f>
        <v>0</v>
      </c>
      <c r="BI669" s="187">
        <f>IF(N669="nulová",J669,0)</f>
        <v>0</v>
      </c>
      <c r="BJ669" s="19" t="s">
        <v>79</v>
      </c>
      <c r="BK669" s="187">
        <f>ROUND(I669*H669,2)</f>
        <v>0</v>
      </c>
      <c r="BL669" s="19" t="s">
        <v>248</v>
      </c>
      <c r="BM669" s="186" t="s">
        <v>947</v>
      </c>
    </row>
    <row r="670" spans="1:65" s="2" customFormat="1" ht="11.25">
      <c r="A670" s="36"/>
      <c r="B670" s="37"/>
      <c r="C670" s="38"/>
      <c r="D670" s="188" t="s">
        <v>139</v>
      </c>
      <c r="E670" s="38"/>
      <c r="F670" s="189" t="s">
        <v>948</v>
      </c>
      <c r="G670" s="38"/>
      <c r="H670" s="38"/>
      <c r="I670" s="190"/>
      <c r="J670" s="38"/>
      <c r="K670" s="38"/>
      <c r="L670" s="41"/>
      <c r="M670" s="191"/>
      <c r="N670" s="192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139</v>
      </c>
      <c r="AU670" s="19" t="s">
        <v>81</v>
      </c>
    </row>
    <row r="671" spans="1:65" s="12" customFormat="1" ht="22.9" customHeight="1">
      <c r="B671" s="159"/>
      <c r="C671" s="160"/>
      <c r="D671" s="161" t="s">
        <v>71</v>
      </c>
      <c r="E671" s="173" t="s">
        <v>949</v>
      </c>
      <c r="F671" s="173" t="s">
        <v>950</v>
      </c>
      <c r="G671" s="160"/>
      <c r="H671" s="160"/>
      <c r="I671" s="163"/>
      <c r="J671" s="174">
        <f>BK671</f>
        <v>0</v>
      </c>
      <c r="K671" s="160"/>
      <c r="L671" s="165"/>
      <c r="M671" s="166"/>
      <c r="N671" s="167"/>
      <c r="O671" s="167"/>
      <c r="P671" s="168">
        <f>SUM(P672:P685)</f>
        <v>0</v>
      </c>
      <c r="Q671" s="167"/>
      <c r="R671" s="168">
        <f>SUM(R672:R685)</f>
        <v>9.5199999999999989E-3</v>
      </c>
      <c r="S671" s="167"/>
      <c r="T671" s="169">
        <f>SUM(T672:T685)</f>
        <v>0</v>
      </c>
      <c r="AR671" s="170" t="s">
        <v>81</v>
      </c>
      <c r="AT671" s="171" t="s">
        <v>71</v>
      </c>
      <c r="AU671" s="171" t="s">
        <v>79</v>
      </c>
      <c r="AY671" s="170" t="s">
        <v>130</v>
      </c>
      <c r="BK671" s="172">
        <f>SUM(BK672:BK685)</f>
        <v>0</v>
      </c>
    </row>
    <row r="672" spans="1:65" s="2" customFormat="1" ht="33" customHeight="1">
      <c r="A672" s="36"/>
      <c r="B672" s="37"/>
      <c r="C672" s="175" t="s">
        <v>951</v>
      </c>
      <c r="D672" s="175" t="s">
        <v>132</v>
      </c>
      <c r="E672" s="176" t="s">
        <v>952</v>
      </c>
      <c r="F672" s="177" t="s">
        <v>953</v>
      </c>
      <c r="G672" s="178" t="s">
        <v>357</v>
      </c>
      <c r="H672" s="179">
        <v>2</v>
      </c>
      <c r="I672" s="180"/>
      <c r="J672" s="181">
        <f>ROUND(I672*H672,2)</f>
        <v>0</v>
      </c>
      <c r="K672" s="177" t="s">
        <v>19</v>
      </c>
      <c r="L672" s="41"/>
      <c r="M672" s="182" t="s">
        <v>19</v>
      </c>
      <c r="N672" s="183" t="s">
        <v>43</v>
      </c>
      <c r="O672" s="66"/>
      <c r="P672" s="184">
        <f>O672*H672</f>
        <v>0</v>
      </c>
      <c r="Q672" s="184">
        <v>0</v>
      </c>
      <c r="R672" s="184">
        <f>Q672*H672</f>
        <v>0</v>
      </c>
      <c r="S672" s="184">
        <v>0</v>
      </c>
      <c r="T672" s="18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248</v>
      </c>
      <c r="AT672" s="186" t="s">
        <v>132</v>
      </c>
      <c r="AU672" s="186" t="s">
        <v>81</v>
      </c>
      <c r="AY672" s="19" t="s">
        <v>130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79</v>
      </c>
      <c r="BK672" s="187">
        <f>ROUND(I672*H672,2)</f>
        <v>0</v>
      </c>
      <c r="BL672" s="19" t="s">
        <v>248</v>
      </c>
      <c r="BM672" s="186" t="s">
        <v>954</v>
      </c>
    </row>
    <row r="673" spans="1:65" s="13" customFormat="1" ht="11.25">
      <c r="B673" s="193"/>
      <c r="C673" s="194"/>
      <c r="D673" s="195" t="s">
        <v>141</v>
      </c>
      <c r="E673" s="196" t="s">
        <v>19</v>
      </c>
      <c r="F673" s="197" t="s">
        <v>763</v>
      </c>
      <c r="G673" s="194"/>
      <c r="H673" s="196" t="s">
        <v>19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141</v>
      </c>
      <c r="AU673" s="203" t="s">
        <v>81</v>
      </c>
      <c r="AV673" s="13" t="s">
        <v>79</v>
      </c>
      <c r="AW673" s="13" t="s">
        <v>33</v>
      </c>
      <c r="AX673" s="13" t="s">
        <v>72</v>
      </c>
      <c r="AY673" s="203" t="s">
        <v>130</v>
      </c>
    </row>
    <row r="674" spans="1:65" s="14" customFormat="1" ht="11.25">
      <c r="B674" s="204"/>
      <c r="C674" s="205"/>
      <c r="D674" s="195" t="s">
        <v>141</v>
      </c>
      <c r="E674" s="206" t="s">
        <v>19</v>
      </c>
      <c r="F674" s="207" t="s">
        <v>81</v>
      </c>
      <c r="G674" s="205"/>
      <c r="H674" s="208">
        <v>2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141</v>
      </c>
      <c r="AU674" s="214" t="s">
        <v>81</v>
      </c>
      <c r="AV674" s="14" t="s">
        <v>81</v>
      </c>
      <c r="AW674" s="14" t="s">
        <v>33</v>
      </c>
      <c r="AX674" s="14" t="s">
        <v>79</v>
      </c>
      <c r="AY674" s="214" t="s">
        <v>130</v>
      </c>
    </row>
    <row r="675" spans="1:65" s="2" customFormat="1" ht="24.2" customHeight="1">
      <c r="A675" s="36"/>
      <c r="B675" s="37"/>
      <c r="C675" s="175" t="s">
        <v>955</v>
      </c>
      <c r="D675" s="175" t="s">
        <v>132</v>
      </c>
      <c r="E675" s="176" t="s">
        <v>956</v>
      </c>
      <c r="F675" s="177" t="s">
        <v>957</v>
      </c>
      <c r="G675" s="178" t="s">
        <v>357</v>
      </c>
      <c r="H675" s="179">
        <v>1</v>
      </c>
      <c r="I675" s="180"/>
      <c r="J675" s="181">
        <f>ROUND(I675*H675,2)</f>
        <v>0</v>
      </c>
      <c r="K675" s="177" t="s">
        <v>19</v>
      </c>
      <c r="L675" s="41"/>
      <c r="M675" s="182" t="s">
        <v>19</v>
      </c>
      <c r="N675" s="183" t="s">
        <v>43</v>
      </c>
      <c r="O675" s="66"/>
      <c r="P675" s="184">
        <f>O675*H675</f>
        <v>0</v>
      </c>
      <c r="Q675" s="184">
        <v>0</v>
      </c>
      <c r="R675" s="184">
        <f>Q675*H675</f>
        <v>0</v>
      </c>
      <c r="S675" s="184">
        <v>0</v>
      </c>
      <c r="T675" s="185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6" t="s">
        <v>248</v>
      </c>
      <c r="AT675" s="186" t="s">
        <v>132</v>
      </c>
      <c r="AU675" s="186" t="s">
        <v>81</v>
      </c>
      <c r="AY675" s="19" t="s">
        <v>130</v>
      </c>
      <c r="BE675" s="187">
        <f>IF(N675="základní",J675,0)</f>
        <v>0</v>
      </c>
      <c r="BF675" s="187">
        <f>IF(N675="snížená",J675,0)</f>
        <v>0</v>
      </c>
      <c r="BG675" s="187">
        <f>IF(N675="zákl. přenesená",J675,0)</f>
        <v>0</v>
      </c>
      <c r="BH675" s="187">
        <f>IF(N675="sníž. přenesená",J675,0)</f>
        <v>0</v>
      </c>
      <c r="BI675" s="187">
        <f>IF(N675="nulová",J675,0)</f>
        <v>0</v>
      </c>
      <c r="BJ675" s="19" t="s">
        <v>79</v>
      </c>
      <c r="BK675" s="187">
        <f>ROUND(I675*H675,2)</f>
        <v>0</v>
      </c>
      <c r="BL675" s="19" t="s">
        <v>248</v>
      </c>
      <c r="BM675" s="186" t="s">
        <v>958</v>
      </c>
    </row>
    <row r="676" spans="1:65" s="13" customFormat="1" ht="11.25">
      <c r="B676" s="193"/>
      <c r="C676" s="194"/>
      <c r="D676" s="195" t="s">
        <v>141</v>
      </c>
      <c r="E676" s="196" t="s">
        <v>19</v>
      </c>
      <c r="F676" s="197" t="s">
        <v>744</v>
      </c>
      <c r="G676" s="194"/>
      <c r="H676" s="196" t="s">
        <v>19</v>
      </c>
      <c r="I676" s="198"/>
      <c r="J676" s="194"/>
      <c r="K676" s="194"/>
      <c r="L676" s="199"/>
      <c r="M676" s="200"/>
      <c r="N676" s="201"/>
      <c r="O676" s="201"/>
      <c r="P676" s="201"/>
      <c r="Q676" s="201"/>
      <c r="R676" s="201"/>
      <c r="S676" s="201"/>
      <c r="T676" s="202"/>
      <c r="AT676" s="203" t="s">
        <v>141</v>
      </c>
      <c r="AU676" s="203" t="s">
        <v>81</v>
      </c>
      <c r="AV676" s="13" t="s">
        <v>79</v>
      </c>
      <c r="AW676" s="13" t="s">
        <v>33</v>
      </c>
      <c r="AX676" s="13" t="s">
        <v>72</v>
      </c>
      <c r="AY676" s="203" t="s">
        <v>130</v>
      </c>
    </row>
    <row r="677" spans="1:65" s="14" customFormat="1" ht="11.25">
      <c r="B677" s="204"/>
      <c r="C677" s="205"/>
      <c r="D677" s="195" t="s">
        <v>141</v>
      </c>
      <c r="E677" s="206" t="s">
        <v>19</v>
      </c>
      <c r="F677" s="207" t="s">
        <v>79</v>
      </c>
      <c r="G677" s="205"/>
      <c r="H677" s="208">
        <v>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141</v>
      </c>
      <c r="AU677" s="214" t="s">
        <v>81</v>
      </c>
      <c r="AV677" s="14" t="s">
        <v>81</v>
      </c>
      <c r="AW677" s="14" t="s">
        <v>33</v>
      </c>
      <c r="AX677" s="14" t="s">
        <v>79</v>
      </c>
      <c r="AY677" s="214" t="s">
        <v>130</v>
      </c>
    </row>
    <row r="678" spans="1:65" s="2" customFormat="1" ht="44.25" customHeight="1">
      <c r="A678" s="36"/>
      <c r="B678" s="37"/>
      <c r="C678" s="175" t="s">
        <v>959</v>
      </c>
      <c r="D678" s="175" t="s">
        <v>132</v>
      </c>
      <c r="E678" s="176" t="s">
        <v>960</v>
      </c>
      <c r="F678" s="177" t="s">
        <v>961</v>
      </c>
      <c r="G678" s="178" t="s">
        <v>357</v>
      </c>
      <c r="H678" s="179">
        <v>2</v>
      </c>
      <c r="I678" s="180"/>
      <c r="J678" s="181">
        <f>ROUND(I678*H678,2)</f>
        <v>0</v>
      </c>
      <c r="K678" s="177" t="s">
        <v>136</v>
      </c>
      <c r="L678" s="41"/>
      <c r="M678" s="182" t="s">
        <v>19</v>
      </c>
      <c r="N678" s="183" t="s">
        <v>43</v>
      </c>
      <c r="O678" s="66"/>
      <c r="P678" s="184">
        <f>O678*H678</f>
        <v>0</v>
      </c>
      <c r="Q678" s="184">
        <v>0</v>
      </c>
      <c r="R678" s="184">
        <f>Q678*H678</f>
        <v>0</v>
      </c>
      <c r="S678" s="184">
        <v>0</v>
      </c>
      <c r="T678" s="185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6" t="s">
        <v>248</v>
      </c>
      <c r="AT678" s="186" t="s">
        <v>132</v>
      </c>
      <c r="AU678" s="186" t="s">
        <v>81</v>
      </c>
      <c r="AY678" s="19" t="s">
        <v>130</v>
      </c>
      <c r="BE678" s="187">
        <f>IF(N678="základní",J678,0)</f>
        <v>0</v>
      </c>
      <c r="BF678" s="187">
        <f>IF(N678="snížená",J678,0)</f>
        <v>0</v>
      </c>
      <c r="BG678" s="187">
        <f>IF(N678="zákl. přenesená",J678,0)</f>
        <v>0</v>
      </c>
      <c r="BH678" s="187">
        <f>IF(N678="sníž. přenesená",J678,0)</f>
        <v>0</v>
      </c>
      <c r="BI678" s="187">
        <f>IF(N678="nulová",J678,0)</f>
        <v>0</v>
      </c>
      <c r="BJ678" s="19" t="s">
        <v>79</v>
      </c>
      <c r="BK678" s="187">
        <f>ROUND(I678*H678,2)</f>
        <v>0</v>
      </c>
      <c r="BL678" s="19" t="s">
        <v>248</v>
      </c>
      <c r="BM678" s="186" t="s">
        <v>962</v>
      </c>
    </row>
    <row r="679" spans="1:65" s="2" customFormat="1" ht="11.25">
      <c r="A679" s="36"/>
      <c r="B679" s="37"/>
      <c r="C679" s="38"/>
      <c r="D679" s="188" t="s">
        <v>139</v>
      </c>
      <c r="E679" s="38"/>
      <c r="F679" s="189" t="s">
        <v>963</v>
      </c>
      <c r="G679" s="38"/>
      <c r="H679" s="38"/>
      <c r="I679" s="190"/>
      <c r="J679" s="38"/>
      <c r="K679" s="38"/>
      <c r="L679" s="41"/>
      <c r="M679" s="191"/>
      <c r="N679" s="192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139</v>
      </c>
      <c r="AU679" s="19" t="s">
        <v>81</v>
      </c>
    </row>
    <row r="680" spans="1:65" s="13" customFormat="1" ht="11.25">
      <c r="B680" s="193"/>
      <c r="C680" s="194"/>
      <c r="D680" s="195" t="s">
        <v>141</v>
      </c>
      <c r="E680" s="196" t="s">
        <v>19</v>
      </c>
      <c r="F680" s="197" t="s">
        <v>763</v>
      </c>
      <c r="G680" s="194"/>
      <c r="H680" s="196" t="s">
        <v>19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141</v>
      </c>
      <c r="AU680" s="203" t="s">
        <v>81</v>
      </c>
      <c r="AV680" s="13" t="s">
        <v>79</v>
      </c>
      <c r="AW680" s="13" t="s">
        <v>33</v>
      </c>
      <c r="AX680" s="13" t="s">
        <v>72</v>
      </c>
      <c r="AY680" s="203" t="s">
        <v>130</v>
      </c>
    </row>
    <row r="681" spans="1:65" s="14" customFormat="1" ht="11.25">
      <c r="B681" s="204"/>
      <c r="C681" s="205"/>
      <c r="D681" s="195" t="s">
        <v>141</v>
      </c>
      <c r="E681" s="206" t="s">
        <v>19</v>
      </c>
      <c r="F681" s="207" t="s">
        <v>81</v>
      </c>
      <c r="G681" s="205"/>
      <c r="H681" s="208">
        <v>2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141</v>
      </c>
      <c r="AU681" s="214" t="s">
        <v>81</v>
      </c>
      <c r="AV681" s="14" t="s">
        <v>81</v>
      </c>
      <c r="AW681" s="14" t="s">
        <v>33</v>
      </c>
      <c r="AX681" s="14" t="s">
        <v>79</v>
      </c>
      <c r="AY681" s="214" t="s">
        <v>130</v>
      </c>
    </row>
    <row r="682" spans="1:65" s="2" customFormat="1" ht="24.2" customHeight="1">
      <c r="A682" s="36"/>
      <c r="B682" s="37"/>
      <c r="C682" s="226" t="s">
        <v>964</v>
      </c>
      <c r="D682" s="226" t="s">
        <v>213</v>
      </c>
      <c r="E682" s="227" t="s">
        <v>965</v>
      </c>
      <c r="F682" s="228" t="s">
        <v>966</v>
      </c>
      <c r="G682" s="229" t="s">
        <v>303</v>
      </c>
      <c r="H682" s="230">
        <v>2.38</v>
      </c>
      <c r="I682" s="231"/>
      <c r="J682" s="232">
        <f>ROUND(I682*H682,2)</f>
        <v>0</v>
      </c>
      <c r="K682" s="228" t="s">
        <v>136</v>
      </c>
      <c r="L682" s="233"/>
      <c r="M682" s="234" t="s">
        <v>19</v>
      </c>
      <c r="N682" s="235" t="s">
        <v>43</v>
      </c>
      <c r="O682" s="66"/>
      <c r="P682" s="184">
        <f>O682*H682</f>
        <v>0</v>
      </c>
      <c r="Q682" s="184">
        <v>4.0000000000000001E-3</v>
      </c>
      <c r="R682" s="184">
        <f>Q682*H682</f>
        <v>9.5199999999999989E-3</v>
      </c>
      <c r="S682" s="184">
        <v>0</v>
      </c>
      <c r="T682" s="185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6" t="s">
        <v>354</v>
      </c>
      <c r="AT682" s="186" t="s">
        <v>213</v>
      </c>
      <c r="AU682" s="186" t="s">
        <v>81</v>
      </c>
      <c r="AY682" s="19" t="s">
        <v>130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19" t="s">
        <v>79</v>
      </c>
      <c r="BK682" s="187">
        <f>ROUND(I682*H682,2)</f>
        <v>0</v>
      </c>
      <c r="BL682" s="19" t="s">
        <v>248</v>
      </c>
      <c r="BM682" s="186" t="s">
        <v>967</v>
      </c>
    </row>
    <row r="683" spans="1:65" s="14" customFormat="1" ht="11.25">
      <c r="B683" s="204"/>
      <c r="C683" s="205"/>
      <c r="D683" s="195" t="s">
        <v>141</v>
      </c>
      <c r="E683" s="206" t="s">
        <v>19</v>
      </c>
      <c r="F683" s="207" t="s">
        <v>968</v>
      </c>
      <c r="G683" s="205"/>
      <c r="H683" s="208">
        <v>2.38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141</v>
      </c>
      <c r="AU683" s="214" t="s">
        <v>81</v>
      </c>
      <c r="AV683" s="14" t="s">
        <v>81</v>
      </c>
      <c r="AW683" s="14" t="s">
        <v>33</v>
      </c>
      <c r="AX683" s="14" t="s">
        <v>79</v>
      </c>
      <c r="AY683" s="214" t="s">
        <v>130</v>
      </c>
    </row>
    <row r="684" spans="1:65" s="2" customFormat="1" ht="44.25" customHeight="1">
      <c r="A684" s="36"/>
      <c r="B684" s="37"/>
      <c r="C684" s="175" t="s">
        <v>969</v>
      </c>
      <c r="D684" s="175" t="s">
        <v>132</v>
      </c>
      <c r="E684" s="176" t="s">
        <v>970</v>
      </c>
      <c r="F684" s="177" t="s">
        <v>971</v>
      </c>
      <c r="G684" s="178" t="s">
        <v>620</v>
      </c>
      <c r="H684" s="247"/>
      <c r="I684" s="180"/>
      <c r="J684" s="181">
        <f>ROUND(I684*H684,2)</f>
        <v>0</v>
      </c>
      <c r="K684" s="177" t="s">
        <v>136</v>
      </c>
      <c r="L684" s="41"/>
      <c r="M684" s="182" t="s">
        <v>19</v>
      </c>
      <c r="N684" s="183" t="s">
        <v>43</v>
      </c>
      <c r="O684" s="66"/>
      <c r="P684" s="184">
        <f>O684*H684</f>
        <v>0</v>
      </c>
      <c r="Q684" s="184">
        <v>0</v>
      </c>
      <c r="R684" s="184">
        <f>Q684*H684</f>
        <v>0</v>
      </c>
      <c r="S684" s="184">
        <v>0</v>
      </c>
      <c r="T684" s="18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248</v>
      </c>
      <c r="AT684" s="186" t="s">
        <v>132</v>
      </c>
      <c r="AU684" s="186" t="s">
        <v>81</v>
      </c>
      <c r="AY684" s="19" t="s">
        <v>130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9" t="s">
        <v>79</v>
      </c>
      <c r="BK684" s="187">
        <f>ROUND(I684*H684,2)</f>
        <v>0</v>
      </c>
      <c r="BL684" s="19" t="s">
        <v>248</v>
      </c>
      <c r="BM684" s="186" t="s">
        <v>972</v>
      </c>
    </row>
    <row r="685" spans="1:65" s="2" customFormat="1" ht="11.25">
      <c r="A685" s="36"/>
      <c r="B685" s="37"/>
      <c r="C685" s="38"/>
      <c r="D685" s="188" t="s">
        <v>139</v>
      </c>
      <c r="E685" s="38"/>
      <c r="F685" s="189" t="s">
        <v>973</v>
      </c>
      <c r="G685" s="38"/>
      <c r="H685" s="38"/>
      <c r="I685" s="190"/>
      <c r="J685" s="38"/>
      <c r="K685" s="38"/>
      <c r="L685" s="41"/>
      <c r="M685" s="191"/>
      <c r="N685" s="192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139</v>
      </c>
      <c r="AU685" s="19" t="s">
        <v>81</v>
      </c>
    </row>
    <row r="686" spans="1:65" s="12" customFormat="1" ht="22.9" customHeight="1">
      <c r="B686" s="159"/>
      <c r="C686" s="160"/>
      <c r="D686" s="161" t="s">
        <v>71</v>
      </c>
      <c r="E686" s="173" t="s">
        <v>974</v>
      </c>
      <c r="F686" s="173" t="s">
        <v>975</v>
      </c>
      <c r="G686" s="160"/>
      <c r="H686" s="160"/>
      <c r="I686" s="163"/>
      <c r="J686" s="174">
        <f>BK686</f>
        <v>0</v>
      </c>
      <c r="K686" s="160"/>
      <c r="L686" s="165"/>
      <c r="M686" s="166"/>
      <c r="N686" s="167"/>
      <c r="O686" s="167"/>
      <c r="P686" s="168">
        <f>SUM(P687:P770)</f>
        <v>0</v>
      </c>
      <c r="Q686" s="167"/>
      <c r="R686" s="168">
        <f>SUM(R687:R770)</f>
        <v>0.21172141</v>
      </c>
      <c r="S686" s="167"/>
      <c r="T686" s="169">
        <f>SUM(T687:T770)</f>
        <v>3.3227478000000006</v>
      </c>
      <c r="AR686" s="170" t="s">
        <v>81</v>
      </c>
      <c r="AT686" s="171" t="s">
        <v>71</v>
      </c>
      <c r="AU686" s="171" t="s">
        <v>79</v>
      </c>
      <c r="AY686" s="170" t="s">
        <v>130</v>
      </c>
      <c r="BK686" s="172">
        <f>SUM(BK687:BK770)</f>
        <v>0</v>
      </c>
    </row>
    <row r="687" spans="1:65" s="2" customFormat="1" ht="24.2" customHeight="1">
      <c r="A687" s="36"/>
      <c r="B687" s="37"/>
      <c r="C687" s="175" t="s">
        <v>976</v>
      </c>
      <c r="D687" s="175" t="s">
        <v>132</v>
      </c>
      <c r="E687" s="176" t="s">
        <v>977</v>
      </c>
      <c r="F687" s="177" t="s">
        <v>978</v>
      </c>
      <c r="G687" s="178" t="s">
        <v>303</v>
      </c>
      <c r="H687" s="179">
        <v>30.86</v>
      </c>
      <c r="I687" s="180"/>
      <c r="J687" s="181">
        <f>ROUND(I687*H687,2)</f>
        <v>0</v>
      </c>
      <c r="K687" s="177" t="s">
        <v>136</v>
      </c>
      <c r="L687" s="41"/>
      <c r="M687" s="182" t="s">
        <v>19</v>
      </c>
      <c r="N687" s="183" t="s">
        <v>43</v>
      </c>
      <c r="O687" s="66"/>
      <c r="P687" s="184">
        <f>O687*H687</f>
        <v>0</v>
      </c>
      <c r="Q687" s="184">
        <v>0</v>
      </c>
      <c r="R687" s="184">
        <f>Q687*H687</f>
        <v>0</v>
      </c>
      <c r="S687" s="184">
        <v>1.8699999999999999E-3</v>
      </c>
      <c r="T687" s="185">
        <f>S687*H687</f>
        <v>5.7708199999999994E-2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248</v>
      </c>
      <c r="AT687" s="186" t="s">
        <v>132</v>
      </c>
      <c r="AU687" s="186" t="s">
        <v>81</v>
      </c>
      <c r="AY687" s="19" t="s">
        <v>130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9" t="s">
        <v>79</v>
      </c>
      <c r="BK687" s="187">
        <f>ROUND(I687*H687,2)</f>
        <v>0</v>
      </c>
      <c r="BL687" s="19" t="s">
        <v>248</v>
      </c>
      <c r="BM687" s="186" t="s">
        <v>979</v>
      </c>
    </row>
    <row r="688" spans="1:65" s="2" customFormat="1" ht="11.25">
      <c r="A688" s="36"/>
      <c r="B688" s="37"/>
      <c r="C688" s="38"/>
      <c r="D688" s="188" t="s">
        <v>139</v>
      </c>
      <c r="E688" s="38"/>
      <c r="F688" s="189" t="s">
        <v>980</v>
      </c>
      <c r="G688" s="38"/>
      <c r="H688" s="38"/>
      <c r="I688" s="190"/>
      <c r="J688" s="38"/>
      <c r="K688" s="38"/>
      <c r="L688" s="41"/>
      <c r="M688" s="191"/>
      <c r="N688" s="192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139</v>
      </c>
      <c r="AU688" s="19" t="s">
        <v>81</v>
      </c>
    </row>
    <row r="689" spans="1:65" s="13" customFormat="1" ht="11.25">
      <c r="B689" s="193"/>
      <c r="C689" s="194"/>
      <c r="D689" s="195" t="s">
        <v>141</v>
      </c>
      <c r="E689" s="196" t="s">
        <v>19</v>
      </c>
      <c r="F689" s="197" t="s">
        <v>981</v>
      </c>
      <c r="G689" s="194"/>
      <c r="H689" s="196" t="s">
        <v>19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141</v>
      </c>
      <c r="AU689" s="203" t="s">
        <v>81</v>
      </c>
      <c r="AV689" s="13" t="s">
        <v>79</v>
      </c>
      <c r="AW689" s="13" t="s">
        <v>33</v>
      </c>
      <c r="AX689" s="13" t="s">
        <v>72</v>
      </c>
      <c r="AY689" s="203" t="s">
        <v>130</v>
      </c>
    </row>
    <row r="690" spans="1:65" s="13" customFormat="1" ht="11.25">
      <c r="B690" s="193"/>
      <c r="C690" s="194"/>
      <c r="D690" s="195" t="s">
        <v>141</v>
      </c>
      <c r="E690" s="196" t="s">
        <v>19</v>
      </c>
      <c r="F690" s="197" t="s">
        <v>465</v>
      </c>
      <c r="G690" s="194"/>
      <c r="H690" s="196" t="s">
        <v>19</v>
      </c>
      <c r="I690" s="198"/>
      <c r="J690" s="194"/>
      <c r="K690" s="194"/>
      <c r="L690" s="199"/>
      <c r="M690" s="200"/>
      <c r="N690" s="201"/>
      <c r="O690" s="201"/>
      <c r="P690" s="201"/>
      <c r="Q690" s="201"/>
      <c r="R690" s="201"/>
      <c r="S690" s="201"/>
      <c r="T690" s="202"/>
      <c r="AT690" s="203" t="s">
        <v>141</v>
      </c>
      <c r="AU690" s="203" t="s">
        <v>81</v>
      </c>
      <c r="AV690" s="13" t="s">
        <v>79</v>
      </c>
      <c r="AW690" s="13" t="s">
        <v>33</v>
      </c>
      <c r="AX690" s="13" t="s">
        <v>72</v>
      </c>
      <c r="AY690" s="203" t="s">
        <v>130</v>
      </c>
    </row>
    <row r="691" spans="1:65" s="14" customFormat="1" ht="11.25">
      <c r="B691" s="204"/>
      <c r="C691" s="205"/>
      <c r="D691" s="195" t="s">
        <v>141</v>
      </c>
      <c r="E691" s="206" t="s">
        <v>19</v>
      </c>
      <c r="F691" s="207" t="s">
        <v>982</v>
      </c>
      <c r="G691" s="205"/>
      <c r="H691" s="208">
        <v>30.86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141</v>
      </c>
      <c r="AU691" s="214" t="s">
        <v>81</v>
      </c>
      <c r="AV691" s="14" t="s">
        <v>81</v>
      </c>
      <c r="AW691" s="14" t="s">
        <v>33</v>
      </c>
      <c r="AX691" s="14" t="s">
        <v>79</v>
      </c>
      <c r="AY691" s="214" t="s">
        <v>130</v>
      </c>
    </row>
    <row r="692" spans="1:65" s="2" customFormat="1" ht="24.2" customHeight="1">
      <c r="A692" s="36"/>
      <c r="B692" s="37"/>
      <c r="C692" s="175" t="s">
        <v>983</v>
      </c>
      <c r="D692" s="175" t="s">
        <v>132</v>
      </c>
      <c r="E692" s="176" t="s">
        <v>984</v>
      </c>
      <c r="F692" s="177" t="s">
        <v>985</v>
      </c>
      <c r="G692" s="178" t="s">
        <v>135</v>
      </c>
      <c r="H692" s="179">
        <v>4.7220000000000004</v>
      </c>
      <c r="I692" s="180"/>
      <c r="J692" s="181">
        <f>ROUND(I692*H692,2)</f>
        <v>0</v>
      </c>
      <c r="K692" s="177" t="s">
        <v>136</v>
      </c>
      <c r="L692" s="41"/>
      <c r="M692" s="182" t="s">
        <v>19</v>
      </c>
      <c r="N692" s="183" t="s">
        <v>43</v>
      </c>
      <c r="O692" s="66"/>
      <c r="P692" s="184">
        <f>O692*H692</f>
        <v>0</v>
      </c>
      <c r="Q692" s="184">
        <v>0</v>
      </c>
      <c r="R692" s="184">
        <f>Q692*H692</f>
        <v>0</v>
      </c>
      <c r="S692" s="184">
        <v>3.3E-3</v>
      </c>
      <c r="T692" s="185">
        <f>S692*H692</f>
        <v>1.5582600000000002E-2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6" t="s">
        <v>248</v>
      </c>
      <c r="AT692" s="186" t="s">
        <v>132</v>
      </c>
      <c r="AU692" s="186" t="s">
        <v>81</v>
      </c>
      <c r="AY692" s="19" t="s">
        <v>130</v>
      </c>
      <c r="BE692" s="187">
        <f>IF(N692="základní",J692,0)</f>
        <v>0</v>
      </c>
      <c r="BF692" s="187">
        <f>IF(N692="snížená",J692,0)</f>
        <v>0</v>
      </c>
      <c r="BG692" s="187">
        <f>IF(N692="zákl. přenesená",J692,0)</f>
        <v>0</v>
      </c>
      <c r="BH692" s="187">
        <f>IF(N692="sníž. přenesená",J692,0)</f>
        <v>0</v>
      </c>
      <c r="BI692" s="187">
        <f>IF(N692="nulová",J692,0)</f>
        <v>0</v>
      </c>
      <c r="BJ692" s="19" t="s">
        <v>79</v>
      </c>
      <c r="BK692" s="187">
        <f>ROUND(I692*H692,2)</f>
        <v>0</v>
      </c>
      <c r="BL692" s="19" t="s">
        <v>248</v>
      </c>
      <c r="BM692" s="186" t="s">
        <v>986</v>
      </c>
    </row>
    <row r="693" spans="1:65" s="2" customFormat="1" ht="11.25">
      <c r="A693" s="36"/>
      <c r="B693" s="37"/>
      <c r="C693" s="38"/>
      <c r="D693" s="188" t="s">
        <v>139</v>
      </c>
      <c r="E693" s="38"/>
      <c r="F693" s="189" t="s">
        <v>987</v>
      </c>
      <c r="G693" s="38"/>
      <c r="H693" s="38"/>
      <c r="I693" s="190"/>
      <c r="J693" s="38"/>
      <c r="K693" s="38"/>
      <c r="L693" s="41"/>
      <c r="M693" s="191"/>
      <c r="N693" s="192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139</v>
      </c>
      <c r="AU693" s="19" t="s">
        <v>81</v>
      </c>
    </row>
    <row r="694" spans="1:65" s="13" customFormat="1" ht="11.25">
      <c r="B694" s="193"/>
      <c r="C694" s="194"/>
      <c r="D694" s="195" t="s">
        <v>141</v>
      </c>
      <c r="E694" s="196" t="s">
        <v>19</v>
      </c>
      <c r="F694" s="197" t="s">
        <v>504</v>
      </c>
      <c r="G694" s="194"/>
      <c r="H694" s="196" t="s">
        <v>19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141</v>
      </c>
      <c r="AU694" s="203" t="s">
        <v>81</v>
      </c>
      <c r="AV694" s="13" t="s">
        <v>79</v>
      </c>
      <c r="AW694" s="13" t="s">
        <v>33</v>
      </c>
      <c r="AX694" s="13" t="s">
        <v>72</v>
      </c>
      <c r="AY694" s="203" t="s">
        <v>130</v>
      </c>
    </row>
    <row r="695" spans="1:65" s="13" customFormat="1" ht="11.25">
      <c r="B695" s="193"/>
      <c r="C695" s="194"/>
      <c r="D695" s="195" t="s">
        <v>141</v>
      </c>
      <c r="E695" s="196" t="s">
        <v>19</v>
      </c>
      <c r="F695" s="197" t="s">
        <v>988</v>
      </c>
      <c r="G695" s="194"/>
      <c r="H695" s="196" t="s">
        <v>19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141</v>
      </c>
      <c r="AU695" s="203" t="s">
        <v>81</v>
      </c>
      <c r="AV695" s="13" t="s">
        <v>79</v>
      </c>
      <c r="AW695" s="13" t="s">
        <v>33</v>
      </c>
      <c r="AX695" s="13" t="s">
        <v>72</v>
      </c>
      <c r="AY695" s="203" t="s">
        <v>130</v>
      </c>
    </row>
    <row r="696" spans="1:65" s="14" customFormat="1" ht="11.25">
      <c r="B696" s="204"/>
      <c r="C696" s="205"/>
      <c r="D696" s="195" t="s">
        <v>141</v>
      </c>
      <c r="E696" s="206" t="s">
        <v>19</v>
      </c>
      <c r="F696" s="207" t="s">
        <v>989</v>
      </c>
      <c r="G696" s="205"/>
      <c r="H696" s="208">
        <v>4.7220000000000004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141</v>
      </c>
      <c r="AU696" s="214" t="s">
        <v>81</v>
      </c>
      <c r="AV696" s="14" t="s">
        <v>81</v>
      </c>
      <c r="AW696" s="14" t="s">
        <v>33</v>
      </c>
      <c r="AX696" s="14" t="s">
        <v>79</v>
      </c>
      <c r="AY696" s="214" t="s">
        <v>130</v>
      </c>
    </row>
    <row r="697" spans="1:65" s="2" customFormat="1" ht="33" customHeight="1">
      <c r="A697" s="36"/>
      <c r="B697" s="37"/>
      <c r="C697" s="175" t="s">
        <v>990</v>
      </c>
      <c r="D697" s="175" t="s">
        <v>132</v>
      </c>
      <c r="E697" s="176" t="s">
        <v>991</v>
      </c>
      <c r="F697" s="177" t="s">
        <v>992</v>
      </c>
      <c r="G697" s="178" t="s">
        <v>303</v>
      </c>
      <c r="H697" s="179">
        <v>6.3</v>
      </c>
      <c r="I697" s="180"/>
      <c r="J697" s="181">
        <f>ROUND(I697*H697,2)</f>
        <v>0</v>
      </c>
      <c r="K697" s="177" t="s">
        <v>136</v>
      </c>
      <c r="L697" s="41"/>
      <c r="M697" s="182" t="s">
        <v>19</v>
      </c>
      <c r="N697" s="183" t="s">
        <v>43</v>
      </c>
      <c r="O697" s="66"/>
      <c r="P697" s="184">
        <f>O697*H697</f>
        <v>0</v>
      </c>
      <c r="Q697" s="184">
        <v>0</v>
      </c>
      <c r="R697" s="184">
        <f>Q697*H697</f>
        <v>0</v>
      </c>
      <c r="S697" s="184">
        <v>1.6E-2</v>
      </c>
      <c r="T697" s="185">
        <f>S697*H697</f>
        <v>0.1008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248</v>
      </c>
      <c r="AT697" s="186" t="s">
        <v>132</v>
      </c>
      <c r="AU697" s="186" t="s">
        <v>81</v>
      </c>
      <c r="AY697" s="19" t="s">
        <v>130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9" t="s">
        <v>79</v>
      </c>
      <c r="BK697" s="187">
        <f>ROUND(I697*H697,2)</f>
        <v>0</v>
      </c>
      <c r="BL697" s="19" t="s">
        <v>248</v>
      </c>
      <c r="BM697" s="186" t="s">
        <v>993</v>
      </c>
    </row>
    <row r="698" spans="1:65" s="2" customFormat="1" ht="11.25">
      <c r="A698" s="36"/>
      <c r="B698" s="37"/>
      <c r="C698" s="38"/>
      <c r="D698" s="188" t="s">
        <v>139</v>
      </c>
      <c r="E698" s="38"/>
      <c r="F698" s="189" t="s">
        <v>994</v>
      </c>
      <c r="G698" s="38"/>
      <c r="H698" s="38"/>
      <c r="I698" s="190"/>
      <c r="J698" s="38"/>
      <c r="K698" s="38"/>
      <c r="L698" s="41"/>
      <c r="M698" s="191"/>
      <c r="N698" s="192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139</v>
      </c>
      <c r="AU698" s="19" t="s">
        <v>81</v>
      </c>
    </row>
    <row r="699" spans="1:65" s="13" customFormat="1" ht="11.25">
      <c r="B699" s="193"/>
      <c r="C699" s="194"/>
      <c r="D699" s="195" t="s">
        <v>141</v>
      </c>
      <c r="E699" s="196" t="s">
        <v>19</v>
      </c>
      <c r="F699" s="197" t="s">
        <v>504</v>
      </c>
      <c r="G699" s="194"/>
      <c r="H699" s="196" t="s">
        <v>19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141</v>
      </c>
      <c r="AU699" s="203" t="s">
        <v>81</v>
      </c>
      <c r="AV699" s="13" t="s">
        <v>79</v>
      </c>
      <c r="AW699" s="13" t="s">
        <v>33</v>
      </c>
      <c r="AX699" s="13" t="s">
        <v>72</v>
      </c>
      <c r="AY699" s="203" t="s">
        <v>130</v>
      </c>
    </row>
    <row r="700" spans="1:65" s="14" customFormat="1" ht="11.25">
      <c r="B700" s="204"/>
      <c r="C700" s="205"/>
      <c r="D700" s="195" t="s">
        <v>141</v>
      </c>
      <c r="E700" s="206" t="s">
        <v>19</v>
      </c>
      <c r="F700" s="207" t="s">
        <v>995</v>
      </c>
      <c r="G700" s="205"/>
      <c r="H700" s="208">
        <v>6.3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141</v>
      </c>
      <c r="AU700" s="214" t="s">
        <v>81</v>
      </c>
      <c r="AV700" s="14" t="s">
        <v>81</v>
      </c>
      <c r="AW700" s="14" t="s">
        <v>33</v>
      </c>
      <c r="AX700" s="14" t="s">
        <v>79</v>
      </c>
      <c r="AY700" s="214" t="s">
        <v>130</v>
      </c>
    </row>
    <row r="701" spans="1:65" s="2" customFormat="1" ht="21.75" customHeight="1">
      <c r="A701" s="36"/>
      <c r="B701" s="37"/>
      <c r="C701" s="175" t="s">
        <v>996</v>
      </c>
      <c r="D701" s="175" t="s">
        <v>132</v>
      </c>
      <c r="E701" s="176" t="s">
        <v>997</v>
      </c>
      <c r="F701" s="177" t="s">
        <v>998</v>
      </c>
      <c r="G701" s="178" t="s">
        <v>135</v>
      </c>
      <c r="H701" s="179">
        <v>66.441999999999993</v>
      </c>
      <c r="I701" s="180"/>
      <c r="J701" s="181">
        <f>ROUND(I701*H701,2)</f>
        <v>0</v>
      </c>
      <c r="K701" s="177" t="s">
        <v>136</v>
      </c>
      <c r="L701" s="41"/>
      <c r="M701" s="182" t="s">
        <v>19</v>
      </c>
      <c r="N701" s="183" t="s">
        <v>43</v>
      </c>
      <c r="O701" s="66"/>
      <c r="P701" s="184">
        <f>O701*H701</f>
        <v>0</v>
      </c>
      <c r="Q701" s="184">
        <v>0</v>
      </c>
      <c r="R701" s="184">
        <f>Q701*H701</f>
        <v>0</v>
      </c>
      <c r="S701" s="184">
        <v>7.0000000000000001E-3</v>
      </c>
      <c r="T701" s="185">
        <f>S701*H701</f>
        <v>0.46509399999999995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6" t="s">
        <v>248</v>
      </c>
      <c r="AT701" s="186" t="s">
        <v>132</v>
      </c>
      <c r="AU701" s="186" t="s">
        <v>81</v>
      </c>
      <c r="AY701" s="19" t="s">
        <v>130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9" t="s">
        <v>79</v>
      </c>
      <c r="BK701" s="187">
        <f>ROUND(I701*H701,2)</f>
        <v>0</v>
      </c>
      <c r="BL701" s="19" t="s">
        <v>248</v>
      </c>
      <c r="BM701" s="186" t="s">
        <v>999</v>
      </c>
    </row>
    <row r="702" spans="1:65" s="2" customFormat="1" ht="11.25">
      <c r="A702" s="36"/>
      <c r="B702" s="37"/>
      <c r="C702" s="38"/>
      <c r="D702" s="188" t="s">
        <v>139</v>
      </c>
      <c r="E702" s="38"/>
      <c r="F702" s="189" t="s">
        <v>1000</v>
      </c>
      <c r="G702" s="38"/>
      <c r="H702" s="38"/>
      <c r="I702" s="190"/>
      <c r="J702" s="38"/>
      <c r="K702" s="38"/>
      <c r="L702" s="41"/>
      <c r="M702" s="191"/>
      <c r="N702" s="19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139</v>
      </c>
      <c r="AU702" s="19" t="s">
        <v>81</v>
      </c>
    </row>
    <row r="703" spans="1:65" s="13" customFormat="1" ht="11.25">
      <c r="B703" s="193"/>
      <c r="C703" s="194"/>
      <c r="D703" s="195" t="s">
        <v>141</v>
      </c>
      <c r="E703" s="196" t="s">
        <v>19</v>
      </c>
      <c r="F703" s="197" t="s">
        <v>981</v>
      </c>
      <c r="G703" s="194"/>
      <c r="H703" s="196" t="s">
        <v>19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141</v>
      </c>
      <c r="AU703" s="203" t="s">
        <v>81</v>
      </c>
      <c r="AV703" s="13" t="s">
        <v>79</v>
      </c>
      <c r="AW703" s="13" t="s">
        <v>33</v>
      </c>
      <c r="AX703" s="13" t="s">
        <v>72</v>
      </c>
      <c r="AY703" s="203" t="s">
        <v>130</v>
      </c>
    </row>
    <row r="704" spans="1:65" s="13" customFormat="1" ht="11.25">
      <c r="B704" s="193"/>
      <c r="C704" s="194"/>
      <c r="D704" s="195" t="s">
        <v>141</v>
      </c>
      <c r="E704" s="196" t="s">
        <v>19</v>
      </c>
      <c r="F704" s="197" t="s">
        <v>465</v>
      </c>
      <c r="G704" s="194"/>
      <c r="H704" s="196" t="s">
        <v>19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141</v>
      </c>
      <c r="AU704" s="203" t="s">
        <v>81</v>
      </c>
      <c r="AV704" s="13" t="s">
        <v>79</v>
      </c>
      <c r="AW704" s="13" t="s">
        <v>33</v>
      </c>
      <c r="AX704" s="13" t="s">
        <v>72</v>
      </c>
      <c r="AY704" s="203" t="s">
        <v>130</v>
      </c>
    </row>
    <row r="705" spans="1:65" s="14" customFormat="1" ht="11.25">
      <c r="B705" s="204"/>
      <c r="C705" s="205"/>
      <c r="D705" s="195" t="s">
        <v>141</v>
      </c>
      <c r="E705" s="206" t="s">
        <v>19</v>
      </c>
      <c r="F705" s="207" t="s">
        <v>1001</v>
      </c>
      <c r="G705" s="205"/>
      <c r="H705" s="208">
        <v>50.292999999999999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141</v>
      </c>
      <c r="AU705" s="214" t="s">
        <v>81</v>
      </c>
      <c r="AV705" s="14" t="s">
        <v>81</v>
      </c>
      <c r="AW705" s="14" t="s">
        <v>33</v>
      </c>
      <c r="AX705" s="14" t="s">
        <v>72</v>
      </c>
      <c r="AY705" s="214" t="s">
        <v>130</v>
      </c>
    </row>
    <row r="706" spans="1:65" s="14" customFormat="1" ht="11.25">
      <c r="B706" s="204"/>
      <c r="C706" s="205"/>
      <c r="D706" s="195" t="s">
        <v>141</v>
      </c>
      <c r="E706" s="206" t="s">
        <v>19</v>
      </c>
      <c r="F706" s="207" t="s">
        <v>1002</v>
      </c>
      <c r="G706" s="205"/>
      <c r="H706" s="208">
        <v>7.4420000000000002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141</v>
      </c>
      <c r="AU706" s="214" t="s">
        <v>81</v>
      </c>
      <c r="AV706" s="14" t="s">
        <v>81</v>
      </c>
      <c r="AW706" s="14" t="s">
        <v>33</v>
      </c>
      <c r="AX706" s="14" t="s">
        <v>72</v>
      </c>
      <c r="AY706" s="214" t="s">
        <v>130</v>
      </c>
    </row>
    <row r="707" spans="1:65" s="14" customFormat="1" ht="11.25">
      <c r="B707" s="204"/>
      <c r="C707" s="205"/>
      <c r="D707" s="195" t="s">
        <v>141</v>
      </c>
      <c r="E707" s="206" t="s">
        <v>19</v>
      </c>
      <c r="F707" s="207" t="s">
        <v>1003</v>
      </c>
      <c r="G707" s="205"/>
      <c r="H707" s="208">
        <v>8.7070000000000007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141</v>
      </c>
      <c r="AU707" s="214" t="s">
        <v>81</v>
      </c>
      <c r="AV707" s="14" t="s">
        <v>81</v>
      </c>
      <c r="AW707" s="14" t="s">
        <v>33</v>
      </c>
      <c r="AX707" s="14" t="s">
        <v>72</v>
      </c>
      <c r="AY707" s="214" t="s">
        <v>130</v>
      </c>
    </row>
    <row r="708" spans="1:65" s="15" customFormat="1" ht="11.25">
      <c r="B708" s="215"/>
      <c r="C708" s="216"/>
      <c r="D708" s="195" t="s">
        <v>141</v>
      </c>
      <c r="E708" s="217" t="s">
        <v>19</v>
      </c>
      <c r="F708" s="218" t="s">
        <v>150</v>
      </c>
      <c r="G708" s="216"/>
      <c r="H708" s="219">
        <v>66.441999999999993</v>
      </c>
      <c r="I708" s="220"/>
      <c r="J708" s="216"/>
      <c r="K708" s="216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141</v>
      </c>
      <c r="AU708" s="225" t="s">
        <v>81</v>
      </c>
      <c r="AV708" s="15" t="s">
        <v>137</v>
      </c>
      <c r="AW708" s="15" t="s">
        <v>33</v>
      </c>
      <c r="AX708" s="15" t="s">
        <v>79</v>
      </c>
      <c r="AY708" s="225" t="s">
        <v>130</v>
      </c>
    </row>
    <row r="709" spans="1:65" s="2" customFormat="1" ht="37.9" customHeight="1">
      <c r="A709" s="36"/>
      <c r="B709" s="37"/>
      <c r="C709" s="175" t="s">
        <v>1004</v>
      </c>
      <c r="D709" s="175" t="s">
        <v>132</v>
      </c>
      <c r="E709" s="176" t="s">
        <v>1005</v>
      </c>
      <c r="F709" s="177" t="s">
        <v>1006</v>
      </c>
      <c r="G709" s="178" t="s">
        <v>135</v>
      </c>
      <c r="H709" s="179">
        <v>14.8</v>
      </c>
      <c r="I709" s="180"/>
      <c r="J709" s="181">
        <f>ROUND(I709*H709,2)</f>
        <v>0</v>
      </c>
      <c r="K709" s="177" t="s">
        <v>136</v>
      </c>
      <c r="L709" s="41"/>
      <c r="M709" s="182" t="s">
        <v>19</v>
      </c>
      <c r="N709" s="183" t="s">
        <v>43</v>
      </c>
      <c r="O709" s="66"/>
      <c r="P709" s="184">
        <f>O709*H709</f>
        <v>0</v>
      </c>
      <c r="Q709" s="184">
        <v>0</v>
      </c>
      <c r="R709" s="184">
        <f>Q709*H709</f>
        <v>0</v>
      </c>
      <c r="S709" s="184">
        <v>1.0999999999999999E-2</v>
      </c>
      <c r="T709" s="185">
        <f>S709*H709</f>
        <v>0.1628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6" t="s">
        <v>248</v>
      </c>
      <c r="AT709" s="186" t="s">
        <v>132</v>
      </c>
      <c r="AU709" s="186" t="s">
        <v>81</v>
      </c>
      <c r="AY709" s="19" t="s">
        <v>130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19" t="s">
        <v>79</v>
      </c>
      <c r="BK709" s="187">
        <f>ROUND(I709*H709,2)</f>
        <v>0</v>
      </c>
      <c r="BL709" s="19" t="s">
        <v>248</v>
      </c>
      <c r="BM709" s="186" t="s">
        <v>1007</v>
      </c>
    </row>
    <row r="710" spans="1:65" s="2" customFormat="1" ht="11.25">
      <c r="A710" s="36"/>
      <c r="B710" s="37"/>
      <c r="C710" s="38"/>
      <c r="D710" s="188" t="s">
        <v>139</v>
      </c>
      <c r="E710" s="38"/>
      <c r="F710" s="189" t="s">
        <v>1008</v>
      </c>
      <c r="G710" s="38"/>
      <c r="H710" s="38"/>
      <c r="I710" s="190"/>
      <c r="J710" s="38"/>
      <c r="K710" s="38"/>
      <c r="L710" s="41"/>
      <c r="M710" s="191"/>
      <c r="N710" s="192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139</v>
      </c>
      <c r="AU710" s="19" t="s">
        <v>81</v>
      </c>
    </row>
    <row r="711" spans="1:65" s="13" customFormat="1" ht="11.25">
      <c r="B711" s="193"/>
      <c r="C711" s="194"/>
      <c r="D711" s="195" t="s">
        <v>141</v>
      </c>
      <c r="E711" s="196" t="s">
        <v>19</v>
      </c>
      <c r="F711" s="197" t="s">
        <v>1009</v>
      </c>
      <c r="G711" s="194"/>
      <c r="H711" s="196" t="s">
        <v>19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141</v>
      </c>
      <c r="AU711" s="203" t="s">
        <v>81</v>
      </c>
      <c r="AV711" s="13" t="s">
        <v>79</v>
      </c>
      <c r="AW711" s="13" t="s">
        <v>33</v>
      </c>
      <c r="AX711" s="13" t="s">
        <v>72</v>
      </c>
      <c r="AY711" s="203" t="s">
        <v>130</v>
      </c>
    </row>
    <row r="712" spans="1:65" s="13" customFormat="1" ht="11.25">
      <c r="B712" s="193"/>
      <c r="C712" s="194"/>
      <c r="D712" s="195" t="s">
        <v>141</v>
      </c>
      <c r="E712" s="196" t="s">
        <v>19</v>
      </c>
      <c r="F712" s="197" t="s">
        <v>1010</v>
      </c>
      <c r="G712" s="194"/>
      <c r="H712" s="196" t="s">
        <v>19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141</v>
      </c>
      <c r="AU712" s="203" t="s">
        <v>81</v>
      </c>
      <c r="AV712" s="13" t="s">
        <v>79</v>
      </c>
      <c r="AW712" s="13" t="s">
        <v>33</v>
      </c>
      <c r="AX712" s="13" t="s">
        <v>72</v>
      </c>
      <c r="AY712" s="203" t="s">
        <v>130</v>
      </c>
    </row>
    <row r="713" spans="1:65" s="14" customFormat="1" ht="11.25">
      <c r="B713" s="204"/>
      <c r="C713" s="205"/>
      <c r="D713" s="195" t="s">
        <v>141</v>
      </c>
      <c r="E713" s="206" t="s">
        <v>19</v>
      </c>
      <c r="F713" s="207" t="s">
        <v>739</v>
      </c>
      <c r="G713" s="205"/>
      <c r="H713" s="208">
        <v>14.8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141</v>
      </c>
      <c r="AU713" s="214" t="s">
        <v>81</v>
      </c>
      <c r="AV713" s="14" t="s">
        <v>81</v>
      </c>
      <c r="AW713" s="14" t="s">
        <v>33</v>
      </c>
      <c r="AX713" s="14" t="s">
        <v>79</v>
      </c>
      <c r="AY713" s="214" t="s">
        <v>130</v>
      </c>
    </row>
    <row r="714" spans="1:65" s="2" customFormat="1" ht="16.5" customHeight="1">
      <c r="A714" s="36"/>
      <c r="B714" s="37"/>
      <c r="C714" s="175" t="s">
        <v>1011</v>
      </c>
      <c r="D714" s="175" t="s">
        <v>132</v>
      </c>
      <c r="E714" s="176" t="s">
        <v>1012</v>
      </c>
      <c r="F714" s="177" t="s">
        <v>1013</v>
      </c>
      <c r="G714" s="178" t="s">
        <v>135</v>
      </c>
      <c r="H714" s="179">
        <v>56.899000000000001</v>
      </c>
      <c r="I714" s="180"/>
      <c r="J714" s="181">
        <f>ROUND(I714*H714,2)</f>
        <v>0</v>
      </c>
      <c r="K714" s="177" t="s">
        <v>136</v>
      </c>
      <c r="L714" s="41"/>
      <c r="M714" s="182" t="s">
        <v>19</v>
      </c>
      <c r="N714" s="183" t="s">
        <v>43</v>
      </c>
      <c r="O714" s="66"/>
      <c r="P714" s="184">
        <f>O714*H714</f>
        <v>0</v>
      </c>
      <c r="Q714" s="184">
        <v>0</v>
      </c>
      <c r="R714" s="184">
        <f>Q714*H714</f>
        <v>0</v>
      </c>
      <c r="S714" s="184">
        <v>3.5000000000000003E-2</v>
      </c>
      <c r="T714" s="185">
        <f>S714*H714</f>
        <v>1.9914650000000003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6" t="s">
        <v>248</v>
      </c>
      <c r="AT714" s="186" t="s">
        <v>132</v>
      </c>
      <c r="AU714" s="186" t="s">
        <v>81</v>
      </c>
      <c r="AY714" s="19" t="s">
        <v>130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19" t="s">
        <v>79</v>
      </c>
      <c r="BK714" s="187">
        <f>ROUND(I714*H714,2)</f>
        <v>0</v>
      </c>
      <c r="BL714" s="19" t="s">
        <v>248</v>
      </c>
      <c r="BM714" s="186" t="s">
        <v>1014</v>
      </c>
    </row>
    <row r="715" spans="1:65" s="2" customFormat="1" ht="11.25">
      <c r="A715" s="36"/>
      <c r="B715" s="37"/>
      <c r="C715" s="38"/>
      <c r="D715" s="188" t="s">
        <v>139</v>
      </c>
      <c r="E715" s="38"/>
      <c r="F715" s="189" t="s">
        <v>1015</v>
      </c>
      <c r="G715" s="38"/>
      <c r="H715" s="38"/>
      <c r="I715" s="190"/>
      <c r="J715" s="38"/>
      <c r="K715" s="38"/>
      <c r="L715" s="41"/>
      <c r="M715" s="191"/>
      <c r="N715" s="192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139</v>
      </c>
      <c r="AU715" s="19" t="s">
        <v>81</v>
      </c>
    </row>
    <row r="716" spans="1:65" s="13" customFormat="1" ht="11.25">
      <c r="B716" s="193"/>
      <c r="C716" s="194"/>
      <c r="D716" s="195" t="s">
        <v>141</v>
      </c>
      <c r="E716" s="196" t="s">
        <v>19</v>
      </c>
      <c r="F716" s="197" t="s">
        <v>465</v>
      </c>
      <c r="G716" s="194"/>
      <c r="H716" s="196" t="s">
        <v>19</v>
      </c>
      <c r="I716" s="198"/>
      <c r="J716" s="194"/>
      <c r="K716" s="194"/>
      <c r="L716" s="199"/>
      <c r="M716" s="200"/>
      <c r="N716" s="201"/>
      <c r="O716" s="201"/>
      <c r="P716" s="201"/>
      <c r="Q716" s="201"/>
      <c r="R716" s="201"/>
      <c r="S716" s="201"/>
      <c r="T716" s="202"/>
      <c r="AT716" s="203" t="s">
        <v>141</v>
      </c>
      <c r="AU716" s="203" t="s">
        <v>81</v>
      </c>
      <c r="AV716" s="13" t="s">
        <v>79</v>
      </c>
      <c r="AW716" s="13" t="s">
        <v>33</v>
      </c>
      <c r="AX716" s="13" t="s">
        <v>72</v>
      </c>
      <c r="AY716" s="203" t="s">
        <v>130</v>
      </c>
    </row>
    <row r="717" spans="1:65" s="14" customFormat="1" ht="11.25">
      <c r="B717" s="204"/>
      <c r="C717" s="205"/>
      <c r="D717" s="195" t="s">
        <v>141</v>
      </c>
      <c r="E717" s="206" t="s">
        <v>19</v>
      </c>
      <c r="F717" s="207" t="s">
        <v>1016</v>
      </c>
      <c r="G717" s="205"/>
      <c r="H717" s="208">
        <v>56.899000000000001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141</v>
      </c>
      <c r="AU717" s="214" t="s">
        <v>81</v>
      </c>
      <c r="AV717" s="14" t="s">
        <v>81</v>
      </c>
      <c r="AW717" s="14" t="s">
        <v>33</v>
      </c>
      <c r="AX717" s="14" t="s">
        <v>79</v>
      </c>
      <c r="AY717" s="214" t="s">
        <v>130</v>
      </c>
    </row>
    <row r="718" spans="1:65" s="2" customFormat="1" ht="16.5" customHeight="1">
      <c r="A718" s="36"/>
      <c r="B718" s="37"/>
      <c r="C718" s="175" t="s">
        <v>1017</v>
      </c>
      <c r="D718" s="175" t="s">
        <v>132</v>
      </c>
      <c r="E718" s="176" t="s">
        <v>1018</v>
      </c>
      <c r="F718" s="177" t="s">
        <v>1019</v>
      </c>
      <c r="G718" s="178" t="s">
        <v>135</v>
      </c>
      <c r="H718" s="179">
        <v>56.899000000000001</v>
      </c>
      <c r="I718" s="180"/>
      <c r="J718" s="181">
        <f>ROUND(I718*H718,2)</f>
        <v>0</v>
      </c>
      <c r="K718" s="177" t="s">
        <v>136</v>
      </c>
      <c r="L718" s="41"/>
      <c r="M718" s="182" t="s">
        <v>19</v>
      </c>
      <c r="N718" s="183" t="s">
        <v>43</v>
      </c>
      <c r="O718" s="66"/>
      <c r="P718" s="184">
        <f>O718*H718</f>
        <v>0</v>
      </c>
      <c r="Q718" s="184">
        <v>0</v>
      </c>
      <c r="R718" s="184">
        <f>Q718*H718</f>
        <v>0</v>
      </c>
      <c r="S718" s="184">
        <v>2E-3</v>
      </c>
      <c r="T718" s="185">
        <f>S718*H718</f>
        <v>0.11379800000000001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86" t="s">
        <v>248</v>
      </c>
      <c r="AT718" s="186" t="s">
        <v>132</v>
      </c>
      <c r="AU718" s="186" t="s">
        <v>81</v>
      </c>
      <c r="AY718" s="19" t="s">
        <v>130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19" t="s">
        <v>79</v>
      </c>
      <c r="BK718" s="187">
        <f>ROUND(I718*H718,2)</f>
        <v>0</v>
      </c>
      <c r="BL718" s="19" t="s">
        <v>248</v>
      </c>
      <c r="BM718" s="186" t="s">
        <v>1020</v>
      </c>
    </row>
    <row r="719" spans="1:65" s="2" customFormat="1" ht="11.25">
      <c r="A719" s="36"/>
      <c r="B719" s="37"/>
      <c r="C719" s="38"/>
      <c r="D719" s="188" t="s">
        <v>139</v>
      </c>
      <c r="E719" s="38"/>
      <c r="F719" s="189" t="s">
        <v>1021</v>
      </c>
      <c r="G719" s="38"/>
      <c r="H719" s="38"/>
      <c r="I719" s="190"/>
      <c r="J719" s="38"/>
      <c r="K719" s="38"/>
      <c r="L719" s="41"/>
      <c r="M719" s="191"/>
      <c r="N719" s="192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139</v>
      </c>
      <c r="AU719" s="19" t="s">
        <v>81</v>
      </c>
    </row>
    <row r="720" spans="1:65" s="13" customFormat="1" ht="11.25">
      <c r="B720" s="193"/>
      <c r="C720" s="194"/>
      <c r="D720" s="195" t="s">
        <v>141</v>
      </c>
      <c r="E720" s="196" t="s">
        <v>19</v>
      </c>
      <c r="F720" s="197" t="s">
        <v>465</v>
      </c>
      <c r="G720" s="194"/>
      <c r="H720" s="196" t="s">
        <v>19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141</v>
      </c>
      <c r="AU720" s="203" t="s">
        <v>81</v>
      </c>
      <c r="AV720" s="13" t="s">
        <v>79</v>
      </c>
      <c r="AW720" s="13" t="s">
        <v>33</v>
      </c>
      <c r="AX720" s="13" t="s">
        <v>72</v>
      </c>
      <c r="AY720" s="203" t="s">
        <v>130</v>
      </c>
    </row>
    <row r="721" spans="1:65" s="14" customFormat="1" ht="11.25">
      <c r="B721" s="204"/>
      <c r="C721" s="205"/>
      <c r="D721" s="195" t="s">
        <v>141</v>
      </c>
      <c r="E721" s="206" t="s">
        <v>19</v>
      </c>
      <c r="F721" s="207" t="s">
        <v>1016</v>
      </c>
      <c r="G721" s="205"/>
      <c r="H721" s="208">
        <v>56.899000000000001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141</v>
      </c>
      <c r="AU721" s="214" t="s">
        <v>81</v>
      </c>
      <c r="AV721" s="14" t="s">
        <v>81</v>
      </c>
      <c r="AW721" s="14" t="s">
        <v>33</v>
      </c>
      <c r="AX721" s="14" t="s">
        <v>79</v>
      </c>
      <c r="AY721" s="214" t="s">
        <v>130</v>
      </c>
    </row>
    <row r="722" spans="1:65" s="2" customFormat="1" ht="33" customHeight="1">
      <c r="A722" s="36"/>
      <c r="B722" s="37"/>
      <c r="C722" s="175" t="s">
        <v>1022</v>
      </c>
      <c r="D722" s="175" t="s">
        <v>132</v>
      </c>
      <c r="E722" s="176" t="s">
        <v>1023</v>
      </c>
      <c r="F722" s="177" t="s">
        <v>1024</v>
      </c>
      <c r="G722" s="178" t="s">
        <v>1025</v>
      </c>
      <c r="H722" s="179">
        <v>415.5</v>
      </c>
      <c r="I722" s="180"/>
      <c r="J722" s="181">
        <f>ROUND(I722*H722,2)</f>
        <v>0</v>
      </c>
      <c r="K722" s="177" t="s">
        <v>19</v>
      </c>
      <c r="L722" s="41"/>
      <c r="M722" s="182" t="s">
        <v>19</v>
      </c>
      <c r="N722" s="183" t="s">
        <v>43</v>
      </c>
      <c r="O722" s="66"/>
      <c r="P722" s="184">
        <f>O722*H722</f>
        <v>0</v>
      </c>
      <c r="Q722" s="184">
        <v>0</v>
      </c>
      <c r="R722" s="184">
        <f>Q722*H722</f>
        <v>0</v>
      </c>
      <c r="S722" s="184">
        <v>1E-3</v>
      </c>
      <c r="T722" s="185">
        <f>S722*H722</f>
        <v>0.41550000000000004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86" t="s">
        <v>248</v>
      </c>
      <c r="AT722" s="186" t="s">
        <v>132</v>
      </c>
      <c r="AU722" s="186" t="s">
        <v>81</v>
      </c>
      <c r="AY722" s="19" t="s">
        <v>130</v>
      </c>
      <c r="BE722" s="187">
        <f>IF(N722="základní",J722,0)</f>
        <v>0</v>
      </c>
      <c r="BF722" s="187">
        <f>IF(N722="snížená",J722,0)</f>
        <v>0</v>
      </c>
      <c r="BG722" s="187">
        <f>IF(N722="zákl. přenesená",J722,0)</f>
        <v>0</v>
      </c>
      <c r="BH722" s="187">
        <f>IF(N722="sníž. přenesená",J722,0)</f>
        <v>0</v>
      </c>
      <c r="BI722" s="187">
        <f>IF(N722="nulová",J722,0)</f>
        <v>0</v>
      </c>
      <c r="BJ722" s="19" t="s">
        <v>79</v>
      </c>
      <c r="BK722" s="187">
        <f>ROUND(I722*H722,2)</f>
        <v>0</v>
      </c>
      <c r="BL722" s="19" t="s">
        <v>248</v>
      </c>
      <c r="BM722" s="186" t="s">
        <v>1026</v>
      </c>
    </row>
    <row r="723" spans="1:65" s="13" customFormat="1" ht="11.25">
      <c r="B723" s="193"/>
      <c r="C723" s="194"/>
      <c r="D723" s="195" t="s">
        <v>141</v>
      </c>
      <c r="E723" s="196" t="s">
        <v>19</v>
      </c>
      <c r="F723" s="197" t="s">
        <v>465</v>
      </c>
      <c r="G723" s="194"/>
      <c r="H723" s="196" t="s">
        <v>19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141</v>
      </c>
      <c r="AU723" s="203" t="s">
        <v>81</v>
      </c>
      <c r="AV723" s="13" t="s">
        <v>79</v>
      </c>
      <c r="AW723" s="13" t="s">
        <v>33</v>
      </c>
      <c r="AX723" s="13" t="s">
        <v>72</v>
      </c>
      <c r="AY723" s="203" t="s">
        <v>130</v>
      </c>
    </row>
    <row r="724" spans="1:65" s="14" customFormat="1" ht="11.25">
      <c r="B724" s="204"/>
      <c r="C724" s="205"/>
      <c r="D724" s="195" t="s">
        <v>141</v>
      </c>
      <c r="E724" s="206" t="s">
        <v>19</v>
      </c>
      <c r="F724" s="207" t="s">
        <v>1027</v>
      </c>
      <c r="G724" s="205"/>
      <c r="H724" s="208">
        <v>415.5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141</v>
      </c>
      <c r="AU724" s="214" t="s">
        <v>81</v>
      </c>
      <c r="AV724" s="14" t="s">
        <v>81</v>
      </c>
      <c r="AW724" s="14" t="s">
        <v>33</v>
      </c>
      <c r="AX724" s="14" t="s">
        <v>79</v>
      </c>
      <c r="AY724" s="214" t="s">
        <v>130</v>
      </c>
    </row>
    <row r="725" spans="1:65" s="2" customFormat="1" ht="37.9" customHeight="1">
      <c r="A725" s="36"/>
      <c r="B725" s="37"/>
      <c r="C725" s="175" t="s">
        <v>1028</v>
      </c>
      <c r="D725" s="175" t="s">
        <v>132</v>
      </c>
      <c r="E725" s="176" t="s">
        <v>1029</v>
      </c>
      <c r="F725" s="177" t="s">
        <v>1030</v>
      </c>
      <c r="G725" s="178" t="s">
        <v>1025</v>
      </c>
      <c r="H725" s="179">
        <v>2244.3119999999999</v>
      </c>
      <c r="I725" s="180"/>
      <c r="J725" s="181">
        <f>ROUND(I725*H725,2)</f>
        <v>0</v>
      </c>
      <c r="K725" s="177" t="s">
        <v>19</v>
      </c>
      <c r="L725" s="41"/>
      <c r="M725" s="182" t="s">
        <v>19</v>
      </c>
      <c r="N725" s="183" t="s">
        <v>43</v>
      </c>
      <c r="O725" s="66"/>
      <c r="P725" s="184">
        <f>O725*H725</f>
        <v>0</v>
      </c>
      <c r="Q725" s="184">
        <v>6.9999999999999994E-5</v>
      </c>
      <c r="R725" s="184">
        <f>Q725*H725</f>
        <v>0.15710183999999999</v>
      </c>
      <c r="S725" s="184">
        <v>0</v>
      </c>
      <c r="T725" s="185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6" t="s">
        <v>248</v>
      </c>
      <c r="AT725" s="186" t="s">
        <v>132</v>
      </c>
      <c r="AU725" s="186" t="s">
        <v>81</v>
      </c>
      <c r="AY725" s="19" t="s">
        <v>130</v>
      </c>
      <c r="BE725" s="187">
        <f>IF(N725="základní",J725,0)</f>
        <v>0</v>
      </c>
      <c r="BF725" s="187">
        <f>IF(N725="snížená",J725,0)</f>
        <v>0</v>
      </c>
      <c r="BG725" s="187">
        <f>IF(N725="zákl. přenesená",J725,0)</f>
        <v>0</v>
      </c>
      <c r="BH725" s="187">
        <f>IF(N725="sníž. přenesená",J725,0)</f>
        <v>0</v>
      </c>
      <c r="BI725" s="187">
        <f>IF(N725="nulová",J725,0)</f>
        <v>0</v>
      </c>
      <c r="BJ725" s="19" t="s">
        <v>79</v>
      </c>
      <c r="BK725" s="187">
        <f>ROUND(I725*H725,2)</f>
        <v>0</v>
      </c>
      <c r="BL725" s="19" t="s">
        <v>248</v>
      </c>
      <c r="BM725" s="186" t="s">
        <v>1031</v>
      </c>
    </row>
    <row r="726" spans="1:65" s="13" customFormat="1" ht="11.25">
      <c r="B726" s="193"/>
      <c r="C726" s="194"/>
      <c r="D726" s="195" t="s">
        <v>141</v>
      </c>
      <c r="E726" s="196" t="s">
        <v>19</v>
      </c>
      <c r="F726" s="197" t="s">
        <v>1032</v>
      </c>
      <c r="G726" s="194"/>
      <c r="H726" s="196" t="s">
        <v>19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141</v>
      </c>
      <c r="AU726" s="203" t="s">
        <v>81</v>
      </c>
      <c r="AV726" s="13" t="s">
        <v>79</v>
      </c>
      <c r="AW726" s="13" t="s">
        <v>33</v>
      </c>
      <c r="AX726" s="13" t="s">
        <v>72</v>
      </c>
      <c r="AY726" s="203" t="s">
        <v>130</v>
      </c>
    </row>
    <row r="727" spans="1:65" s="13" customFormat="1" ht="11.25">
      <c r="B727" s="193"/>
      <c r="C727" s="194"/>
      <c r="D727" s="195" t="s">
        <v>141</v>
      </c>
      <c r="E727" s="196" t="s">
        <v>19</v>
      </c>
      <c r="F727" s="197" t="s">
        <v>1033</v>
      </c>
      <c r="G727" s="194"/>
      <c r="H727" s="196" t="s">
        <v>19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141</v>
      </c>
      <c r="AU727" s="203" t="s">
        <v>81</v>
      </c>
      <c r="AV727" s="13" t="s">
        <v>79</v>
      </c>
      <c r="AW727" s="13" t="s">
        <v>33</v>
      </c>
      <c r="AX727" s="13" t="s">
        <v>72</v>
      </c>
      <c r="AY727" s="203" t="s">
        <v>130</v>
      </c>
    </row>
    <row r="728" spans="1:65" s="14" customFormat="1" ht="11.25">
      <c r="B728" s="204"/>
      <c r="C728" s="205"/>
      <c r="D728" s="195" t="s">
        <v>141</v>
      </c>
      <c r="E728" s="206" t="s">
        <v>19</v>
      </c>
      <c r="F728" s="207" t="s">
        <v>1034</v>
      </c>
      <c r="G728" s="205"/>
      <c r="H728" s="208">
        <v>693.6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141</v>
      </c>
      <c r="AU728" s="214" t="s">
        <v>81</v>
      </c>
      <c r="AV728" s="14" t="s">
        <v>81</v>
      </c>
      <c r="AW728" s="14" t="s">
        <v>33</v>
      </c>
      <c r="AX728" s="14" t="s">
        <v>72</v>
      </c>
      <c r="AY728" s="214" t="s">
        <v>130</v>
      </c>
    </row>
    <row r="729" spans="1:65" s="13" customFormat="1" ht="11.25">
      <c r="B729" s="193"/>
      <c r="C729" s="194"/>
      <c r="D729" s="195" t="s">
        <v>141</v>
      </c>
      <c r="E729" s="196" t="s">
        <v>19</v>
      </c>
      <c r="F729" s="197" t="s">
        <v>1035</v>
      </c>
      <c r="G729" s="194"/>
      <c r="H729" s="196" t="s">
        <v>19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141</v>
      </c>
      <c r="AU729" s="203" t="s">
        <v>81</v>
      </c>
      <c r="AV729" s="13" t="s">
        <v>79</v>
      </c>
      <c r="AW729" s="13" t="s">
        <v>33</v>
      </c>
      <c r="AX729" s="13" t="s">
        <v>72</v>
      </c>
      <c r="AY729" s="203" t="s">
        <v>130</v>
      </c>
    </row>
    <row r="730" spans="1:65" s="13" customFormat="1" ht="11.25">
      <c r="B730" s="193"/>
      <c r="C730" s="194"/>
      <c r="D730" s="195" t="s">
        <v>141</v>
      </c>
      <c r="E730" s="196" t="s">
        <v>19</v>
      </c>
      <c r="F730" s="197" t="s">
        <v>1036</v>
      </c>
      <c r="G730" s="194"/>
      <c r="H730" s="196" t="s">
        <v>19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141</v>
      </c>
      <c r="AU730" s="203" t="s">
        <v>81</v>
      </c>
      <c r="AV730" s="13" t="s">
        <v>79</v>
      </c>
      <c r="AW730" s="13" t="s">
        <v>33</v>
      </c>
      <c r="AX730" s="13" t="s">
        <v>72</v>
      </c>
      <c r="AY730" s="203" t="s">
        <v>130</v>
      </c>
    </row>
    <row r="731" spans="1:65" s="14" customFormat="1" ht="11.25">
      <c r="B731" s="204"/>
      <c r="C731" s="205"/>
      <c r="D731" s="195" t="s">
        <v>141</v>
      </c>
      <c r="E731" s="206" t="s">
        <v>19</v>
      </c>
      <c r="F731" s="207" t="s">
        <v>1037</v>
      </c>
      <c r="G731" s="205"/>
      <c r="H731" s="208">
        <v>578.55999999999995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141</v>
      </c>
      <c r="AU731" s="214" t="s">
        <v>81</v>
      </c>
      <c r="AV731" s="14" t="s">
        <v>81</v>
      </c>
      <c r="AW731" s="14" t="s">
        <v>33</v>
      </c>
      <c r="AX731" s="14" t="s">
        <v>72</v>
      </c>
      <c r="AY731" s="214" t="s">
        <v>130</v>
      </c>
    </row>
    <row r="732" spans="1:65" s="13" customFormat="1" ht="11.25">
      <c r="B732" s="193"/>
      <c r="C732" s="194"/>
      <c r="D732" s="195" t="s">
        <v>141</v>
      </c>
      <c r="E732" s="196" t="s">
        <v>19</v>
      </c>
      <c r="F732" s="197" t="s">
        <v>1038</v>
      </c>
      <c r="G732" s="194"/>
      <c r="H732" s="196" t="s">
        <v>19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141</v>
      </c>
      <c r="AU732" s="203" t="s">
        <v>81</v>
      </c>
      <c r="AV732" s="13" t="s">
        <v>79</v>
      </c>
      <c r="AW732" s="13" t="s">
        <v>33</v>
      </c>
      <c r="AX732" s="13" t="s">
        <v>72</v>
      </c>
      <c r="AY732" s="203" t="s">
        <v>130</v>
      </c>
    </row>
    <row r="733" spans="1:65" s="14" customFormat="1" ht="11.25">
      <c r="B733" s="204"/>
      <c r="C733" s="205"/>
      <c r="D733" s="195" t="s">
        <v>141</v>
      </c>
      <c r="E733" s="206" t="s">
        <v>19</v>
      </c>
      <c r="F733" s="207" t="s">
        <v>1039</v>
      </c>
      <c r="G733" s="205"/>
      <c r="H733" s="208">
        <v>409.6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141</v>
      </c>
      <c r="AU733" s="214" t="s">
        <v>81</v>
      </c>
      <c r="AV733" s="14" t="s">
        <v>81</v>
      </c>
      <c r="AW733" s="14" t="s">
        <v>33</v>
      </c>
      <c r="AX733" s="14" t="s">
        <v>72</v>
      </c>
      <c r="AY733" s="214" t="s">
        <v>130</v>
      </c>
    </row>
    <row r="734" spans="1:65" s="13" customFormat="1" ht="11.25">
      <c r="B734" s="193"/>
      <c r="C734" s="194"/>
      <c r="D734" s="195" t="s">
        <v>141</v>
      </c>
      <c r="E734" s="196" t="s">
        <v>19</v>
      </c>
      <c r="F734" s="197" t="s">
        <v>1040</v>
      </c>
      <c r="G734" s="194"/>
      <c r="H734" s="196" t="s">
        <v>19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141</v>
      </c>
      <c r="AU734" s="203" t="s">
        <v>81</v>
      </c>
      <c r="AV734" s="13" t="s">
        <v>79</v>
      </c>
      <c r="AW734" s="13" t="s">
        <v>33</v>
      </c>
      <c r="AX734" s="13" t="s">
        <v>72</v>
      </c>
      <c r="AY734" s="203" t="s">
        <v>130</v>
      </c>
    </row>
    <row r="735" spans="1:65" s="14" customFormat="1" ht="11.25">
      <c r="B735" s="204"/>
      <c r="C735" s="205"/>
      <c r="D735" s="195" t="s">
        <v>141</v>
      </c>
      <c r="E735" s="206" t="s">
        <v>19</v>
      </c>
      <c r="F735" s="207" t="s">
        <v>1041</v>
      </c>
      <c r="G735" s="205"/>
      <c r="H735" s="208">
        <v>455.68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141</v>
      </c>
      <c r="AU735" s="214" t="s">
        <v>81</v>
      </c>
      <c r="AV735" s="14" t="s">
        <v>81</v>
      </c>
      <c r="AW735" s="14" t="s">
        <v>33</v>
      </c>
      <c r="AX735" s="14" t="s">
        <v>72</v>
      </c>
      <c r="AY735" s="214" t="s">
        <v>130</v>
      </c>
    </row>
    <row r="736" spans="1:65" s="16" customFormat="1" ht="11.25">
      <c r="B736" s="236"/>
      <c r="C736" s="237"/>
      <c r="D736" s="195" t="s">
        <v>141</v>
      </c>
      <c r="E736" s="238" t="s">
        <v>19</v>
      </c>
      <c r="F736" s="239" t="s">
        <v>236</v>
      </c>
      <c r="G736" s="237"/>
      <c r="H736" s="240">
        <v>2137.44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AT736" s="246" t="s">
        <v>141</v>
      </c>
      <c r="AU736" s="246" t="s">
        <v>81</v>
      </c>
      <c r="AV736" s="16" t="s">
        <v>151</v>
      </c>
      <c r="AW736" s="16" t="s">
        <v>33</v>
      </c>
      <c r="AX736" s="16" t="s">
        <v>72</v>
      </c>
      <c r="AY736" s="246" t="s">
        <v>130</v>
      </c>
    </row>
    <row r="737" spans="1:65" s="14" customFormat="1" ht="11.25">
      <c r="B737" s="204"/>
      <c r="C737" s="205"/>
      <c r="D737" s="195" t="s">
        <v>141</v>
      </c>
      <c r="E737" s="206" t="s">
        <v>19</v>
      </c>
      <c r="F737" s="207" t="s">
        <v>1042</v>
      </c>
      <c r="G737" s="205"/>
      <c r="H737" s="208">
        <v>106.872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141</v>
      </c>
      <c r="AU737" s="214" t="s">
        <v>81</v>
      </c>
      <c r="AV737" s="14" t="s">
        <v>81</v>
      </c>
      <c r="AW737" s="14" t="s">
        <v>33</v>
      </c>
      <c r="AX737" s="14" t="s">
        <v>72</v>
      </c>
      <c r="AY737" s="214" t="s">
        <v>130</v>
      </c>
    </row>
    <row r="738" spans="1:65" s="15" customFormat="1" ht="11.25">
      <c r="B738" s="215"/>
      <c r="C738" s="216"/>
      <c r="D738" s="195" t="s">
        <v>141</v>
      </c>
      <c r="E738" s="217" t="s">
        <v>19</v>
      </c>
      <c r="F738" s="218" t="s">
        <v>150</v>
      </c>
      <c r="G738" s="216"/>
      <c r="H738" s="219">
        <v>2244.3119999999999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141</v>
      </c>
      <c r="AU738" s="225" t="s">
        <v>81</v>
      </c>
      <c r="AV738" s="15" t="s">
        <v>137</v>
      </c>
      <c r="AW738" s="15" t="s">
        <v>33</v>
      </c>
      <c r="AX738" s="15" t="s">
        <v>79</v>
      </c>
      <c r="AY738" s="225" t="s">
        <v>130</v>
      </c>
    </row>
    <row r="739" spans="1:65" s="2" customFormat="1" ht="37.9" customHeight="1">
      <c r="A739" s="36"/>
      <c r="B739" s="37"/>
      <c r="C739" s="175" t="s">
        <v>1043</v>
      </c>
      <c r="D739" s="175" t="s">
        <v>132</v>
      </c>
      <c r="E739" s="176" t="s">
        <v>1044</v>
      </c>
      <c r="F739" s="177" t="s">
        <v>1045</v>
      </c>
      <c r="G739" s="178" t="s">
        <v>1025</v>
      </c>
      <c r="H739" s="179">
        <v>773.851</v>
      </c>
      <c r="I739" s="180"/>
      <c r="J739" s="181">
        <f>ROUND(I739*H739,2)</f>
        <v>0</v>
      </c>
      <c r="K739" s="177" t="s">
        <v>19</v>
      </c>
      <c r="L739" s="41"/>
      <c r="M739" s="182" t="s">
        <v>19</v>
      </c>
      <c r="N739" s="183" t="s">
        <v>43</v>
      </c>
      <c r="O739" s="66"/>
      <c r="P739" s="184">
        <f>O739*H739</f>
        <v>0</v>
      </c>
      <c r="Q739" s="184">
        <v>6.9999999999999994E-5</v>
      </c>
      <c r="R739" s="184">
        <f>Q739*H739</f>
        <v>5.4169569999999993E-2</v>
      </c>
      <c r="S739" s="184">
        <v>0</v>
      </c>
      <c r="T739" s="18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248</v>
      </c>
      <c r="AT739" s="186" t="s">
        <v>132</v>
      </c>
      <c r="AU739" s="186" t="s">
        <v>81</v>
      </c>
      <c r="AY739" s="19" t="s">
        <v>130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79</v>
      </c>
      <c r="BK739" s="187">
        <f>ROUND(I739*H739,2)</f>
        <v>0</v>
      </c>
      <c r="BL739" s="19" t="s">
        <v>248</v>
      </c>
      <c r="BM739" s="186" t="s">
        <v>1046</v>
      </c>
    </row>
    <row r="740" spans="1:65" s="13" customFormat="1" ht="11.25">
      <c r="B740" s="193"/>
      <c r="C740" s="194"/>
      <c r="D740" s="195" t="s">
        <v>141</v>
      </c>
      <c r="E740" s="196" t="s">
        <v>19</v>
      </c>
      <c r="F740" s="197" t="s">
        <v>1032</v>
      </c>
      <c r="G740" s="194"/>
      <c r="H740" s="196" t="s">
        <v>19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141</v>
      </c>
      <c r="AU740" s="203" t="s">
        <v>81</v>
      </c>
      <c r="AV740" s="13" t="s">
        <v>79</v>
      </c>
      <c r="AW740" s="13" t="s">
        <v>33</v>
      </c>
      <c r="AX740" s="13" t="s">
        <v>72</v>
      </c>
      <c r="AY740" s="203" t="s">
        <v>130</v>
      </c>
    </row>
    <row r="741" spans="1:65" s="13" customFormat="1" ht="11.25">
      <c r="B741" s="193"/>
      <c r="C741" s="194"/>
      <c r="D741" s="195" t="s">
        <v>141</v>
      </c>
      <c r="E741" s="196" t="s">
        <v>19</v>
      </c>
      <c r="F741" s="197" t="s">
        <v>1047</v>
      </c>
      <c r="G741" s="194"/>
      <c r="H741" s="196" t="s">
        <v>19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141</v>
      </c>
      <c r="AU741" s="203" t="s">
        <v>81</v>
      </c>
      <c r="AV741" s="13" t="s">
        <v>79</v>
      </c>
      <c r="AW741" s="13" t="s">
        <v>33</v>
      </c>
      <c r="AX741" s="13" t="s">
        <v>72</v>
      </c>
      <c r="AY741" s="203" t="s">
        <v>130</v>
      </c>
    </row>
    <row r="742" spans="1:65" s="14" customFormat="1" ht="11.25">
      <c r="B742" s="204"/>
      <c r="C742" s="205"/>
      <c r="D742" s="195" t="s">
        <v>141</v>
      </c>
      <c r="E742" s="206" t="s">
        <v>19</v>
      </c>
      <c r="F742" s="207" t="s">
        <v>1048</v>
      </c>
      <c r="G742" s="205"/>
      <c r="H742" s="208">
        <v>122.4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141</v>
      </c>
      <c r="AU742" s="214" t="s">
        <v>81</v>
      </c>
      <c r="AV742" s="14" t="s">
        <v>81</v>
      </c>
      <c r="AW742" s="14" t="s">
        <v>33</v>
      </c>
      <c r="AX742" s="14" t="s">
        <v>72</v>
      </c>
      <c r="AY742" s="214" t="s">
        <v>130</v>
      </c>
    </row>
    <row r="743" spans="1:65" s="13" customFormat="1" ht="11.25">
      <c r="B743" s="193"/>
      <c r="C743" s="194"/>
      <c r="D743" s="195" t="s">
        <v>141</v>
      </c>
      <c r="E743" s="196" t="s">
        <v>19</v>
      </c>
      <c r="F743" s="197" t="s">
        <v>1049</v>
      </c>
      <c r="G743" s="194"/>
      <c r="H743" s="196" t="s">
        <v>19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141</v>
      </c>
      <c r="AU743" s="203" t="s">
        <v>81</v>
      </c>
      <c r="AV743" s="13" t="s">
        <v>79</v>
      </c>
      <c r="AW743" s="13" t="s">
        <v>33</v>
      </c>
      <c r="AX743" s="13" t="s">
        <v>72</v>
      </c>
      <c r="AY743" s="203" t="s">
        <v>130</v>
      </c>
    </row>
    <row r="744" spans="1:65" s="14" customFormat="1" ht="11.25">
      <c r="B744" s="204"/>
      <c r="C744" s="205"/>
      <c r="D744" s="195" t="s">
        <v>141</v>
      </c>
      <c r="E744" s="206" t="s">
        <v>19</v>
      </c>
      <c r="F744" s="207" t="s">
        <v>1050</v>
      </c>
      <c r="G744" s="205"/>
      <c r="H744" s="208">
        <v>101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141</v>
      </c>
      <c r="AU744" s="214" t="s">
        <v>81</v>
      </c>
      <c r="AV744" s="14" t="s">
        <v>81</v>
      </c>
      <c r="AW744" s="14" t="s">
        <v>33</v>
      </c>
      <c r="AX744" s="14" t="s">
        <v>72</v>
      </c>
      <c r="AY744" s="214" t="s">
        <v>130</v>
      </c>
    </row>
    <row r="745" spans="1:65" s="13" customFormat="1" ht="11.25">
      <c r="B745" s="193"/>
      <c r="C745" s="194"/>
      <c r="D745" s="195" t="s">
        <v>141</v>
      </c>
      <c r="E745" s="196" t="s">
        <v>19</v>
      </c>
      <c r="F745" s="197" t="s">
        <v>1035</v>
      </c>
      <c r="G745" s="194"/>
      <c r="H745" s="196" t="s">
        <v>19</v>
      </c>
      <c r="I745" s="198"/>
      <c r="J745" s="194"/>
      <c r="K745" s="194"/>
      <c r="L745" s="199"/>
      <c r="M745" s="200"/>
      <c r="N745" s="201"/>
      <c r="O745" s="201"/>
      <c r="P745" s="201"/>
      <c r="Q745" s="201"/>
      <c r="R745" s="201"/>
      <c r="S745" s="201"/>
      <c r="T745" s="202"/>
      <c r="AT745" s="203" t="s">
        <v>141</v>
      </c>
      <c r="AU745" s="203" t="s">
        <v>81</v>
      </c>
      <c r="AV745" s="13" t="s">
        <v>79</v>
      </c>
      <c r="AW745" s="13" t="s">
        <v>33</v>
      </c>
      <c r="AX745" s="13" t="s">
        <v>72</v>
      </c>
      <c r="AY745" s="203" t="s">
        <v>130</v>
      </c>
    </row>
    <row r="746" spans="1:65" s="13" customFormat="1" ht="11.25">
      <c r="B746" s="193"/>
      <c r="C746" s="194"/>
      <c r="D746" s="195" t="s">
        <v>141</v>
      </c>
      <c r="E746" s="196" t="s">
        <v>19</v>
      </c>
      <c r="F746" s="197" t="s">
        <v>1051</v>
      </c>
      <c r="G746" s="194"/>
      <c r="H746" s="196" t="s">
        <v>19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141</v>
      </c>
      <c r="AU746" s="203" t="s">
        <v>81</v>
      </c>
      <c r="AV746" s="13" t="s">
        <v>79</v>
      </c>
      <c r="AW746" s="13" t="s">
        <v>33</v>
      </c>
      <c r="AX746" s="13" t="s">
        <v>72</v>
      </c>
      <c r="AY746" s="203" t="s">
        <v>130</v>
      </c>
    </row>
    <row r="747" spans="1:65" s="14" customFormat="1" ht="11.25">
      <c r="B747" s="204"/>
      <c r="C747" s="205"/>
      <c r="D747" s="195" t="s">
        <v>141</v>
      </c>
      <c r="E747" s="206" t="s">
        <v>19</v>
      </c>
      <c r="F747" s="207" t="s">
        <v>1052</v>
      </c>
      <c r="G747" s="205"/>
      <c r="H747" s="208">
        <v>60.488999999999997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141</v>
      </c>
      <c r="AU747" s="214" t="s">
        <v>81</v>
      </c>
      <c r="AV747" s="14" t="s">
        <v>81</v>
      </c>
      <c r="AW747" s="14" t="s">
        <v>33</v>
      </c>
      <c r="AX747" s="14" t="s">
        <v>72</v>
      </c>
      <c r="AY747" s="214" t="s">
        <v>130</v>
      </c>
    </row>
    <row r="748" spans="1:65" s="13" customFormat="1" ht="11.25">
      <c r="B748" s="193"/>
      <c r="C748" s="194"/>
      <c r="D748" s="195" t="s">
        <v>141</v>
      </c>
      <c r="E748" s="196" t="s">
        <v>19</v>
      </c>
      <c r="F748" s="197" t="s">
        <v>1053</v>
      </c>
      <c r="G748" s="194"/>
      <c r="H748" s="196" t="s">
        <v>19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141</v>
      </c>
      <c r="AU748" s="203" t="s">
        <v>81</v>
      </c>
      <c r="AV748" s="13" t="s">
        <v>79</v>
      </c>
      <c r="AW748" s="13" t="s">
        <v>33</v>
      </c>
      <c r="AX748" s="13" t="s">
        <v>72</v>
      </c>
      <c r="AY748" s="203" t="s">
        <v>130</v>
      </c>
    </row>
    <row r="749" spans="1:65" s="14" customFormat="1" ht="11.25">
      <c r="B749" s="204"/>
      <c r="C749" s="205"/>
      <c r="D749" s="195" t="s">
        <v>141</v>
      </c>
      <c r="E749" s="206" t="s">
        <v>19</v>
      </c>
      <c r="F749" s="207" t="s">
        <v>1054</v>
      </c>
      <c r="G749" s="205"/>
      <c r="H749" s="208">
        <v>156.10400000000001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141</v>
      </c>
      <c r="AU749" s="214" t="s">
        <v>81</v>
      </c>
      <c r="AV749" s="14" t="s">
        <v>81</v>
      </c>
      <c r="AW749" s="14" t="s">
        <v>33</v>
      </c>
      <c r="AX749" s="14" t="s">
        <v>72</v>
      </c>
      <c r="AY749" s="214" t="s">
        <v>130</v>
      </c>
    </row>
    <row r="750" spans="1:65" s="13" customFormat="1" ht="11.25">
      <c r="B750" s="193"/>
      <c r="C750" s="194"/>
      <c r="D750" s="195" t="s">
        <v>141</v>
      </c>
      <c r="E750" s="196" t="s">
        <v>19</v>
      </c>
      <c r="F750" s="197" t="s">
        <v>1055</v>
      </c>
      <c r="G750" s="194"/>
      <c r="H750" s="196" t="s">
        <v>19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141</v>
      </c>
      <c r="AU750" s="203" t="s">
        <v>81</v>
      </c>
      <c r="AV750" s="13" t="s">
        <v>79</v>
      </c>
      <c r="AW750" s="13" t="s">
        <v>33</v>
      </c>
      <c r="AX750" s="13" t="s">
        <v>72</v>
      </c>
      <c r="AY750" s="203" t="s">
        <v>130</v>
      </c>
    </row>
    <row r="751" spans="1:65" s="14" customFormat="1" ht="11.25">
      <c r="B751" s="204"/>
      <c r="C751" s="205"/>
      <c r="D751" s="195" t="s">
        <v>141</v>
      </c>
      <c r="E751" s="206" t="s">
        <v>19</v>
      </c>
      <c r="F751" s="207" t="s">
        <v>1056</v>
      </c>
      <c r="G751" s="205"/>
      <c r="H751" s="208">
        <v>147.066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141</v>
      </c>
      <c r="AU751" s="214" t="s">
        <v>81</v>
      </c>
      <c r="AV751" s="14" t="s">
        <v>81</v>
      </c>
      <c r="AW751" s="14" t="s">
        <v>33</v>
      </c>
      <c r="AX751" s="14" t="s">
        <v>72</v>
      </c>
      <c r="AY751" s="214" t="s">
        <v>130</v>
      </c>
    </row>
    <row r="752" spans="1:65" s="13" customFormat="1" ht="11.25">
      <c r="B752" s="193"/>
      <c r="C752" s="194"/>
      <c r="D752" s="195" t="s">
        <v>141</v>
      </c>
      <c r="E752" s="196" t="s">
        <v>19</v>
      </c>
      <c r="F752" s="197" t="s">
        <v>1057</v>
      </c>
      <c r="G752" s="194"/>
      <c r="H752" s="196" t="s">
        <v>19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141</v>
      </c>
      <c r="AU752" s="203" t="s">
        <v>81</v>
      </c>
      <c r="AV752" s="13" t="s">
        <v>79</v>
      </c>
      <c r="AW752" s="13" t="s">
        <v>33</v>
      </c>
      <c r="AX752" s="13" t="s">
        <v>72</v>
      </c>
      <c r="AY752" s="203" t="s">
        <v>130</v>
      </c>
    </row>
    <row r="753" spans="1:65" s="14" customFormat="1" ht="11.25">
      <c r="B753" s="204"/>
      <c r="C753" s="205"/>
      <c r="D753" s="195" t="s">
        <v>141</v>
      </c>
      <c r="E753" s="206" t="s">
        <v>19</v>
      </c>
      <c r="F753" s="207" t="s">
        <v>1058</v>
      </c>
      <c r="G753" s="205"/>
      <c r="H753" s="208">
        <v>149.94200000000001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141</v>
      </c>
      <c r="AU753" s="214" t="s">
        <v>81</v>
      </c>
      <c r="AV753" s="14" t="s">
        <v>81</v>
      </c>
      <c r="AW753" s="14" t="s">
        <v>33</v>
      </c>
      <c r="AX753" s="14" t="s">
        <v>72</v>
      </c>
      <c r="AY753" s="214" t="s">
        <v>130</v>
      </c>
    </row>
    <row r="754" spans="1:65" s="16" customFormat="1" ht="11.25">
      <c r="B754" s="236"/>
      <c r="C754" s="237"/>
      <c r="D754" s="195" t="s">
        <v>141</v>
      </c>
      <c r="E754" s="238" t="s">
        <v>19</v>
      </c>
      <c r="F754" s="239" t="s">
        <v>236</v>
      </c>
      <c r="G754" s="237"/>
      <c r="H754" s="240">
        <v>737.00099999999998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AT754" s="246" t="s">
        <v>141</v>
      </c>
      <c r="AU754" s="246" t="s">
        <v>81</v>
      </c>
      <c r="AV754" s="16" t="s">
        <v>151</v>
      </c>
      <c r="AW754" s="16" t="s">
        <v>33</v>
      </c>
      <c r="AX754" s="16" t="s">
        <v>72</v>
      </c>
      <c r="AY754" s="246" t="s">
        <v>130</v>
      </c>
    </row>
    <row r="755" spans="1:65" s="14" customFormat="1" ht="11.25">
      <c r="B755" s="204"/>
      <c r="C755" s="205"/>
      <c r="D755" s="195" t="s">
        <v>141</v>
      </c>
      <c r="E755" s="206" t="s">
        <v>19</v>
      </c>
      <c r="F755" s="207" t="s">
        <v>1059</v>
      </c>
      <c r="G755" s="205"/>
      <c r="H755" s="208">
        <v>36.85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141</v>
      </c>
      <c r="AU755" s="214" t="s">
        <v>81</v>
      </c>
      <c r="AV755" s="14" t="s">
        <v>81</v>
      </c>
      <c r="AW755" s="14" t="s">
        <v>33</v>
      </c>
      <c r="AX755" s="14" t="s">
        <v>72</v>
      </c>
      <c r="AY755" s="214" t="s">
        <v>130</v>
      </c>
    </row>
    <row r="756" spans="1:65" s="15" customFormat="1" ht="11.25">
      <c r="B756" s="215"/>
      <c r="C756" s="216"/>
      <c r="D756" s="195" t="s">
        <v>141</v>
      </c>
      <c r="E756" s="217" t="s">
        <v>19</v>
      </c>
      <c r="F756" s="218" t="s">
        <v>150</v>
      </c>
      <c r="G756" s="216"/>
      <c r="H756" s="219">
        <v>773.851</v>
      </c>
      <c r="I756" s="220"/>
      <c r="J756" s="216"/>
      <c r="K756" s="216"/>
      <c r="L756" s="221"/>
      <c r="M756" s="222"/>
      <c r="N756" s="223"/>
      <c r="O756" s="223"/>
      <c r="P756" s="223"/>
      <c r="Q756" s="223"/>
      <c r="R756" s="223"/>
      <c r="S756" s="223"/>
      <c r="T756" s="224"/>
      <c r="AT756" s="225" t="s">
        <v>141</v>
      </c>
      <c r="AU756" s="225" t="s">
        <v>81</v>
      </c>
      <c r="AV756" s="15" t="s">
        <v>137</v>
      </c>
      <c r="AW756" s="15" t="s">
        <v>33</v>
      </c>
      <c r="AX756" s="15" t="s">
        <v>79</v>
      </c>
      <c r="AY756" s="225" t="s">
        <v>130</v>
      </c>
    </row>
    <row r="757" spans="1:65" s="2" customFormat="1" ht="37.9" customHeight="1">
      <c r="A757" s="36"/>
      <c r="B757" s="37"/>
      <c r="C757" s="175" t="s">
        <v>1060</v>
      </c>
      <c r="D757" s="175" t="s">
        <v>132</v>
      </c>
      <c r="E757" s="176" t="s">
        <v>1061</v>
      </c>
      <c r="F757" s="177" t="s">
        <v>1062</v>
      </c>
      <c r="G757" s="178" t="s">
        <v>303</v>
      </c>
      <c r="H757" s="179">
        <v>3.25</v>
      </c>
      <c r="I757" s="180"/>
      <c r="J757" s="181">
        <f>ROUND(I757*H757,2)</f>
        <v>0</v>
      </c>
      <c r="K757" s="177" t="s">
        <v>19</v>
      </c>
      <c r="L757" s="41"/>
      <c r="M757" s="182" t="s">
        <v>19</v>
      </c>
      <c r="N757" s="183" t="s">
        <v>43</v>
      </c>
      <c r="O757" s="66"/>
      <c r="P757" s="184">
        <f>O757*H757</f>
        <v>0</v>
      </c>
      <c r="Q757" s="184">
        <v>6.0000000000000002E-5</v>
      </c>
      <c r="R757" s="184">
        <f>Q757*H757</f>
        <v>1.95E-4</v>
      </c>
      <c r="S757" s="184">
        <v>0</v>
      </c>
      <c r="T757" s="18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6" t="s">
        <v>248</v>
      </c>
      <c r="AT757" s="186" t="s">
        <v>132</v>
      </c>
      <c r="AU757" s="186" t="s">
        <v>81</v>
      </c>
      <c r="AY757" s="19" t="s">
        <v>130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19" t="s">
        <v>79</v>
      </c>
      <c r="BK757" s="187">
        <f>ROUND(I757*H757,2)</f>
        <v>0</v>
      </c>
      <c r="BL757" s="19" t="s">
        <v>248</v>
      </c>
      <c r="BM757" s="186" t="s">
        <v>1063</v>
      </c>
    </row>
    <row r="758" spans="1:65" s="13" customFormat="1" ht="11.25">
      <c r="B758" s="193"/>
      <c r="C758" s="194"/>
      <c r="D758" s="195" t="s">
        <v>141</v>
      </c>
      <c r="E758" s="196" t="s">
        <v>19</v>
      </c>
      <c r="F758" s="197" t="s">
        <v>281</v>
      </c>
      <c r="G758" s="194"/>
      <c r="H758" s="196" t="s">
        <v>19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141</v>
      </c>
      <c r="AU758" s="203" t="s">
        <v>81</v>
      </c>
      <c r="AV758" s="13" t="s">
        <v>79</v>
      </c>
      <c r="AW758" s="13" t="s">
        <v>33</v>
      </c>
      <c r="AX758" s="13" t="s">
        <v>72</v>
      </c>
      <c r="AY758" s="203" t="s">
        <v>130</v>
      </c>
    </row>
    <row r="759" spans="1:65" s="13" customFormat="1" ht="11.25">
      <c r="B759" s="193"/>
      <c r="C759" s="194"/>
      <c r="D759" s="195" t="s">
        <v>141</v>
      </c>
      <c r="E759" s="196" t="s">
        <v>19</v>
      </c>
      <c r="F759" s="197" t="s">
        <v>282</v>
      </c>
      <c r="G759" s="194"/>
      <c r="H759" s="196" t="s">
        <v>19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141</v>
      </c>
      <c r="AU759" s="203" t="s">
        <v>81</v>
      </c>
      <c r="AV759" s="13" t="s">
        <v>79</v>
      </c>
      <c r="AW759" s="13" t="s">
        <v>33</v>
      </c>
      <c r="AX759" s="13" t="s">
        <v>72</v>
      </c>
      <c r="AY759" s="203" t="s">
        <v>130</v>
      </c>
    </row>
    <row r="760" spans="1:65" s="14" customFormat="1" ht="11.25">
      <c r="B760" s="204"/>
      <c r="C760" s="205"/>
      <c r="D760" s="195" t="s">
        <v>141</v>
      </c>
      <c r="E760" s="206" t="s">
        <v>19</v>
      </c>
      <c r="F760" s="207" t="s">
        <v>1064</v>
      </c>
      <c r="G760" s="205"/>
      <c r="H760" s="208">
        <v>3.25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141</v>
      </c>
      <c r="AU760" s="214" t="s">
        <v>81</v>
      </c>
      <c r="AV760" s="14" t="s">
        <v>81</v>
      </c>
      <c r="AW760" s="14" t="s">
        <v>33</v>
      </c>
      <c r="AX760" s="14" t="s">
        <v>79</v>
      </c>
      <c r="AY760" s="214" t="s">
        <v>130</v>
      </c>
    </row>
    <row r="761" spans="1:65" s="2" customFormat="1" ht="37.9" customHeight="1">
      <c r="A761" s="36"/>
      <c r="B761" s="37"/>
      <c r="C761" s="175" t="s">
        <v>1065</v>
      </c>
      <c r="D761" s="175" t="s">
        <v>132</v>
      </c>
      <c r="E761" s="176" t="s">
        <v>1066</v>
      </c>
      <c r="F761" s="177" t="s">
        <v>1067</v>
      </c>
      <c r="G761" s="178" t="s">
        <v>303</v>
      </c>
      <c r="H761" s="179">
        <v>3.25</v>
      </c>
      <c r="I761" s="180"/>
      <c r="J761" s="181">
        <f>ROUND(I761*H761,2)</f>
        <v>0</v>
      </c>
      <c r="K761" s="177" t="s">
        <v>19</v>
      </c>
      <c r="L761" s="41"/>
      <c r="M761" s="182" t="s">
        <v>19</v>
      </c>
      <c r="N761" s="183" t="s">
        <v>43</v>
      </c>
      <c r="O761" s="66"/>
      <c r="P761" s="184">
        <f>O761*H761</f>
        <v>0</v>
      </c>
      <c r="Q761" s="184">
        <v>6.0000000000000002E-5</v>
      </c>
      <c r="R761" s="184">
        <f>Q761*H761</f>
        <v>1.95E-4</v>
      </c>
      <c r="S761" s="184">
        <v>0</v>
      </c>
      <c r="T761" s="18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6" t="s">
        <v>248</v>
      </c>
      <c r="AT761" s="186" t="s">
        <v>132</v>
      </c>
      <c r="AU761" s="186" t="s">
        <v>81</v>
      </c>
      <c r="AY761" s="19" t="s">
        <v>130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9" t="s">
        <v>79</v>
      </c>
      <c r="BK761" s="187">
        <f>ROUND(I761*H761,2)</f>
        <v>0</v>
      </c>
      <c r="BL761" s="19" t="s">
        <v>248</v>
      </c>
      <c r="BM761" s="186" t="s">
        <v>1068</v>
      </c>
    </row>
    <row r="762" spans="1:65" s="13" customFormat="1" ht="11.25">
      <c r="B762" s="193"/>
      <c r="C762" s="194"/>
      <c r="D762" s="195" t="s">
        <v>141</v>
      </c>
      <c r="E762" s="196" t="s">
        <v>19</v>
      </c>
      <c r="F762" s="197" t="s">
        <v>281</v>
      </c>
      <c r="G762" s="194"/>
      <c r="H762" s="196" t="s">
        <v>19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141</v>
      </c>
      <c r="AU762" s="203" t="s">
        <v>81</v>
      </c>
      <c r="AV762" s="13" t="s">
        <v>79</v>
      </c>
      <c r="AW762" s="13" t="s">
        <v>33</v>
      </c>
      <c r="AX762" s="13" t="s">
        <v>72</v>
      </c>
      <c r="AY762" s="203" t="s">
        <v>130</v>
      </c>
    </row>
    <row r="763" spans="1:65" s="13" customFormat="1" ht="11.25">
      <c r="B763" s="193"/>
      <c r="C763" s="194"/>
      <c r="D763" s="195" t="s">
        <v>141</v>
      </c>
      <c r="E763" s="196" t="s">
        <v>19</v>
      </c>
      <c r="F763" s="197" t="s">
        <v>282</v>
      </c>
      <c r="G763" s="194"/>
      <c r="H763" s="196" t="s">
        <v>19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141</v>
      </c>
      <c r="AU763" s="203" t="s">
        <v>81</v>
      </c>
      <c r="AV763" s="13" t="s">
        <v>79</v>
      </c>
      <c r="AW763" s="13" t="s">
        <v>33</v>
      </c>
      <c r="AX763" s="13" t="s">
        <v>72</v>
      </c>
      <c r="AY763" s="203" t="s">
        <v>130</v>
      </c>
    </row>
    <row r="764" spans="1:65" s="14" customFormat="1" ht="11.25">
      <c r="B764" s="204"/>
      <c r="C764" s="205"/>
      <c r="D764" s="195" t="s">
        <v>141</v>
      </c>
      <c r="E764" s="206" t="s">
        <v>19</v>
      </c>
      <c r="F764" s="207" t="s">
        <v>1064</v>
      </c>
      <c r="G764" s="205"/>
      <c r="H764" s="208">
        <v>3.25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141</v>
      </c>
      <c r="AU764" s="214" t="s">
        <v>81</v>
      </c>
      <c r="AV764" s="14" t="s">
        <v>81</v>
      </c>
      <c r="AW764" s="14" t="s">
        <v>33</v>
      </c>
      <c r="AX764" s="14" t="s">
        <v>79</v>
      </c>
      <c r="AY764" s="214" t="s">
        <v>130</v>
      </c>
    </row>
    <row r="765" spans="1:65" s="2" customFormat="1" ht="49.15" customHeight="1">
      <c r="A765" s="36"/>
      <c r="B765" s="37"/>
      <c r="C765" s="175" t="s">
        <v>1069</v>
      </c>
      <c r="D765" s="175" t="s">
        <v>132</v>
      </c>
      <c r="E765" s="176" t="s">
        <v>1070</v>
      </c>
      <c r="F765" s="177" t="s">
        <v>1071</v>
      </c>
      <c r="G765" s="178" t="s">
        <v>357</v>
      </c>
      <c r="H765" s="179">
        <v>1</v>
      </c>
      <c r="I765" s="180"/>
      <c r="J765" s="181">
        <f>ROUND(I765*H765,2)</f>
        <v>0</v>
      </c>
      <c r="K765" s="177" t="s">
        <v>19</v>
      </c>
      <c r="L765" s="41"/>
      <c r="M765" s="182" t="s">
        <v>19</v>
      </c>
      <c r="N765" s="183" t="s">
        <v>43</v>
      </c>
      <c r="O765" s="66"/>
      <c r="P765" s="184">
        <f>O765*H765</f>
        <v>0</v>
      </c>
      <c r="Q765" s="184">
        <v>6.0000000000000002E-5</v>
      </c>
      <c r="R765" s="184">
        <f>Q765*H765</f>
        <v>6.0000000000000002E-5</v>
      </c>
      <c r="S765" s="184">
        <v>0</v>
      </c>
      <c r="T765" s="18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6" t="s">
        <v>248</v>
      </c>
      <c r="AT765" s="186" t="s">
        <v>132</v>
      </c>
      <c r="AU765" s="186" t="s">
        <v>81</v>
      </c>
      <c r="AY765" s="19" t="s">
        <v>130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9" t="s">
        <v>79</v>
      </c>
      <c r="BK765" s="187">
        <f>ROUND(I765*H765,2)</f>
        <v>0</v>
      </c>
      <c r="BL765" s="19" t="s">
        <v>248</v>
      </c>
      <c r="BM765" s="186" t="s">
        <v>1072</v>
      </c>
    </row>
    <row r="766" spans="1:65" s="13" customFormat="1" ht="11.25">
      <c r="B766" s="193"/>
      <c r="C766" s="194"/>
      <c r="D766" s="195" t="s">
        <v>141</v>
      </c>
      <c r="E766" s="196" t="s">
        <v>19</v>
      </c>
      <c r="F766" s="197" t="s">
        <v>281</v>
      </c>
      <c r="G766" s="194"/>
      <c r="H766" s="196" t="s">
        <v>19</v>
      </c>
      <c r="I766" s="198"/>
      <c r="J766" s="194"/>
      <c r="K766" s="194"/>
      <c r="L766" s="199"/>
      <c r="M766" s="200"/>
      <c r="N766" s="201"/>
      <c r="O766" s="201"/>
      <c r="P766" s="201"/>
      <c r="Q766" s="201"/>
      <c r="R766" s="201"/>
      <c r="S766" s="201"/>
      <c r="T766" s="202"/>
      <c r="AT766" s="203" t="s">
        <v>141</v>
      </c>
      <c r="AU766" s="203" t="s">
        <v>81</v>
      </c>
      <c r="AV766" s="13" t="s">
        <v>79</v>
      </c>
      <c r="AW766" s="13" t="s">
        <v>33</v>
      </c>
      <c r="AX766" s="13" t="s">
        <v>72</v>
      </c>
      <c r="AY766" s="203" t="s">
        <v>130</v>
      </c>
    </row>
    <row r="767" spans="1:65" s="13" customFormat="1" ht="11.25">
      <c r="B767" s="193"/>
      <c r="C767" s="194"/>
      <c r="D767" s="195" t="s">
        <v>141</v>
      </c>
      <c r="E767" s="196" t="s">
        <v>19</v>
      </c>
      <c r="F767" s="197" t="s">
        <v>282</v>
      </c>
      <c r="G767" s="194"/>
      <c r="H767" s="196" t="s">
        <v>19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141</v>
      </c>
      <c r="AU767" s="203" t="s">
        <v>81</v>
      </c>
      <c r="AV767" s="13" t="s">
        <v>79</v>
      </c>
      <c r="AW767" s="13" t="s">
        <v>33</v>
      </c>
      <c r="AX767" s="13" t="s">
        <v>72</v>
      </c>
      <c r="AY767" s="203" t="s">
        <v>130</v>
      </c>
    </row>
    <row r="768" spans="1:65" s="14" customFormat="1" ht="11.25">
      <c r="B768" s="204"/>
      <c r="C768" s="205"/>
      <c r="D768" s="195" t="s">
        <v>141</v>
      </c>
      <c r="E768" s="206" t="s">
        <v>19</v>
      </c>
      <c r="F768" s="207" t="s">
        <v>79</v>
      </c>
      <c r="G768" s="205"/>
      <c r="H768" s="208">
        <v>1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141</v>
      </c>
      <c r="AU768" s="214" t="s">
        <v>81</v>
      </c>
      <c r="AV768" s="14" t="s">
        <v>81</v>
      </c>
      <c r="AW768" s="14" t="s">
        <v>33</v>
      </c>
      <c r="AX768" s="14" t="s">
        <v>79</v>
      </c>
      <c r="AY768" s="214" t="s">
        <v>130</v>
      </c>
    </row>
    <row r="769" spans="1:65" s="2" customFormat="1" ht="44.25" customHeight="1">
      <c r="A769" s="36"/>
      <c r="B769" s="37"/>
      <c r="C769" s="175" t="s">
        <v>1073</v>
      </c>
      <c r="D769" s="175" t="s">
        <v>132</v>
      </c>
      <c r="E769" s="176" t="s">
        <v>1074</v>
      </c>
      <c r="F769" s="177" t="s">
        <v>1075</v>
      </c>
      <c r="G769" s="178" t="s">
        <v>620</v>
      </c>
      <c r="H769" s="247"/>
      <c r="I769" s="180"/>
      <c r="J769" s="181">
        <f>ROUND(I769*H769,2)</f>
        <v>0</v>
      </c>
      <c r="K769" s="177" t="s">
        <v>136</v>
      </c>
      <c r="L769" s="41"/>
      <c r="M769" s="182" t="s">
        <v>19</v>
      </c>
      <c r="N769" s="183" t="s">
        <v>43</v>
      </c>
      <c r="O769" s="66"/>
      <c r="P769" s="184">
        <f>O769*H769</f>
        <v>0</v>
      </c>
      <c r="Q769" s="184">
        <v>0</v>
      </c>
      <c r="R769" s="184">
        <f>Q769*H769</f>
        <v>0</v>
      </c>
      <c r="S769" s="184">
        <v>0</v>
      </c>
      <c r="T769" s="185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86" t="s">
        <v>248</v>
      </c>
      <c r="AT769" s="186" t="s">
        <v>132</v>
      </c>
      <c r="AU769" s="186" t="s">
        <v>81</v>
      </c>
      <c r="AY769" s="19" t="s">
        <v>130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19" t="s">
        <v>79</v>
      </c>
      <c r="BK769" s="187">
        <f>ROUND(I769*H769,2)</f>
        <v>0</v>
      </c>
      <c r="BL769" s="19" t="s">
        <v>248</v>
      </c>
      <c r="BM769" s="186" t="s">
        <v>1076</v>
      </c>
    </row>
    <row r="770" spans="1:65" s="2" customFormat="1" ht="11.25">
      <c r="A770" s="36"/>
      <c r="B770" s="37"/>
      <c r="C770" s="38"/>
      <c r="D770" s="188" t="s">
        <v>139</v>
      </c>
      <c r="E770" s="38"/>
      <c r="F770" s="189" t="s">
        <v>1077</v>
      </c>
      <c r="G770" s="38"/>
      <c r="H770" s="38"/>
      <c r="I770" s="190"/>
      <c r="J770" s="38"/>
      <c r="K770" s="38"/>
      <c r="L770" s="41"/>
      <c r="M770" s="191"/>
      <c r="N770" s="192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139</v>
      </c>
      <c r="AU770" s="19" t="s">
        <v>81</v>
      </c>
    </row>
    <row r="771" spans="1:65" s="12" customFormat="1" ht="22.9" customHeight="1">
      <c r="B771" s="159"/>
      <c r="C771" s="160"/>
      <c r="D771" s="161" t="s">
        <v>71</v>
      </c>
      <c r="E771" s="173" t="s">
        <v>1078</v>
      </c>
      <c r="F771" s="173" t="s">
        <v>1079</v>
      </c>
      <c r="G771" s="160"/>
      <c r="H771" s="160"/>
      <c r="I771" s="163"/>
      <c r="J771" s="174">
        <f>BK771</f>
        <v>0</v>
      </c>
      <c r="K771" s="160"/>
      <c r="L771" s="165"/>
      <c r="M771" s="166"/>
      <c r="N771" s="167"/>
      <c r="O771" s="167"/>
      <c r="P771" s="168">
        <f>SUM(P772:P818)</f>
        <v>0</v>
      </c>
      <c r="Q771" s="167"/>
      <c r="R771" s="168">
        <f>SUM(R772:R818)</f>
        <v>0.56528741999999998</v>
      </c>
      <c r="S771" s="167"/>
      <c r="T771" s="169">
        <f>SUM(T772:T818)</f>
        <v>0.84375917</v>
      </c>
      <c r="AR771" s="170" t="s">
        <v>81</v>
      </c>
      <c r="AT771" s="171" t="s">
        <v>71</v>
      </c>
      <c r="AU771" s="171" t="s">
        <v>79</v>
      </c>
      <c r="AY771" s="170" t="s">
        <v>130</v>
      </c>
      <c r="BK771" s="172">
        <f>SUM(BK772:BK818)</f>
        <v>0</v>
      </c>
    </row>
    <row r="772" spans="1:65" s="2" customFormat="1" ht="33" customHeight="1">
      <c r="A772" s="36"/>
      <c r="B772" s="37"/>
      <c r="C772" s="175" t="s">
        <v>1080</v>
      </c>
      <c r="D772" s="175" t="s">
        <v>132</v>
      </c>
      <c r="E772" s="176" t="s">
        <v>1081</v>
      </c>
      <c r="F772" s="177" t="s">
        <v>1082</v>
      </c>
      <c r="G772" s="178" t="s">
        <v>303</v>
      </c>
      <c r="H772" s="179">
        <v>7.2</v>
      </c>
      <c r="I772" s="180"/>
      <c r="J772" s="181">
        <f>ROUND(I772*H772,2)</f>
        <v>0</v>
      </c>
      <c r="K772" s="177" t="s">
        <v>136</v>
      </c>
      <c r="L772" s="41"/>
      <c r="M772" s="182" t="s">
        <v>19</v>
      </c>
      <c r="N772" s="183" t="s">
        <v>43</v>
      </c>
      <c r="O772" s="66"/>
      <c r="P772" s="184">
        <f>O772*H772</f>
        <v>0</v>
      </c>
      <c r="Q772" s="184">
        <v>0</v>
      </c>
      <c r="R772" s="184">
        <f>Q772*H772</f>
        <v>0</v>
      </c>
      <c r="S772" s="184">
        <v>2.911E-2</v>
      </c>
      <c r="T772" s="185">
        <f>S772*H772</f>
        <v>0.209592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6" t="s">
        <v>248</v>
      </c>
      <c r="AT772" s="186" t="s">
        <v>132</v>
      </c>
      <c r="AU772" s="186" t="s">
        <v>81</v>
      </c>
      <c r="AY772" s="19" t="s">
        <v>130</v>
      </c>
      <c r="BE772" s="187">
        <f>IF(N772="základní",J772,0)</f>
        <v>0</v>
      </c>
      <c r="BF772" s="187">
        <f>IF(N772="snížená",J772,0)</f>
        <v>0</v>
      </c>
      <c r="BG772" s="187">
        <f>IF(N772="zákl. přenesená",J772,0)</f>
        <v>0</v>
      </c>
      <c r="BH772" s="187">
        <f>IF(N772="sníž. přenesená",J772,0)</f>
        <v>0</v>
      </c>
      <c r="BI772" s="187">
        <f>IF(N772="nulová",J772,0)</f>
        <v>0</v>
      </c>
      <c r="BJ772" s="19" t="s">
        <v>79</v>
      </c>
      <c r="BK772" s="187">
        <f>ROUND(I772*H772,2)</f>
        <v>0</v>
      </c>
      <c r="BL772" s="19" t="s">
        <v>248</v>
      </c>
      <c r="BM772" s="186" t="s">
        <v>1083</v>
      </c>
    </row>
    <row r="773" spans="1:65" s="2" customFormat="1" ht="11.25">
      <c r="A773" s="36"/>
      <c r="B773" s="37"/>
      <c r="C773" s="38"/>
      <c r="D773" s="188" t="s">
        <v>139</v>
      </c>
      <c r="E773" s="38"/>
      <c r="F773" s="189" t="s">
        <v>1084</v>
      </c>
      <c r="G773" s="38"/>
      <c r="H773" s="38"/>
      <c r="I773" s="190"/>
      <c r="J773" s="38"/>
      <c r="K773" s="38"/>
      <c r="L773" s="41"/>
      <c r="M773" s="191"/>
      <c r="N773" s="192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139</v>
      </c>
      <c r="AU773" s="19" t="s">
        <v>81</v>
      </c>
    </row>
    <row r="774" spans="1:65" s="13" customFormat="1" ht="11.25">
      <c r="B774" s="193"/>
      <c r="C774" s="194"/>
      <c r="D774" s="195" t="s">
        <v>141</v>
      </c>
      <c r="E774" s="196" t="s">
        <v>19</v>
      </c>
      <c r="F774" s="197" t="s">
        <v>504</v>
      </c>
      <c r="G774" s="194"/>
      <c r="H774" s="196" t="s">
        <v>19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141</v>
      </c>
      <c r="AU774" s="203" t="s">
        <v>81</v>
      </c>
      <c r="AV774" s="13" t="s">
        <v>79</v>
      </c>
      <c r="AW774" s="13" t="s">
        <v>33</v>
      </c>
      <c r="AX774" s="13" t="s">
        <v>72</v>
      </c>
      <c r="AY774" s="203" t="s">
        <v>130</v>
      </c>
    </row>
    <row r="775" spans="1:65" s="14" customFormat="1" ht="11.25">
      <c r="B775" s="204"/>
      <c r="C775" s="205"/>
      <c r="D775" s="195" t="s">
        <v>141</v>
      </c>
      <c r="E775" s="206" t="s">
        <v>19</v>
      </c>
      <c r="F775" s="207" t="s">
        <v>1085</v>
      </c>
      <c r="G775" s="205"/>
      <c r="H775" s="208">
        <v>7.2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141</v>
      </c>
      <c r="AU775" s="214" t="s">
        <v>81</v>
      </c>
      <c r="AV775" s="14" t="s">
        <v>81</v>
      </c>
      <c r="AW775" s="14" t="s">
        <v>33</v>
      </c>
      <c r="AX775" s="14" t="s">
        <v>79</v>
      </c>
      <c r="AY775" s="214" t="s">
        <v>130</v>
      </c>
    </row>
    <row r="776" spans="1:65" s="2" customFormat="1" ht="33" customHeight="1">
      <c r="A776" s="36"/>
      <c r="B776" s="37"/>
      <c r="C776" s="175" t="s">
        <v>1086</v>
      </c>
      <c r="D776" s="175" t="s">
        <v>132</v>
      </c>
      <c r="E776" s="176" t="s">
        <v>1087</v>
      </c>
      <c r="F776" s="177" t="s">
        <v>1088</v>
      </c>
      <c r="G776" s="178" t="s">
        <v>303</v>
      </c>
      <c r="H776" s="179">
        <v>9.6</v>
      </c>
      <c r="I776" s="180"/>
      <c r="J776" s="181">
        <f>ROUND(I776*H776,2)</f>
        <v>0</v>
      </c>
      <c r="K776" s="177" t="s">
        <v>136</v>
      </c>
      <c r="L776" s="41"/>
      <c r="M776" s="182" t="s">
        <v>19</v>
      </c>
      <c r="N776" s="183" t="s">
        <v>43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2.1000000000000001E-2</v>
      </c>
      <c r="T776" s="185">
        <f>S776*H776</f>
        <v>0.2016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248</v>
      </c>
      <c r="AT776" s="186" t="s">
        <v>132</v>
      </c>
      <c r="AU776" s="186" t="s">
        <v>81</v>
      </c>
      <c r="AY776" s="19" t="s">
        <v>130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79</v>
      </c>
      <c r="BK776" s="187">
        <f>ROUND(I776*H776,2)</f>
        <v>0</v>
      </c>
      <c r="BL776" s="19" t="s">
        <v>248</v>
      </c>
      <c r="BM776" s="186" t="s">
        <v>1089</v>
      </c>
    </row>
    <row r="777" spans="1:65" s="2" customFormat="1" ht="11.25">
      <c r="A777" s="36"/>
      <c r="B777" s="37"/>
      <c r="C777" s="38"/>
      <c r="D777" s="188" t="s">
        <v>139</v>
      </c>
      <c r="E777" s="38"/>
      <c r="F777" s="189" t="s">
        <v>1090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139</v>
      </c>
      <c r="AU777" s="19" t="s">
        <v>81</v>
      </c>
    </row>
    <row r="778" spans="1:65" s="13" customFormat="1" ht="11.25">
      <c r="B778" s="193"/>
      <c r="C778" s="194"/>
      <c r="D778" s="195" t="s">
        <v>141</v>
      </c>
      <c r="E778" s="196" t="s">
        <v>19</v>
      </c>
      <c r="F778" s="197" t="s">
        <v>504</v>
      </c>
      <c r="G778" s="194"/>
      <c r="H778" s="196" t="s">
        <v>19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141</v>
      </c>
      <c r="AU778" s="203" t="s">
        <v>81</v>
      </c>
      <c r="AV778" s="13" t="s">
        <v>79</v>
      </c>
      <c r="AW778" s="13" t="s">
        <v>33</v>
      </c>
      <c r="AX778" s="13" t="s">
        <v>72</v>
      </c>
      <c r="AY778" s="203" t="s">
        <v>130</v>
      </c>
    </row>
    <row r="779" spans="1:65" s="14" customFormat="1" ht="11.25">
      <c r="B779" s="204"/>
      <c r="C779" s="205"/>
      <c r="D779" s="195" t="s">
        <v>141</v>
      </c>
      <c r="E779" s="206" t="s">
        <v>19</v>
      </c>
      <c r="F779" s="207" t="s">
        <v>306</v>
      </c>
      <c r="G779" s="205"/>
      <c r="H779" s="208">
        <v>9.6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141</v>
      </c>
      <c r="AU779" s="214" t="s">
        <v>81</v>
      </c>
      <c r="AV779" s="14" t="s">
        <v>81</v>
      </c>
      <c r="AW779" s="14" t="s">
        <v>33</v>
      </c>
      <c r="AX779" s="14" t="s">
        <v>79</v>
      </c>
      <c r="AY779" s="214" t="s">
        <v>130</v>
      </c>
    </row>
    <row r="780" spans="1:65" s="2" customFormat="1" ht="24.2" customHeight="1">
      <c r="A780" s="36"/>
      <c r="B780" s="37"/>
      <c r="C780" s="175" t="s">
        <v>1091</v>
      </c>
      <c r="D780" s="175" t="s">
        <v>132</v>
      </c>
      <c r="E780" s="176" t="s">
        <v>1092</v>
      </c>
      <c r="F780" s="177" t="s">
        <v>1093</v>
      </c>
      <c r="G780" s="178" t="s">
        <v>135</v>
      </c>
      <c r="H780" s="179">
        <v>5.2009999999999996</v>
      </c>
      <c r="I780" s="180"/>
      <c r="J780" s="181">
        <f>ROUND(I780*H780,2)</f>
        <v>0</v>
      </c>
      <c r="K780" s="177" t="s">
        <v>136</v>
      </c>
      <c r="L780" s="41"/>
      <c r="M780" s="182" t="s">
        <v>19</v>
      </c>
      <c r="N780" s="183" t="s">
        <v>43</v>
      </c>
      <c r="O780" s="66"/>
      <c r="P780" s="184">
        <f>O780*H780</f>
        <v>0</v>
      </c>
      <c r="Q780" s="184">
        <v>0</v>
      </c>
      <c r="R780" s="184">
        <f>Q780*H780</f>
        <v>0</v>
      </c>
      <c r="S780" s="184">
        <v>8.3169999999999994E-2</v>
      </c>
      <c r="T780" s="185">
        <f>S780*H780</f>
        <v>0.43256716999999995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6" t="s">
        <v>248</v>
      </c>
      <c r="AT780" s="186" t="s">
        <v>132</v>
      </c>
      <c r="AU780" s="186" t="s">
        <v>81</v>
      </c>
      <c r="AY780" s="19" t="s">
        <v>130</v>
      </c>
      <c r="BE780" s="187">
        <f>IF(N780="základní",J780,0)</f>
        <v>0</v>
      </c>
      <c r="BF780" s="187">
        <f>IF(N780="snížená",J780,0)</f>
        <v>0</v>
      </c>
      <c r="BG780" s="187">
        <f>IF(N780="zákl. přenesená",J780,0)</f>
        <v>0</v>
      </c>
      <c r="BH780" s="187">
        <f>IF(N780="sníž. přenesená",J780,0)</f>
        <v>0</v>
      </c>
      <c r="BI780" s="187">
        <f>IF(N780="nulová",J780,0)</f>
        <v>0</v>
      </c>
      <c r="BJ780" s="19" t="s">
        <v>79</v>
      </c>
      <c r="BK780" s="187">
        <f>ROUND(I780*H780,2)</f>
        <v>0</v>
      </c>
      <c r="BL780" s="19" t="s">
        <v>248</v>
      </c>
      <c r="BM780" s="186" t="s">
        <v>1094</v>
      </c>
    </row>
    <row r="781" spans="1:65" s="2" customFormat="1" ht="11.25">
      <c r="A781" s="36"/>
      <c r="B781" s="37"/>
      <c r="C781" s="38"/>
      <c r="D781" s="188" t="s">
        <v>139</v>
      </c>
      <c r="E781" s="38"/>
      <c r="F781" s="189" t="s">
        <v>1095</v>
      </c>
      <c r="G781" s="38"/>
      <c r="H781" s="38"/>
      <c r="I781" s="190"/>
      <c r="J781" s="38"/>
      <c r="K781" s="38"/>
      <c r="L781" s="41"/>
      <c r="M781" s="191"/>
      <c r="N781" s="192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139</v>
      </c>
      <c r="AU781" s="19" t="s">
        <v>81</v>
      </c>
    </row>
    <row r="782" spans="1:65" s="13" customFormat="1" ht="11.25">
      <c r="B782" s="193"/>
      <c r="C782" s="194"/>
      <c r="D782" s="195" t="s">
        <v>141</v>
      </c>
      <c r="E782" s="196" t="s">
        <v>19</v>
      </c>
      <c r="F782" s="197" t="s">
        <v>504</v>
      </c>
      <c r="G782" s="194"/>
      <c r="H782" s="196" t="s">
        <v>19</v>
      </c>
      <c r="I782" s="198"/>
      <c r="J782" s="194"/>
      <c r="K782" s="194"/>
      <c r="L782" s="199"/>
      <c r="M782" s="200"/>
      <c r="N782" s="201"/>
      <c r="O782" s="201"/>
      <c r="P782" s="201"/>
      <c r="Q782" s="201"/>
      <c r="R782" s="201"/>
      <c r="S782" s="201"/>
      <c r="T782" s="202"/>
      <c r="AT782" s="203" t="s">
        <v>141</v>
      </c>
      <c r="AU782" s="203" t="s">
        <v>81</v>
      </c>
      <c r="AV782" s="13" t="s">
        <v>79</v>
      </c>
      <c r="AW782" s="13" t="s">
        <v>33</v>
      </c>
      <c r="AX782" s="13" t="s">
        <v>72</v>
      </c>
      <c r="AY782" s="203" t="s">
        <v>130</v>
      </c>
    </row>
    <row r="783" spans="1:65" s="14" customFormat="1" ht="11.25">
      <c r="B783" s="204"/>
      <c r="C783" s="205"/>
      <c r="D783" s="195" t="s">
        <v>141</v>
      </c>
      <c r="E783" s="206" t="s">
        <v>19</v>
      </c>
      <c r="F783" s="207" t="s">
        <v>1096</v>
      </c>
      <c r="G783" s="205"/>
      <c r="H783" s="208">
        <v>5.2009999999999996</v>
      </c>
      <c r="I783" s="209"/>
      <c r="J783" s="205"/>
      <c r="K783" s="205"/>
      <c r="L783" s="210"/>
      <c r="M783" s="211"/>
      <c r="N783" s="212"/>
      <c r="O783" s="212"/>
      <c r="P783" s="212"/>
      <c r="Q783" s="212"/>
      <c r="R783" s="212"/>
      <c r="S783" s="212"/>
      <c r="T783" s="213"/>
      <c r="AT783" s="214" t="s">
        <v>141</v>
      </c>
      <c r="AU783" s="214" t="s">
        <v>81</v>
      </c>
      <c r="AV783" s="14" t="s">
        <v>81</v>
      </c>
      <c r="AW783" s="14" t="s">
        <v>33</v>
      </c>
      <c r="AX783" s="14" t="s">
        <v>79</v>
      </c>
      <c r="AY783" s="214" t="s">
        <v>130</v>
      </c>
    </row>
    <row r="784" spans="1:65" s="2" customFormat="1" ht="24.2" customHeight="1">
      <c r="A784" s="36"/>
      <c r="B784" s="37"/>
      <c r="C784" s="175" t="s">
        <v>1097</v>
      </c>
      <c r="D784" s="175" t="s">
        <v>132</v>
      </c>
      <c r="E784" s="176" t="s">
        <v>1098</v>
      </c>
      <c r="F784" s="177" t="s">
        <v>1099</v>
      </c>
      <c r="G784" s="178" t="s">
        <v>135</v>
      </c>
      <c r="H784" s="179">
        <v>8.9689999999999994</v>
      </c>
      <c r="I784" s="180"/>
      <c r="J784" s="181">
        <f>ROUND(I784*H784,2)</f>
        <v>0</v>
      </c>
      <c r="K784" s="177" t="s">
        <v>136</v>
      </c>
      <c r="L784" s="41"/>
      <c r="M784" s="182" t="s">
        <v>19</v>
      </c>
      <c r="N784" s="183" t="s">
        <v>43</v>
      </c>
      <c r="O784" s="66"/>
      <c r="P784" s="184">
        <f>O784*H784</f>
        <v>0</v>
      </c>
      <c r="Q784" s="184">
        <v>2.9999999999999997E-4</v>
      </c>
      <c r="R784" s="184">
        <f>Q784*H784</f>
        <v>2.6906999999999994E-3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248</v>
      </c>
      <c r="AT784" s="186" t="s">
        <v>132</v>
      </c>
      <c r="AU784" s="186" t="s">
        <v>81</v>
      </c>
      <c r="AY784" s="19" t="s">
        <v>130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79</v>
      </c>
      <c r="BK784" s="187">
        <f>ROUND(I784*H784,2)</f>
        <v>0</v>
      </c>
      <c r="BL784" s="19" t="s">
        <v>248</v>
      </c>
      <c r="BM784" s="186" t="s">
        <v>1100</v>
      </c>
    </row>
    <row r="785" spans="1:65" s="2" customFormat="1" ht="11.25">
      <c r="A785" s="36"/>
      <c r="B785" s="37"/>
      <c r="C785" s="38"/>
      <c r="D785" s="188" t="s">
        <v>139</v>
      </c>
      <c r="E785" s="38"/>
      <c r="F785" s="189" t="s">
        <v>1101</v>
      </c>
      <c r="G785" s="38"/>
      <c r="H785" s="38"/>
      <c r="I785" s="190"/>
      <c r="J785" s="38"/>
      <c r="K785" s="38"/>
      <c r="L785" s="41"/>
      <c r="M785" s="191"/>
      <c r="N785" s="192"/>
      <c r="O785" s="66"/>
      <c r="P785" s="66"/>
      <c r="Q785" s="66"/>
      <c r="R785" s="66"/>
      <c r="S785" s="66"/>
      <c r="T785" s="67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T785" s="19" t="s">
        <v>139</v>
      </c>
      <c r="AU785" s="19" t="s">
        <v>81</v>
      </c>
    </row>
    <row r="786" spans="1:65" s="2" customFormat="1" ht="37.9" customHeight="1">
      <c r="A786" s="36"/>
      <c r="B786" s="37"/>
      <c r="C786" s="175" t="s">
        <v>1102</v>
      </c>
      <c r="D786" s="175" t="s">
        <v>132</v>
      </c>
      <c r="E786" s="176" t="s">
        <v>1103</v>
      </c>
      <c r="F786" s="177" t="s">
        <v>1104</v>
      </c>
      <c r="G786" s="178" t="s">
        <v>135</v>
      </c>
      <c r="H786" s="179">
        <v>8.9689999999999994</v>
      </c>
      <c r="I786" s="180"/>
      <c r="J786" s="181">
        <f>ROUND(I786*H786,2)</f>
        <v>0</v>
      </c>
      <c r="K786" s="177" t="s">
        <v>136</v>
      </c>
      <c r="L786" s="41"/>
      <c r="M786" s="182" t="s">
        <v>19</v>
      </c>
      <c r="N786" s="183" t="s">
        <v>43</v>
      </c>
      <c r="O786" s="66"/>
      <c r="P786" s="184">
        <f>O786*H786</f>
        <v>0</v>
      </c>
      <c r="Q786" s="184">
        <v>7.5799999999999999E-3</v>
      </c>
      <c r="R786" s="184">
        <f>Q786*H786</f>
        <v>6.7985019999999993E-2</v>
      </c>
      <c r="S786" s="184">
        <v>0</v>
      </c>
      <c r="T786" s="185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6" t="s">
        <v>248</v>
      </c>
      <c r="AT786" s="186" t="s">
        <v>132</v>
      </c>
      <c r="AU786" s="186" t="s">
        <v>81</v>
      </c>
      <c r="AY786" s="19" t="s">
        <v>130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19" t="s">
        <v>79</v>
      </c>
      <c r="BK786" s="187">
        <f>ROUND(I786*H786,2)</f>
        <v>0</v>
      </c>
      <c r="BL786" s="19" t="s">
        <v>248</v>
      </c>
      <c r="BM786" s="186" t="s">
        <v>1105</v>
      </c>
    </row>
    <row r="787" spans="1:65" s="2" customFormat="1" ht="11.25">
      <c r="A787" s="36"/>
      <c r="B787" s="37"/>
      <c r="C787" s="38"/>
      <c r="D787" s="188" t="s">
        <v>139</v>
      </c>
      <c r="E787" s="38"/>
      <c r="F787" s="189" t="s">
        <v>1106</v>
      </c>
      <c r="G787" s="38"/>
      <c r="H787" s="38"/>
      <c r="I787" s="190"/>
      <c r="J787" s="38"/>
      <c r="K787" s="38"/>
      <c r="L787" s="41"/>
      <c r="M787" s="191"/>
      <c r="N787" s="192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139</v>
      </c>
      <c r="AU787" s="19" t="s">
        <v>81</v>
      </c>
    </row>
    <row r="788" spans="1:65" s="13" customFormat="1" ht="11.25">
      <c r="B788" s="193"/>
      <c r="C788" s="194"/>
      <c r="D788" s="195" t="s">
        <v>141</v>
      </c>
      <c r="E788" s="196" t="s">
        <v>19</v>
      </c>
      <c r="F788" s="197" t="s">
        <v>281</v>
      </c>
      <c r="G788" s="194"/>
      <c r="H788" s="196" t="s">
        <v>19</v>
      </c>
      <c r="I788" s="198"/>
      <c r="J788" s="194"/>
      <c r="K788" s="194"/>
      <c r="L788" s="199"/>
      <c r="M788" s="200"/>
      <c r="N788" s="201"/>
      <c r="O788" s="201"/>
      <c r="P788" s="201"/>
      <c r="Q788" s="201"/>
      <c r="R788" s="201"/>
      <c r="S788" s="201"/>
      <c r="T788" s="202"/>
      <c r="AT788" s="203" t="s">
        <v>141</v>
      </c>
      <c r="AU788" s="203" t="s">
        <v>81</v>
      </c>
      <c r="AV788" s="13" t="s">
        <v>79</v>
      </c>
      <c r="AW788" s="13" t="s">
        <v>33</v>
      </c>
      <c r="AX788" s="13" t="s">
        <v>72</v>
      </c>
      <c r="AY788" s="203" t="s">
        <v>130</v>
      </c>
    </row>
    <row r="789" spans="1:65" s="13" customFormat="1" ht="11.25">
      <c r="B789" s="193"/>
      <c r="C789" s="194"/>
      <c r="D789" s="195" t="s">
        <v>141</v>
      </c>
      <c r="E789" s="196" t="s">
        <v>19</v>
      </c>
      <c r="F789" s="197" t="s">
        <v>282</v>
      </c>
      <c r="G789" s="194"/>
      <c r="H789" s="196" t="s">
        <v>19</v>
      </c>
      <c r="I789" s="198"/>
      <c r="J789" s="194"/>
      <c r="K789" s="194"/>
      <c r="L789" s="199"/>
      <c r="M789" s="200"/>
      <c r="N789" s="201"/>
      <c r="O789" s="201"/>
      <c r="P789" s="201"/>
      <c r="Q789" s="201"/>
      <c r="R789" s="201"/>
      <c r="S789" s="201"/>
      <c r="T789" s="202"/>
      <c r="AT789" s="203" t="s">
        <v>141</v>
      </c>
      <c r="AU789" s="203" t="s">
        <v>81</v>
      </c>
      <c r="AV789" s="13" t="s">
        <v>79</v>
      </c>
      <c r="AW789" s="13" t="s">
        <v>33</v>
      </c>
      <c r="AX789" s="13" t="s">
        <v>72</v>
      </c>
      <c r="AY789" s="203" t="s">
        <v>130</v>
      </c>
    </row>
    <row r="790" spans="1:65" s="14" customFormat="1" ht="11.25">
      <c r="B790" s="204"/>
      <c r="C790" s="205"/>
      <c r="D790" s="195" t="s">
        <v>141</v>
      </c>
      <c r="E790" s="206" t="s">
        <v>19</v>
      </c>
      <c r="F790" s="207" t="s">
        <v>1107</v>
      </c>
      <c r="G790" s="205"/>
      <c r="H790" s="208">
        <v>8.9689999999999994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141</v>
      </c>
      <c r="AU790" s="214" t="s">
        <v>81</v>
      </c>
      <c r="AV790" s="14" t="s">
        <v>81</v>
      </c>
      <c r="AW790" s="14" t="s">
        <v>33</v>
      </c>
      <c r="AX790" s="14" t="s">
        <v>79</v>
      </c>
      <c r="AY790" s="214" t="s">
        <v>130</v>
      </c>
    </row>
    <row r="791" spans="1:65" s="2" customFormat="1" ht="37.9" customHeight="1">
      <c r="A791" s="36"/>
      <c r="B791" s="37"/>
      <c r="C791" s="175" t="s">
        <v>1108</v>
      </c>
      <c r="D791" s="175" t="s">
        <v>132</v>
      </c>
      <c r="E791" s="176" t="s">
        <v>1109</v>
      </c>
      <c r="F791" s="177" t="s">
        <v>1110</v>
      </c>
      <c r="G791" s="178" t="s">
        <v>303</v>
      </c>
      <c r="H791" s="179">
        <v>9.6</v>
      </c>
      <c r="I791" s="180"/>
      <c r="J791" s="181">
        <f>ROUND(I791*H791,2)</f>
        <v>0</v>
      </c>
      <c r="K791" s="177" t="s">
        <v>136</v>
      </c>
      <c r="L791" s="41"/>
      <c r="M791" s="182" t="s">
        <v>19</v>
      </c>
      <c r="N791" s="183" t="s">
        <v>43</v>
      </c>
      <c r="O791" s="66"/>
      <c r="P791" s="184">
        <f>O791*H791</f>
        <v>0</v>
      </c>
      <c r="Q791" s="184">
        <v>1.7700000000000001E-3</v>
      </c>
      <c r="R791" s="184">
        <f>Q791*H791</f>
        <v>1.6992E-2</v>
      </c>
      <c r="S791" s="184">
        <v>0</v>
      </c>
      <c r="T791" s="18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86" t="s">
        <v>248</v>
      </c>
      <c r="AT791" s="186" t="s">
        <v>132</v>
      </c>
      <c r="AU791" s="186" t="s">
        <v>81</v>
      </c>
      <c r="AY791" s="19" t="s">
        <v>130</v>
      </c>
      <c r="BE791" s="187">
        <f>IF(N791="základní",J791,0)</f>
        <v>0</v>
      </c>
      <c r="BF791" s="187">
        <f>IF(N791="snížená",J791,0)</f>
        <v>0</v>
      </c>
      <c r="BG791" s="187">
        <f>IF(N791="zákl. přenesená",J791,0)</f>
        <v>0</v>
      </c>
      <c r="BH791" s="187">
        <f>IF(N791="sníž. přenesená",J791,0)</f>
        <v>0</v>
      </c>
      <c r="BI791" s="187">
        <f>IF(N791="nulová",J791,0)</f>
        <v>0</v>
      </c>
      <c r="BJ791" s="19" t="s">
        <v>79</v>
      </c>
      <c r="BK791" s="187">
        <f>ROUND(I791*H791,2)</f>
        <v>0</v>
      </c>
      <c r="BL791" s="19" t="s">
        <v>248</v>
      </c>
      <c r="BM791" s="186" t="s">
        <v>1111</v>
      </c>
    </row>
    <row r="792" spans="1:65" s="2" customFormat="1" ht="11.25">
      <c r="A792" s="36"/>
      <c r="B792" s="37"/>
      <c r="C792" s="38"/>
      <c r="D792" s="188" t="s">
        <v>139</v>
      </c>
      <c r="E792" s="38"/>
      <c r="F792" s="189" t="s">
        <v>1112</v>
      </c>
      <c r="G792" s="38"/>
      <c r="H792" s="38"/>
      <c r="I792" s="190"/>
      <c r="J792" s="38"/>
      <c r="K792" s="38"/>
      <c r="L792" s="41"/>
      <c r="M792" s="191"/>
      <c r="N792" s="192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139</v>
      </c>
      <c r="AU792" s="19" t="s">
        <v>81</v>
      </c>
    </row>
    <row r="793" spans="1:65" s="13" customFormat="1" ht="11.25">
      <c r="B793" s="193"/>
      <c r="C793" s="194"/>
      <c r="D793" s="195" t="s">
        <v>141</v>
      </c>
      <c r="E793" s="196" t="s">
        <v>19</v>
      </c>
      <c r="F793" s="197" t="s">
        <v>281</v>
      </c>
      <c r="G793" s="194"/>
      <c r="H793" s="196" t="s">
        <v>19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141</v>
      </c>
      <c r="AU793" s="203" t="s">
        <v>81</v>
      </c>
      <c r="AV793" s="13" t="s">
        <v>79</v>
      </c>
      <c r="AW793" s="13" t="s">
        <v>33</v>
      </c>
      <c r="AX793" s="13" t="s">
        <v>72</v>
      </c>
      <c r="AY793" s="203" t="s">
        <v>130</v>
      </c>
    </row>
    <row r="794" spans="1:65" s="13" customFormat="1" ht="11.25">
      <c r="B794" s="193"/>
      <c r="C794" s="194"/>
      <c r="D794" s="195" t="s">
        <v>141</v>
      </c>
      <c r="E794" s="196" t="s">
        <v>19</v>
      </c>
      <c r="F794" s="197" t="s">
        <v>282</v>
      </c>
      <c r="G794" s="194"/>
      <c r="H794" s="196" t="s">
        <v>19</v>
      </c>
      <c r="I794" s="198"/>
      <c r="J794" s="194"/>
      <c r="K794" s="194"/>
      <c r="L794" s="199"/>
      <c r="M794" s="200"/>
      <c r="N794" s="201"/>
      <c r="O794" s="201"/>
      <c r="P794" s="201"/>
      <c r="Q794" s="201"/>
      <c r="R794" s="201"/>
      <c r="S794" s="201"/>
      <c r="T794" s="202"/>
      <c r="AT794" s="203" t="s">
        <v>141</v>
      </c>
      <c r="AU794" s="203" t="s">
        <v>81</v>
      </c>
      <c r="AV794" s="13" t="s">
        <v>79</v>
      </c>
      <c r="AW794" s="13" t="s">
        <v>33</v>
      </c>
      <c r="AX794" s="13" t="s">
        <v>72</v>
      </c>
      <c r="AY794" s="203" t="s">
        <v>130</v>
      </c>
    </row>
    <row r="795" spans="1:65" s="14" customFormat="1" ht="11.25">
      <c r="B795" s="204"/>
      <c r="C795" s="205"/>
      <c r="D795" s="195" t="s">
        <v>141</v>
      </c>
      <c r="E795" s="206" t="s">
        <v>19</v>
      </c>
      <c r="F795" s="207" t="s">
        <v>306</v>
      </c>
      <c r="G795" s="205"/>
      <c r="H795" s="208">
        <v>9.6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141</v>
      </c>
      <c r="AU795" s="214" t="s">
        <v>81</v>
      </c>
      <c r="AV795" s="14" t="s">
        <v>81</v>
      </c>
      <c r="AW795" s="14" t="s">
        <v>33</v>
      </c>
      <c r="AX795" s="14" t="s">
        <v>79</v>
      </c>
      <c r="AY795" s="214" t="s">
        <v>130</v>
      </c>
    </row>
    <row r="796" spans="1:65" s="2" customFormat="1" ht="33" customHeight="1">
      <c r="A796" s="36"/>
      <c r="B796" s="37"/>
      <c r="C796" s="226" t="s">
        <v>1113</v>
      </c>
      <c r="D796" s="226" t="s">
        <v>213</v>
      </c>
      <c r="E796" s="227" t="s">
        <v>1114</v>
      </c>
      <c r="F796" s="228" t="s">
        <v>1115</v>
      </c>
      <c r="G796" s="229" t="s">
        <v>357</v>
      </c>
      <c r="H796" s="230">
        <v>25.2</v>
      </c>
      <c r="I796" s="231"/>
      <c r="J796" s="232">
        <f>ROUND(I796*H796,2)</f>
        <v>0</v>
      </c>
      <c r="K796" s="228" t="s">
        <v>136</v>
      </c>
      <c r="L796" s="233"/>
      <c r="M796" s="234" t="s">
        <v>19</v>
      </c>
      <c r="N796" s="235" t="s">
        <v>43</v>
      </c>
      <c r="O796" s="66"/>
      <c r="P796" s="184">
        <f>O796*H796</f>
        <v>0</v>
      </c>
      <c r="Q796" s="184">
        <v>2.0999999999999999E-3</v>
      </c>
      <c r="R796" s="184">
        <f>Q796*H796</f>
        <v>5.2919999999999995E-2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354</v>
      </c>
      <c r="AT796" s="186" t="s">
        <v>213</v>
      </c>
      <c r="AU796" s="186" t="s">
        <v>81</v>
      </c>
      <c r="AY796" s="19" t="s">
        <v>130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79</v>
      </c>
      <c r="BK796" s="187">
        <f>ROUND(I796*H796,2)</f>
        <v>0</v>
      </c>
      <c r="BL796" s="19" t="s">
        <v>248</v>
      </c>
      <c r="BM796" s="186" t="s">
        <v>1116</v>
      </c>
    </row>
    <row r="797" spans="1:65" s="14" customFormat="1" ht="11.25">
      <c r="B797" s="204"/>
      <c r="C797" s="205"/>
      <c r="D797" s="195" t="s">
        <v>141</v>
      </c>
      <c r="E797" s="205"/>
      <c r="F797" s="207" t="s">
        <v>1117</v>
      </c>
      <c r="G797" s="205"/>
      <c r="H797" s="208">
        <v>25.2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141</v>
      </c>
      <c r="AU797" s="214" t="s">
        <v>81</v>
      </c>
      <c r="AV797" s="14" t="s">
        <v>81</v>
      </c>
      <c r="AW797" s="14" t="s">
        <v>4</v>
      </c>
      <c r="AX797" s="14" t="s">
        <v>79</v>
      </c>
      <c r="AY797" s="214" t="s">
        <v>130</v>
      </c>
    </row>
    <row r="798" spans="1:65" s="2" customFormat="1" ht="37.9" customHeight="1">
      <c r="A798" s="36"/>
      <c r="B798" s="37"/>
      <c r="C798" s="175" t="s">
        <v>1118</v>
      </c>
      <c r="D798" s="175" t="s">
        <v>132</v>
      </c>
      <c r="E798" s="176" t="s">
        <v>1119</v>
      </c>
      <c r="F798" s="177" t="s">
        <v>1120</v>
      </c>
      <c r="G798" s="178" t="s">
        <v>303</v>
      </c>
      <c r="H798" s="179">
        <v>9.6</v>
      </c>
      <c r="I798" s="180"/>
      <c r="J798" s="181">
        <f>ROUND(I798*H798,2)</f>
        <v>0</v>
      </c>
      <c r="K798" s="177" t="s">
        <v>136</v>
      </c>
      <c r="L798" s="41"/>
      <c r="M798" s="182" t="s">
        <v>19</v>
      </c>
      <c r="N798" s="183" t="s">
        <v>43</v>
      </c>
      <c r="O798" s="66"/>
      <c r="P798" s="184">
        <f>O798*H798</f>
        <v>0</v>
      </c>
      <c r="Q798" s="184">
        <v>1.0200000000000001E-3</v>
      </c>
      <c r="R798" s="184">
        <f>Q798*H798</f>
        <v>9.7920000000000004E-3</v>
      </c>
      <c r="S798" s="184">
        <v>0</v>
      </c>
      <c r="T798" s="18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6" t="s">
        <v>248</v>
      </c>
      <c r="AT798" s="186" t="s">
        <v>132</v>
      </c>
      <c r="AU798" s="186" t="s">
        <v>81</v>
      </c>
      <c r="AY798" s="19" t="s">
        <v>130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79</v>
      </c>
      <c r="BK798" s="187">
        <f>ROUND(I798*H798,2)</f>
        <v>0</v>
      </c>
      <c r="BL798" s="19" t="s">
        <v>248</v>
      </c>
      <c r="BM798" s="186" t="s">
        <v>1121</v>
      </c>
    </row>
    <row r="799" spans="1:65" s="2" customFormat="1" ht="11.25">
      <c r="A799" s="36"/>
      <c r="B799" s="37"/>
      <c r="C799" s="38"/>
      <c r="D799" s="188" t="s">
        <v>139</v>
      </c>
      <c r="E799" s="38"/>
      <c r="F799" s="189" t="s">
        <v>1122</v>
      </c>
      <c r="G799" s="38"/>
      <c r="H799" s="38"/>
      <c r="I799" s="190"/>
      <c r="J799" s="38"/>
      <c r="K799" s="38"/>
      <c r="L799" s="41"/>
      <c r="M799" s="191"/>
      <c r="N799" s="192"/>
      <c r="O799" s="66"/>
      <c r="P799" s="66"/>
      <c r="Q799" s="66"/>
      <c r="R799" s="66"/>
      <c r="S799" s="66"/>
      <c r="T799" s="67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9" t="s">
        <v>139</v>
      </c>
      <c r="AU799" s="19" t="s">
        <v>81</v>
      </c>
    </row>
    <row r="800" spans="1:65" s="13" customFormat="1" ht="11.25">
      <c r="B800" s="193"/>
      <c r="C800" s="194"/>
      <c r="D800" s="195" t="s">
        <v>141</v>
      </c>
      <c r="E800" s="196" t="s">
        <v>19</v>
      </c>
      <c r="F800" s="197" t="s">
        <v>281</v>
      </c>
      <c r="G800" s="194"/>
      <c r="H800" s="196" t="s">
        <v>19</v>
      </c>
      <c r="I800" s="198"/>
      <c r="J800" s="194"/>
      <c r="K800" s="194"/>
      <c r="L800" s="199"/>
      <c r="M800" s="200"/>
      <c r="N800" s="201"/>
      <c r="O800" s="201"/>
      <c r="P800" s="201"/>
      <c r="Q800" s="201"/>
      <c r="R800" s="201"/>
      <c r="S800" s="201"/>
      <c r="T800" s="202"/>
      <c r="AT800" s="203" t="s">
        <v>141</v>
      </c>
      <c r="AU800" s="203" t="s">
        <v>81</v>
      </c>
      <c r="AV800" s="13" t="s">
        <v>79</v>
      </c>
      <c r="AW800" s="13" t="s">
        <v>33</v>
      </c>
      <c r="AX800" s="13" t="s">
        <v>72</v>
      </c>
      <c r="AY800" s="203" t="s">
        <v>130</v>
      </c>
    </row>
    <row r="801" spans="1:65" s="13" customFormat="1" ht="11.25">
      <c r="B801" s="193"/>
      <c r="C801" s="194"/>
      <c r="D801" s="195" t="s">
        <v>141</v>
      </c>
      <c r="E801" s="196" t="s">
        <v>19</v>
      </c>
      <c r="F801" s="197" t="s">
        <v>282</v>
      </c>
      <c r="G801" s="194"/>
      <c r="H801" s="196" t="s">
        <v>19</v>
      </c>
      <c r="I801" s="198"/>
      <c r="J801" s="194"/>
      <c r="K801" s="194"/>
      <c r="L801" s="199"/>
      <c r="M801" s="200"/>
      <c r="N801" s="201"/>
      <c r="O801" s="201"/>
      <c r="P801" s="201"/>
      <c r="Q801" s="201"/>
      <c r="R801" s="201"/>
      <c r="S801" s="201"/>
      <c r="T801" s="202"/>
      <c r="AT801" s="203" t="s">
        <v>141</v>
      </c>
      <c r="AU801" s="203" t="s">
        <v>81</v>
      </c>
      <c r="AV801" s="13" t="s">
        <v>79</v>
      </c>
      <c r="AW801" s="13" t="s">
        <v>33</v>
      </c>
      <c r="AX801" s="13" t="s">
        <v>72</v>
      </c>
      <c r="AY801" s="203" t="s">
        <v>130</v>
      </c>
    </row>
    <row r="802" spans="1:65" s="14" customFormat="1" ht="11.25">
      <c r="B802" s="204"/>
      <c r="C802" s="205"/>
      <c r="D802" s="195" t="s">
        <v>141</v>
      </c>
      <c r="E802" s="206" t="s">
        <v>19</v>
      </c>
      <c r="F802" s="207" t="s">
        <v>306</v>
      </c>
      <c r="G802" s="205"/>
      <c r="H802" s="208">
        <v>9.6</v>
      </c>
      <c r="I802" s="209"/>
      <c r="J802" s="205"/>
      <c r="K802" s="205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141</v>
      </c>
      <c r="AU802" s="214" t="s">
        <v>81</v>
      </c>
      <c r="AV802" s="14" t="s">
        <v>81</v>
      </c>
      <c r="AW802" s="14" t="s">
        <v>33</v>
      </c>
      <c r="AX802" s="14" t="s">
        <v>79</v>
      </c>
      <c r="AY802" s="214" t="s">
        <v>130</v>
      </c>
    </row>
    <row r="803" spans="1:65" s="2" customFormat="1" ht="16.5" customHeight="1">
      <c r="A803" s="36"/>
      <c r="B803" s="37"/>
      <c r="C803" s="226" t="s">
        <v>1123</v>
      </c>
      <c r="D803" s="226" t="s">
        <v>213</v>
      </c>
      <c r="E803" s="227" t="s">
        <v>1124</v>
      </c>
      <c r="F803" s="228" t="s">
        <v>1125</v>
      </c>
      <c r="G803" s="229" t="s">
        <v>135</v>
      </c>
      <c r="H803" s="230">
        <v>1.92</v>
      </c>
      <c r="I803" s="231"/>
      <c r="J803" s="232">
        <f>ROUND(I803*H803,2)</f>
        <v>0</v>
      </c>
      <c r="K803" s="228" t="s">
        <v>136</v>
      </c>
      <c r="L803" s="233"/>
      <c r="M803" s="234" t="s">
        <v>19</v>
      </c>
      <c r="N803" s="235" t="s">
        <v>43</v>
      </c>
      <c r="O803" s="66"/>
      <c r="P803" s="184">
        <f>O803*H803</f>
        <v>0</v>
      </c>
      <c r="Q803" s="184">
        <v>4.9000000000000002E-2</v>
      </c>
      <c r="R803" s="184">
        <f>Q803*H803</f>
        <v>9.4079999999999997E-2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354</v>
      </c>
      <c r="AT803" s="186" t="s">
        <v>213</v>
      </c>
      <c r="AU803" s="186" t="s">
        <v>81</v>
      </c>
      <c r="AY803" s="19" t="s">
        <v>130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79</v>
      </c>
      <c r="BK803" s="187">
        <f>ROUND(I803*H803,2)</f>
        <v>0</v>
      </c>
      <c r="BL803" s="19" t="s">
        <v>248</v>
      </c>
      <c r="BM803" s="186" t="s">
        <v>1126</v>
      </c>
    </row>
    <row r="804" spans="1:65" s="14" customFormat="1" ht="11.25">
      <c r="B804" s="204"/>
      <c r="C804" s="205"/>
      <c r="D804" s="195" t="s">
        <v>141</v>
      </c>
      <c r="E804" s="206" t="s">
        <v>19</v>
      </c>
      <c r="F804" s="207" t="s">
        <v>1127</v>
      </c>
      <c r="G804" s="205"/>
      <c r="H804" s="208">
        <v>1.92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141</v>
      </c>
      <c r="AU804" s="214" t="s">
        <v>81</v>
      </c>
      <c r="AV804" s="14" t="s">
        <v>81</v>
      </c>
      <c r="AW804" s="14" t="s">
        <v>33</v>
      </c>
      <c r="AX804" s="14" t="s">
        <v>79</v>
      </c>
      <c r="AY804" s="214" t="s">
        <v>130</v>
      </c>
    </row>
    <row r="805" spans="1:65" s="2" customFormat="1" ht="24.2" customHeight="1">
      <c r="A805" s="36"/>
      <c r="B805" s="37"/>
      <c r="C805" s="175" t="s">
        <v>1128</v>
      </c>
      <c r="D805" s="175" t="s">
        <v>132</v>
      </c>
      <c r="E805" s="176" t="s">
        <v>1129</v>
      </c>
      <c r="F805" s="177" t="s">
        <v>1130</v>
      </c>
      <c r="G805" s="178" t="s">
        <v>135</v>
      </c>
      <c r="H805" s="179">
        <v>5.2009999999999996</v>
      </c>
      <c r="I805" s="180"/>
      <c r="J805" s="181">
        <f>ROUND(I805*H805,2)</f>
        <v>0</v>
      </c>
      <c r="K805" s="177" t="s">
        <v>136</v>
      </c>
      <c r="L805" s="41"/>
      <c r="M805" s="182" t="s">
        <v>19</v>
      </c>
      <c r="N805" s="183" t="s">
        <v>43</v>
      </c>
      <c r="O805" s="66"/>
      <c r="P805" s="184">
        <f>O805*H805</f>
        <v>0</v>
      </c>
      <c r="Q805" s="184">
        <v>5.1999999999999998E-3</v>
      </c>
      <c r="R805" s="184">
        <f>Q805*H805</f>
        <v>2.7045199999999998E-2</v>
      </c>
      <c r="S805" s="184">
        <v>0</v>
      </c>
      <c r="T805" s="185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6" t="s">
        <v>248</v>
      </c>
      <c r="AT805" s="186" t="s">
        <v>132</v>
      </c>
      <c r="AU805" s="186" t="s">
        <v>81</v>
      </c>
      <c r="AY805" s="19" t="s">
        <v>130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19" t="s">
        <v>79</v>
      </c>
      <c r="BK805" s="187">
        <f>ROUND(I805*H805,2)</f>
        <v>0</v>
      </c>
      <c r="BL805" s="19" t="s">
        <v>248</v>
      </c>
      <c r="BM805" s="186" t="s">
        <v>1131</v>
      </c>
    </row>
    <row r="806" spans="1:65" s="2" customFormat="1" ht="11.25">
      <c r="A806" s="36"/>
      <c r="B806" s="37"/>
      <c r="C806" s="38"/>
      <c r="D806" s="188" t="s">
        <v>139</v>
      </c>
      <c r="E806" s="38"/>
      <c r="F806" s="189" t="s">
        <v>1132</v>
      </c>
      <c r="G806" s="38"/>
      <c r="H806" s="38"/>
      <c r="I806" s="190"/>
      <c r="J806" s="38"/>
      <c r="K806" s="38"/>
      <c r="L806" s="41"/>
      <c r="M806" s="191"/>
      <c r="N806" s="192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139</v>
      </c>
      <c r="AU806" s="19" t="s">
        <v>81</v>
      </c>
    </row>
    <row r="807" spans="1:65" s="13" customFormat="1" ht="11.25">
      <c r="B807" s="193"/>
      <c r="C807" s="194"/>
      <c r="D807" s="195" t="s">
        <v>141</v>
      </c>
      <c r="E807" s="196" t="s">
        <v>19</v>
      </c>
      <c r="F807" s="197" t="s">
        <v>281</v>
      </c>
      <c r="G807" s="194"/>
      <c r="H807" s="196" t="s">
        <v>19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141</v>
      </c>
      <c r="AU807" s="203" t="s">
        <v>81</v>
      </c>
      <c r="AV807" s="13" t="s">
        <v>79</v>
      </c>
      <c r="AW807" s="13" t="s">
        <v>33</v>
      </c>
      <c r="AX807" s="13" t="s">
        <v>72</v>
      </c>
      <c r="AY807" s="203" t="s">
        <v>130</v>
      </c>
    </row>
    <row r="808" spans="1:65" s="13" customFormat="1" ht="11.25">
      <c r="B808" s="193"/>
      <c r="C808" s="194"/>
      <c r="D808" s="195" t="s">
        <v>141</v>
      </c>
      <c r="E808" s="196" t="s">
        <v>19</v>
      </c>
      <c r="F808" s="197" t="s">
        <v>282</v>
      </c>
      <c r="G808" s="194"/>
      <c r="H808" s="196" t="s">
        <v>19</v>
      </c>
      <c r="I808" s="198"/>
      <c r="J808" s="194"/>
      <c r="K808" s="194"/>
      <c r="L808" s="199"/>
      <c r="M808" s="200"/>
      <c r="N808" s="201"/>
      <c r="O808" s="201"/>
      <c r="P808" s="201"/>
      <c r="Q808" s="201"/>
      <c r="R808" s="201"/>
      <c r="S808" s="201"/>
      <c r="T808" s="202"/>
      <c r="AT808" s="203" t="s">
        <v>141</v>
      </c>
      <c r="AU808" s="203" t="s">
        <v>81</v>
      </c>
      <c r="AV808" s="13" t="s">
        <v>79</v>
      </c>
      <c r="AW808" s="13" t="s">
        <v>33</v>
      </c>
      <c r="AX808" s="13" t="s">
        <v>72</v>
      </c>
      <c r="AY808" s="203" t="s">
        <v>130</v>
      </c>
    </row>
    <row r="809" spans="1:65" s="14" customFormat="1" ht="11.25">
      <c r="B809" s="204"/>
      <c r="C809" s="205"/>
      <c r="D809" s="195" t="s">
        <v>141</v>
      </c>
      <c r="E809" s="206" t="s">
        <v>19</v>
      </c>
      <c r="F809" s="207" t="s">
        <v>1133</v>
      </c>
      <c r="G809" s="205"/>
      <c r="H809" s="208">
        <v>5.2009999999999996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141</v>
      </c>
      <c r="AU809" s="214" t="s">
        <v>81</v>
      </c>
      <c r="AV809" s="14" t="s">
        <v>81</v>
      </c>
      <c r="AW809" s="14" t="s">
        <v>33</v>
      </c>
      <c r="AX809" s="14" t="s">
        <v>79</v>
      </c>
      <c r="AY809" s="214" t="s">
        <v>130</v>
      </c>
    </row>
    <row r="810" spans="1:65" s="2" customFormat="1" ht="16.5" customHeight="1">
      <c r="A810" s="36"/>
      <c r="B810" s="37"/>
      <c r="C810" s="226" t="s">
        <v>1134</v>
      </c>
      <c r="D810" s="226" t="s">
        <v>213</v>
      </c>
      <c r="E810" s="227" t="s">
        <v>1124</v>
      </c>
      <c r="F810" s="228" t="s">
        <v>1125</v>
      </c>
      <c r="G810" s="229" t="s">
        <v>135</v>
      </c>
      <c r="H810" s="230">
        <v>5.7210000000000001</v>
      </c>
      <c r="I810" s="231"/>
      <c r="J810" s="232">
        <f>ROUND(I810*H810,2)</f>
        <v>0</v>
      </c>
      <c r="K810" s="228" t="s">
        <v>136</v>
      </c>
      <c r="L810" s="233"/>
      <c r="M810" s="234" t="s">
        <v>19</v>
      </c>
      <c r="N810" s="235" t="s">
        <v>43</v>
      </c>
      <c r="O810" s="66"/>
      <c r="P810" s="184">
        <f>O810*H810</f>
        <v>0</v>
      </c>
      <c r="Q810" s="184">
        <v>4.9000000000000002E-2</v>
      </c>
      <c r="R810" s="184">
        <f>Q810*H810</f>
        <v>0.28032899999999999</v>
      </c>
      <c r="S810" s="184">
        <v>0</v>
      </c>
      <c r="T810" s="185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86" t="s">
        <v>354</v>
      </c>
      <c r="AT810" s="186" t="s">
        <v>213</v>
      </c>
      <c r="AU810" s="186" t="s">
        <v>81</v>
      </c>
      <c r="AY810" s="19" t="s">
        <v>130</v>
      </c>
      <c r="BE810" s="187">
        <f>IF(N810="základní",J810,0)</f>
        <v>0</v>
      </c>
      <c r="BF810" s="187">
        <f>IF(N810="snížená",J810,0)</f>
        <v>0</v>
      </c>
      <c r="BG810" s="187">
        <f>IF(N810="zákl. přenesená",J810,0)</f>
        <v>0</v>
      </c>
      <c r="BH810" s="187">
        <f>IF(N810="sníž. přenesená",J810,0)</f>
        <v>0</v>
      </c>
      <c r="BI810" s="187">
        <f>IF(N810="nulová",J810,0)</f>
        <v>0</v>
      </c>
      <c r="BJ810" s="19" t="s">
        <v>79</v>
      </c>
      <c r="BK810" s="187">
        <f>ROUND(I810*H810,2)</f>
        <v>0</v>
      </c>
      <c r="BL810" s="19" t="s">
        <v>248</v>
      </c>
      <c r="BM810" s="186" t="s">
        <v>1135</v>
      </c>
    </row>
    <row r="811" spans="1:65" s="14" customFormat="1" ht="11.25">
      <c r="B811" s="204"/>
      <c r="C811" s="205"/>
      <c r="D811" s="195" t="s">
        <v>141</v>
      </c>
      <c r="E811" s="205"/>
      <c r="F811" s="207" t="s">
        <v>1136</v>
      </c>
      <c r="G811" s="205"/>
      <c r="H811" s="208">
        <v>5.7210000000000001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141</v>
      </c>
      <c r="AU811" s="214" t="s">
        <v>81</v>
      </c>
      <c r="AV811" s="14" t="s">
        <v>81</v>
      </c>
      <c r="AW811" s="14" t="s">
        <v>4</v>
      </c>
      <c r="AX811" s="14" t="s">
        <v>79</v>
      </c>
      <c r="AY811" s="214" t="s">
        <v>130</v>
      </c>
    </row>
    <row r="812" spans="1:65" s="2" customFormat="1" ht="24.2" customHeight="1">
      <c r="A812" s="36"/>
      <c r="B812" s="37"/>
      <c r="C812" s="175" t="s">
        <v>1137</v>
      </c>
      <c r="D812" s="175" t="s">
        <v>132</v>
      </c>
      <c r="E812" s="176" t="s">
        <v>1138</v>
      </c>
      <c r="F812" s="177" t="s">
        <v>1139</v>
      </c>
      <c r="G812" s="178" t="s">
        <v>135</v>
      </c>
      <c r="H812" s="179">
        <v>8.9689999999999994</v>
      </c>
      <c r="I812" s="180"/>
      <c r="J812" s="181">
        <f>ROUND(I812*H812,2)</f>
        <v>0</v>
      </c>
      <c r="K812" s="177" t="s">
        <v>136</v>
      </c>
      <c r="L812" s="41"/>
      <c r="M812" s="182" t="s">
        <v>19</v>
      </c>
      <c r="N812" s="183" t="s">
        <v>43</v>
      </c>
      <c r="O812" s="66"/>
      <c r="P812" s="184">
        <f>O812*H812</f>
        <v>0</v>
      </c>
      <c r="Q812" s="184">
        <v>1.5E-3</v>
      </c>
      <c r="R812" s="184">
        <f>Q812*H812</f>
        <v>1.34535E-2</v>
      </c>
      <c r="S812" s="184">
        <v>0</v>
      </c>
      <c r="T812" s="18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6" t="s">
        <v>248</v>
      </c>
      <c r="AT812" s="186" t="s">
        <v>132</v>
      </c>
      <c r="AU812" s="186" t="s">
        <v>81</v>
      </c>
      <c r="AY812" s="19" t="s">
        <v>130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9" t="s">
        <v>79</v>
      </c>
      <c r="BK812" s="187">
        <f>ROUND(I812*H812,2)</f>
        <v>0</v>
      </c>
      <c r="BL812" s="19" t="s">
        <v>248</v>
      </c>
      <c r="BM812" s="186" t="s">
        <v>1140</v>
      </c>
    </row>
    <row r="813" spans="1:65" s="2" customFormat="1" ht="11.25">
      <c r="A813" s="36"/>
      <c r="B813" s="37"/>
      <c r="C813" s="38"/>
      <c r="D813" s="188" t="s">
        <v>139</v>
      </c>
      <c r="E813" s="38"/>
      <c r="F813" s="189" t="s">
        <v>1141</v>
      </c>
      <c r="G813" s="38"/>
      <c r="H813" s="38"/>
      <c r="I813" s="190"/>
      <c r="J813" s="38"/>
      <c r="K813" s="38"/>
      <c r="L813" s="41"/>
      <c r="M813" s="191"/>
      <c r="N813" s="192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9" t="s">
        <v>139</v>
      </c>
      <c r="AU813" s="19" t="s">
        <v>81</v>
      </c>
    </row>
    <row r="814" spans="1:65" s="13" customFormat="1" ht="11.25">
      <c r="B814" s="193"/>
      <c r="C814" s="194"/>
      <c r="D814" s="195" t="s">
        <v>141</v>
      </c>
      <c r="E814" s="196" t="s">
        <v>19</v>
      </c>
      <c r="F814" s="197" t="s">
        <v>281</v>
      </c>
      <c r="G814" s="194"/>
      <c r="H814" s="196" t="s">
        <v>19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141</v>
      </c>
      <c r="AU814" s="203" t="s">
        <v>81</v>
      </c>
      <c r="AV814" s="13" t="s">
        <v>79</v>
      </c>
      <c r="AW814" s="13" t="s">
        <v>33</v>
      </c>
      <c r="AX814" s="13" t="s">
        <v>72</v>
      </c>
      <c r="AY814" s="203" t="s">
        <v>130</v>
      </c>
    </row>
    <row r="815" spans="1:65" s="13" customFormat="1" ht="11.25">
      <c r="B815" s="193"/>
      <c r="C815" s="194"/>
      <c r="D815" s="195" t="s">
        <v>141</v>
      </c>
      <c r="E815" s="196" t="s">
        <v>19</v>
      </c>
      <c r="F815" s="197" t="s">
        <v>282</v>
      </c>
      <c r="G815" s="194"/>
      <c r="H815" s="196" t="s">
        <v>19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141</v>
      </c>
      <c r="AU815" s="203" t="s">
        <v>81</v>
      </c>
      <c r="AV815" s="13" t="s">
        <v>79</v>
      </c>
      <c r="AW815" s="13" t="s">
        <v>33</v>
      </c>
      <c r="AX815" s="13" t="s">
        <v>72</v>
      </c>
      <c r="AY815" s="203" t="s">
        <v>130</v>
      </c>
    </row>
    <row r="816" spans="1:65" s="14" customFormat="1" ht="11.25">
      <c r="B816" s="204"/>
      <c r="C816" s="205"/>
      <c r="D816" s="195" t="s">
        <v>141</v>
      </c>
      <c r="E816" s="206" t="s">
        <v>19</v>
      </c>
      <c r="F816" s="207" t="s">
        <v>1107</v>
      </c>
      <c r="G816" s="205"/>
      <c r="H816" s="208">
        <v>8.9689999999999994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141</v>
      </c>
      <c r="AU816" s="214" t="s">
        <v>81</v>
      </c>
      <c r="AV816" s="14" t="s">
        <v>81</v>
      </c>
      <c r="AW816" s="14" t="s">
        <v>33</v>
      </c>
      <c r="AX816" s="14" t="s">
        <v>79</v>
      </c>
      <c r="AY816" s="214" t="s">
        <v>130</v>
      </c>
    </row>
    <row r="817" spans="1:65" s="2" customFormat="1" ht="44.25" customHeight="1">
      <c r="A817" s="36"/>
      <c r="B817" s="37"/>
      <c r="C817" s="175" t="s">
        <v>1142</v>
      </c>
      <c r="D817" s="175" t="s">
        <v>132</v>
      </c>
      <c r="E817" s="176" t="s">
        <v>1143</v>
      </c>
      <c r="F817" s="177" t="s">
        <v>1144</v>
      </c>
      <c r="G817" s="178" t="s">
        <v>620</v>
      </c>
      <c r="H817" s="247"/>
      <c r="I817" s="180"/>
      <c r="J817" s="181">
        <f>ROUND(I817*H817,2)</f>
        <v>0</v>
      </c>
      <c r="K817" s="177" t="s">
        <v>136</v>
      </c>
      <c r="L817" s="41"/>
      <c r="M817" s="182" t="s">
        <v>19</v>
      </c>
      <c r="N817" s="183" t="s">
        <v>43</v>
      </c>
      <c r="O817" s="66"/>
      <c r="P817" s="184">
        <f>O817*H817</f>
        <v>0</v>
      </c>
      <c r="Q817" s="184">
        <v>0</v>
      </c>
      <c r="R817" s="184">
        <f>Q817*H817</f>
        <v>0</v>
      </c>
      <c r="S817" s="184">
        <v>0</v>
      </c>
      <c r="T817" s="18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86" t="s">
        <v>248</v>
      </c>
      <c r="AT817" s="186" t="s">
        <v>132</v>
      </c>
      <c r="AU817" s="186" t="s">
        <v>81</v>
      </c>
      <c r="AY817" s="19" t="s">
        <v>130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19" t="s">
        <v>79</v>
      </c>
      <c r="BK817" s="187">
        <f>ROUND(I817*H817,2)</f>
        <v>0</v>
      </c>
      <c r="BL817" s="19" t="s">
        <v>248</v>
      </c>
      <c r="BM817" s="186" t="s">
        <v>1145</v>
      </c>
    </row>
    <row r="818" spans="1:65" s="2" customFormat="1" ht="11.25">
      <c r="A818" s="36"/>
      <c r="B818" s="37"/>
      <c r="C818" s="38"/>
      <c r="D818" s="188" t="s">
        <v>139</v>
      </c>
      <c r="E818" s="38"/>
      <c r="F818" s="189" t="s">
        <v>1146</v>
      </c>
      <c r="G818" s="38"/>
      <c r="H818" s="38"/>
      <c r="I818" s="190"/>
      <c r="J818" s="38"/>
      <c r="K818" s="38"/>
      <c r="L818" s="41"/>
      <c r="M818" s="191"/>
      <c r="N818" s="192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139</v>
      </c>
      <c r="AU818" s="19" t="s">
        <v>81</v>
      </c>
    </row>
    <row r="819" spans="1:65" s="12" customFormat="1" ht="22.9" customHeight="1">
      <c r="B819" s="159"/>
      <c r="C819" s="160"/>
      <c r="D819" s="161" t="s">
        <v>71</v>
      </c>
      <c r="E819" s="173" t="s">
        <v>1147</v>
      </c>
      <c r="F819" s="173" t="s">
        <v>1148</v>
      </c>
      <c r="G819" s="160"/>
      <c r="H819" s="160"/>
      <c r="I819" s="163"/>
      <c r="J819" s="174">
        <f>BK819</f>
        <v>0</v>
      </c>
      <c r="K819" s="160"/>
      <c r="L819" s="165"/>
      <c r="M819" s="166"/>
      <c r="N819" s="167"/>
      <c r="O819" s="167"/>
      <c r="P819" s="168">
        <f>SUM(P820:P863)</f>
        <v>0</v>
      </c>
      <c r="Q819" s="167"/>
      <c r="R819" s="168">
        <f>SUM(R820:R863)</f>
        <v>0.13445357999999999</v>
      </c>
      <c r="S819" s="167"/>
      <c r="T819" s="169">
        <f>SUM(T820:T863)</f>
        <v>0</v>
      </c>
      <c r="AR819" s="170" t="s">
        <v>81</v>
      </c>
      <c r="AT819" s="171" t="s">
        <v>71</v>
      </c>
      <c r="AU819" s="171" t="s">
        <v>79</v>
      </c>
      <c r="AY819" s="170" t="s">
        <v>130</v>
      </c>
      <c r="BK819" s="172">
        <f>SUM(BK820:BK863)</f>
        <v>0</v>
      </c>
    </row>
    <row r="820" spans="1:65" s="2" customFormat="1" ht="44.25" customHeight="1">
      <c r="A820" s="36"/>
      <c r="B820" s="37"/>
      <c r="C820" s="175" t="s">
        <v>1149</v>
      </c>
      <c r="D820" s="175" t="s">
        <v>132</v>
      </c>
      <c r="E820" s="176" t="s">
        <v>1150</v>
      </c>
      <c r="F820" s="177" t="s">
        <v>1151</v>
      </c>
      <c r="G820" s="178" t="s">
        <v>135</v>
      </c>
      <c r="H820" s="179">
        <v>266.67399999999998</v>
      </c>
      <c r="I820" s="180"/>
      <c r="J820" s="181">
        <f>ROUND(I820*H820,2)</f>
        <v>0</v>
      </c>
      <c r="K820" s="177" t="s">
        <v>19</v>
      </c>
      <c r="L820" s="41"/>
      <c r="M820" s="182" t="s">
        <v>19</v>
      </c>
      <c r="N820" s="183" t="s">
        <v>43</v>
      </c>
      <c r="O820" s="66"/>
      <c r="P820" s="184">
        <f>O820*H820</f>
        <v>0</v>
      </c>
      <c r="Q820" s="184">
        <v>3.3E-4</v>
      </c>
      <c r="R820" s="184">
        <f>Q820*H820</f>
        <v>8.8002419999999998E-2</v>
      </c>
      <c r="S820" s="184">
        <v>0</v>
      </c>
      <c r="T820" s="185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6" t="s">
        <v>248</v>
      </c>
      <c r="AT820" s="186" t="s">
        <v>132</v>
      </c>
      <c r="AU820" s="186" t="s">
        <v>81</v>
      </c>
      <c r="AY820" s="19" t="s">
        <v>130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79</v>
      </c>
      <c r="BK820" s="187">
        <f>ROUND(I820*H820,2)</f>
        <v>0</v>
      </c>
      <c r="BL820" s="19" t="s">
        <v>248</v>
      </c>
      <c r="BM820" s="186" t="s">
        <v>1152</v>
      </c>
    </row>
    <row r="821" spans="1:65" s="13" customFormat="1" ht="11.25">
      <c r="B821" s="193"/>
      <c r="C821" s="194"/>
      <c r="D821" s="195" t="s">
        <v>141</v>
      </c>
      <c r="E821" s="196" t="s">
        <v>19</v>
      </c>
      <c r="F821" s="197" t="s">
        <v>1153</v>
      </c>
      <c r="G821" s="194"/>
      <c r="H821" s="196" t="s">
        <v>19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141</v>
      </c>
      <c r="AU821" s="203" t="s">
        <v>81</v>
      </c>
      <c r="AV821" s="13" t="s">
        <v>79</v>
      </c>
      <c r="AW821" s="13" t="s">
        <v>33</v>
      </c>
      <c r="AX821" s="13" t="s">
        <v>72</v>
      </c>
      <c r="AY821" s="203" t="s">
        <v>130</v>
      </c>
    </row>
    <row r="822" spans="1:65" s="14" customFormat="1" ht="11.25">
      <c r="B822" s="204"/>
      <c r="C822" s="205"/>
      <c r="D822" s="195" t="s">
        <v>141</v>
      </c>
      <c r="E822" s="206" t="s">
        <v>19</v>
      </c>
      <c r="F822" s="207" t="s">
        <v>1154</v>
      </c>
      <c r="G822" s="205"/>
      <c r="H822" s="208">
        <v>112.196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141</v>
      </c>
      <c r="AU822" s="214" t="s">
        <v>81</v>
      </c>
      <c r="AV822" s="14" t="s">
        <v>81</v>
      </c>
      <c r="AW822" s="14" t="s">
        <v>33</v>
      </c>
      <c r="AX822" s="14" t="s">
        <v>72</v>
      </c>
      <c r="AY822" s="214" t="s">
        <v>130</v>
      </c>
    </row>
    <row r="823" spans="1:65" s="13" customFormat="1" ht="11.25">
      <c r="B823" s="193"/>
      <c r="C823" s="194"/>
      <c r="D823" s="195" t="s">
        <v>141</v>
      </c>
      <c r="E823" s="196" t="s">
        <v>19</v>
      </c>
      <c r="F823" s="197" t="s">
        <v>1155</v>
      </c>
      <c r="G823" s="194"/>
      <c r="H823" s="196" t="s">
        <v>19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141</v>
      </c>
      <c r="AU823" s="203" t="s">
        <v>81</v>
      </c>
      <c r="AV823" s="13" t="s">
        <v>79</v>
      </c>
      <c r="AW823" s="13" t="s">
        <v>33</v>
      </c>
      <c r="AX823" s="13" t="s">
        <v>72</v>
      </c>
      <c r="AY823" s="203" t="s">
        <v>130</v>
      </c>
    </row>
    <row r="824" spans="1:65" s="14" customFormat="1" ht="11.25">
      <c r="B824" s="204"/>
      <c r="C824" s="205"/>
      <c r="D824" s="195" t="s">
        <v>141</v>
      </c>
      <c r="E824" s="206" t="s">
        <v>19</v>
      </c>
      <c r="F824" s="207" t="s">
        <v>1156</v>
      </c>
      <c r="G824" s="205"/>
      <c r="H824" s="208">
        <v>69.805000000000007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141</v>
      </c>
      <c r="AU824" s="214" t="s">
        <v>81</v>
      </c>
      <c r="AV824" s="14" t="s">
        <v>81</v>
      </c>
      <c r="AW824" s="14" t="s">
        <v>33</v>
      </c>
      <c r="AX824" s="14" t="s">
        <v>72</v>
      </c>
      <c r="AY824" s="214" t="s">
        <v>130</v>
      </c>
    </row>
    <row r="825" spans="1:65" s="13" customFormat="1" ht="11.25">
      <c r="B825" s="193"/>
      <c r="C825" s="194"/>
      <c r="D825" s="195" t="s">
        <v>141</v>
      </c>
      <c r="E825" s="196" t="s">
        <v>19</v>
      </c>
      <c r="F825" s="197" t="s">
        <v>1157</v>
      </c>
      <c r="G825" s="194"/>
      <c r="H825" s="196" t="s">
        <v>19</v>
      </c>
      <c r="I825" s="198"/>
      <c r="J825" s="194"/>
      <c r="K825" s="194"/>
      <c r="L825" s="199"/>
      <c r="M825" s="200"/>
      <c r="N825" s="201"/>
      <c r="O825" s="201"/>
      <c r="P825" s="201"/>
      <c r="Q825" s="201"/>
      <c r="R825" s="201"/>
      <c r="S825" s="201"/>
      <c r="T825" s="202"/>
      <c r="AT825" s="203" t="s">
        <v>141</v>
      </c>
      <c r="AU825" s="203" t="s">
        <v>81</v>
      </c>
      <c r="AV825" s="13" t="s">
        <v>79</v>
      </c>
      <c r="AW825" s="13" t="s">
        <v>33</v>
      </c>
      <c r="AX825" s="13" t="s">
        <v>72</v>
      </c>
      <c r="AY825" s="203" t="s">
        <v>130</v>
      </c>
    </row>
    <row r="826" spans="1:65" s="14" customFormat="1" ht="11.25">
      <c r="B826" s="204"/>
      <c r="C826" s="205"/>
      <c r="D826" s="195" t="s">
        <v>141</v>
      </c>
      <c r="E826" s="206" t="s">
        <v>19</v>
      </c>
      <c r="F826" s="207" t="s">
        <v>1158</v>
      </c>
      <c r="G826" s="205"/>
      <c r="H826" s="208">
        <v>64.863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141</v>
      </c>
      <c r="AU826" s="214" t="s">
        <v>81</v>
      </c>
      <c r="AV826" s="14" t="s">
        <v>81</v>
      </c>
      <c r="AW826" s="14" t="s">
        <v>33</v>
      </c>
      <c r="AX826" s="14" t="s">
        <v>72</v>
      </c>
      <c r="AY826" s="214" t="s">
        <v>130</v>
      </c>
    </row>
    <row r="827" spans="1:65" s="13" customFormat="1" ht="11.25">
      <c r="B827" s="193"/>
      <c r="C827" s="194"/>
      <c r="D827" s="195" t="s">
        <v>141</v>
      </c>
      <c r="E827" s="196" t="s">
        <v>19</v>
      </c>
      <c r="F827" s="197" t="s">
        <v>1159</v>
      </c>
      <c r="G827" s="194"/>
      <c r="H827" s="196" t="s">
        <v>19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141</v>
      </c>
      <c r="AU827" s="203" t="s">
        <v>81</v>
      </c>
      <c r="AV827" s="13" t="s">
        <v>79</v>
      </c>
      <c r="AW827" s="13" t="s">
        <v>33</v>
      </c>
      <c r="AX827" s="13" t="s">
        <v>72</v>
      </c>
      <c r="AY827" s="203" t="s">
        <v>130</v>
      </c>
    </row>
    <row r="828" spans="1:65" s="14" customFormat="1" ht="11.25">
      <c r="B828" s="204"/>
      <c r="C828" s="205"/>
      <c r="D828" s="195" t="s">
        <v>141</v>
      </c>
      <c r="E828" s="206" t="s">
        <v>19</v>
      </c>
      <c r="F828" s="207" t="s">
        <v>1160</v>
      </c>
      <c r="G828" s="205"/>
      <c r="H828" s="208">
        <v>19.809999999999999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141</v>
      </c>
      <c r="AU828" s="214" t="s">
        <v>81</v>
      </c>
      <c r="AV828" s="14" t="s">
        <v>81</v>
      </c>
      <c r="AW828" s="14" t="s">
        <v>33</v>
      </c>
      <c r="AX828" s="14" t="s">
        <v>72</v>
      </c>
      <c r="AY828" s="214" t="s">
        <v>130</v>
      </c>
    </row>
    <row r="829" spans="1:65" s="15" customFormat="1" ht="11.25">
      <c r="B829" s="215"/>
      <c r="C829" s="216"/>
      <c r="D829" s="195" t="s">
        <v>141</v>
      </c>
      <c r="E829" s="217" t="s">
        <v>19</v>
      </c>
      <c r="F829" s="218" t="s">
        <v>150</v>
      </c>
      <c r="G829" s="216"/>
      <c r="H829" s="219">
        <v>266.67399999999998</v>
      </c>
      <c r="I829" s="220"/>
      <c r="J829" s="216"/>
      <c r="K829" s="216"/>
      <c r="L829" s="221"/>
      <c r="M829" s="222"/>
      <c r="N829" s="223"/>
      <c r="O829" s="223"/>
      <c r="P829" s="223"/>
      <c r="Q829" s="223"/>
      <c r="R829" s="223"/>
      <c r="S829" s="223"/>
      <c r="T829" s="224"/>
      <c r="AT829" s="225" t="s">
        <v>141</v>
      </c>
      <c r="AU829" s="225" t="s">
        <v>81</v>
      </c>
      <c r="AV829" s="15" t="s">
        <v>137</v>
      </c>
      <c r="AW829" s="15" t="s">
        <v>33</v>
      </c>
      <c r="AX829" s="15" t="s">
        <v>79</v>
      </c>
      <c r="AY829" s="225" t="s">
        <v>130</v>
      </c>
    </row>
    <row r="830" spans="1:65" s="2" customFormat="1" ht="24.2" customHeight="1">
      <c r="A830" s="36"/>
      <c r="B830" s="37"/>
      <c r="C830" s="175" t="s">
        <v>1161</v>
      </c>
      <c r="D830" s="175" t="s">
        <v>132</v>
      </c>
      <c r="E830" s="176" t="s">
        <v>1162</v>
      </c>
      <c r="F830" s="177" t="s">
        <v>1163</v>
      </c>
      <c r="G830" s="178" t="s">
        <v>135</v>
      </c>
      <c r="H830" s="179">
        <v>8.4</v>
      </c>
      <c r="I830" s="180"/>
      <c r="J830" s="181">
        <f>ROUND(I830*H830,2)</f>
        <v>0</v>
      </c>
      <c r="K830" s="177" t="s">
        <v>136</v>
      </c>
      <c r="L830" s="41"/>
      <c r="M830" s="182" t="s">
        <v>19</v>
      </c>
      <c r="N830" s="183" t="s">
        <v>43</v>
      </c>
      <c r="O830" s="66"/>
      <c r="P830" s="184">
        <f>O830*H830</f>
        <v>0</v>
      </c>
      <c r="Q830" s="184">
        <v>0</v>
      </c>
      <c r="R830" s="184">
        <f>Q830*H830</f>
        <v>0</v>
      </c>
      <c r="S830" s="184">
        <v>0</v>
      </c>
      <c r="T830" s="185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6" t="s">
        <v>248</v>
      </c>
      <c r="AT830" s="186" t="s">
        <v>132</v>
      </c>
      <c r="AU830" s="186" t="s">
        <v>81</v>
      </c>
      <c r="AY830" s="19" t="s">
        <v>130</v>
      </c>
      <c r="BE830" s="187">
        <f>IF(N830="základní",J830,0)</f>
        <v>0</v>
      </c>
      <c r="BF830" s="187">
        <f>IF(N830="snížená",J830,0)</f>
        <v>0</v>
      </c>
      <c r="BG830" s="187">
        <f>IF(N830="zákl. přenesená",J830,0)</f>
        <v>0</v>
      </c>
      <c r="BH830" s="187">
        <f>IF(N830="sníž. přenesená",J830,0)</f>
        <v>0</v>
      </c>
      <c r="BI830" s="187">
        <f>IF(N830="nulová",J830,0)</f>
        <v>0</v>
      </c>
      <c r="BJ830" s="19" t="s">
        <v>79</v>
      </c>
      <c r="BK830" s="187">
        <f>ROUND(I830*H830,2)</f>
        <v>0</v>
      </c>
      <c r="BL830" s="19" t="s">
        <v>248</v>
      </c>
      <c r="BM830" s="186" t="s">
        <v>1164</v>
      </c>
    </row>
    <row r="831" spans="1:65" s="2" customFormat="1" ht="11.25">
      <c r="A831" s="36"/>
      <c r="B831" s="37"/>
      <c r="C831" s="38"/>
      <c r="D831" s="188" t="s">
        <v>139</v>
      </c>
      <c r="E831" s="38"/>
      <c r="F831" s="189" t="s">
        <v>1165</v>
      </c>
      <c r="G831" s="38"/>
      <c r="H831" s="38"/>
      <c r="I831" s="190"/>
      <c r="J831" s="38"/>
      <c r="K831" s="38"/>
      <c r="L831" s="41"/>
      <c r="M831" s="191"/>
      <c r="N831" s="192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139</v>
      </c>
      <c r="AU831" s="19" t="s">
        <v>81</v>
      </c>
    </row>
    <row r="832" spans="1:65" s="13" customFormat="1" ht="11.25">
      <c r="B832" s="193"/>
      <c r="C832" s="194"/>
      <c r="D832" s="195" t="s">
        <v>141</v>
      </c>
      <c r="E832" s="196" t="s">
        <v>19</v>
      </c>
      <c r="F832" s="197" t="s">
        <v>1166</v>
      </c>
      <c r="G832" s="194"/>
      <c r="H832" s="196" t="s">
        <v>19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141</v>
      </c>
      <c r="AU832" s="203" t="s">
        <v>81</v>
      </c>
      <c r="AV832" s="13" t="s">
        <v>79</v>
      </c>
      <c r="AW832" s="13" t="s">
        <v>33</v>
      </c>
      <c r="AX832" s="13" t="s">
        <v>72</v>
      </c>
      <c r="AY832" s="203" t="s">
        <v>130</v>
      </c>
    </row>
    <row r="833" spans="1:65" s="13" customFormat="1" ht="11.25">
      <c r="B833" s="193"/>
      <c r="C833" s="194"/>
      <c r="D833" s="195" t="s">
        <v>141</v>
      </c>
      <c r="E833" s="196" t="s">
        <v>19</v>
      </c>
      <c r="F833" s="197" t="s">
        <v>1167</v>
      </c>
      <c r="G833" s="194"/>
      <c r="H833" s="196" t="s">
        <v>19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141</v>
      </c>
      <c r="AU833" s="203" t="s">
        <v>81</v>
      </c>
      <c r="AV833" s="13" t="s">
        <v>79</v>
      </c>
      <c r="AW833" s="13" t="s">
        <v>33</v>
      </c>
      <c r="AX833" s="13" t="s">
        <v>72</v>
      </c>
      <c r="AY833" s="203" t="s">
        <v>130</v>
      </c>
    </row>
    <row r="834" spans="1:65" s="14" customFormat="1" ht="11.25">
      <c r="B834" s="204"/>
      <c r="C834" s="205"/>
      <c r="D834" s="195" t="s">
        <v>141</v>
      </c>
      <c r="E834" s="206" t="s">
        <v>19</v>
      </c>
      <c r="F834" s="207" t="s">
        <v>1168</v>
      </c>
      <c r="G834" s="205"/>
      <c r="H834" s="208">
        <v>8.4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141</v>
      </c>
      <c r="AU834" s="214" t="s">
        <v>81</v>
      </c>
      <c r="AV834" s="14" t="s">
        <v>81</v>
      </c>
      <c r="AW834" s="14" t="s">
        <v>33</v>
      </c>
      <c r="AX834" s="14" t="s">
        <v>79</v>
      </c>
      <c r="AY834" s="214" t="s">
        <v>130</v>
      </c>
    </row>
    <row r="835" spans="1:65" s="2" customFormat="1" ht="37.9" customHeight="1">
      <c r="A835" s="36"/>
      <c r="B835" s="37"/>
      <c r="C835" s="175" t="s">
        <v>1169</v>
      </c>
      <c r="D835" s="175" t="s">
        <v>132</v>
      </c>
      <c r="E835" s="176" t="s">
        <v>1170</v>
      </c>
      <c r="F835" s="177" t="s">
        <v>1171</v>
      </c>
      <c r="G835" s="178" t="s">
        <v>135</v>
      </c>
      <c r="H835" s="179">
        <v>73.731999999999999</v>
      </c>
      <c r="I835" s="180"/>
      <c r="J835" s="181">
        <f>ROUND(I835*H835,2)</f>
        <v>0</v>
      </c>
      <c r="K835" s="177" t="s">
        <v>136</v>
      </c>
      <c r="L835" s="41"/>
      <c r="M835" s="182" t="s">
        <v>19</v>
      </c>
      <c r="N835" s="183" t="s">
        <v>43</v>
      </c>
      <c r="O835" s="66"/>
      <c r="P835" s="184">
        <f>O835*H835</f>
        <v>0</v>
      </c>
      <c r="Q835" s="184">
        <v>6.9999999999999994E-5</v>
      </c>
      <c r="R835" s="184">
        <f>Q835*H835</f>
        <v>5.1612399999999992E-3</v>
      </c>
      <c r="S835" s="184">
        <v>0</v>
      </c>
      <c r="T835" s="185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86" t="s">
        <v>248</v>
      </c>
      <c r="AT835" s="186" t="s">
        <v>132</v>
      </c>
      <c r="AU835" s="186" t="s">
        <v>81</v>
      </c>
      <c r="AY835" s="19" t="s">
        <v>130</v>
      </c>
      <c r="BE835" s="187">
        <f>IF(N835="základní",J835,0)</f>
        <v>0</v>
      </c>
      <c r="BF835" s="187">
        <f>IF(N835="snížená",J835,0)</f>
        <v>0</v>
      </c>
      <c r="BG835" s="187">
        <f>IF(N835="zákl. přenesená",J835,0)</f>
        <v>0</v>
      </c>
      <c r="BH835" s="187">
        <f>IF(N835="sníž. přenesená",J835,0)</f>
        <v>0</v>
      </c>
      <c r="BI835" s="187">
        <f>IF(N835="nulová",J835,0)</f>
        <v>0</v>
      </c>
      <c r="BJ835" s="19" t="s">
        <v>79</v>
      </c>
      <c r="BK835" s="187">
        <f>ROUND(I835*H835,2)</f>
        <v>0</v>
      </c>
      <c r="BL835" s="19" t="s">
        <v>248</v>
      </c>
      <c r="BM835" s="186" t="s">
        <v>1172</v>
      </c>
    </row>
    <row r="836" spans="1:65" s="2" customFormat="1" ht="11.25">
      <c r="A836" s="36"/>
      <c r="B836" s="37"/>
      <c r="C836" s="38"/>
      <c r="D836" s="188" t="s">
        <v>139</v>
      </c>
      <c r="E836" s="38"/>
      <c r="F836" s="189" t="s">
        <v>1173</v>
      </c>
      <c r="G836" s="38"/>
      <c r="H836" s="38"/>
      <c r="I836" s="190"/>
      <c r="J836" s="38"/>
      <c r="K836" s="38"/>
      <c r="L836" s="41"/>
      <c r="M836" s="191"/>
      <c r="N836" s="192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139</v>
      </c>
      <c r="AU836" s="19" t="s">
        <v>81</v>
      </c>
    </row>
    <row r="837" spans="1:65" s="2" customFormat="1" ht="24.2" customHeight="1">
      <c r="A837" s="36"/>
      <c r="B837" s="37"/>
      <c r="C837" s="175" t="s">
        <v>1174</v>
      </c>
      <c r="D837" s="175" t="s">
        <v>132</v>
      </c>
      <c r="E837" s="176" t="s">
        <v>1175</v>
      </c>
      <c r="F837" s="177" t="s">
        <v>1176</v>
      </c>
      <c r="G837" s="178" t="s">
        <v>135</v>
      </c>
      <c r="H837" s="179">
        <v>73.731999999999999</v>
      </c>
      <c r="I837" s="180"/>
      <c r="J837" s="181">
        <f>ROUND(I837*H837,2)</f>
        <v>0</v>
      </c>
      <c r="K837" s="177" t="s">
        <v>19</v>
      </c>
      <c r="L837" s="41"/>
      <c r="M837" s="182" t="s">
        <v>19</v>
      </c>
      <c r="N837" s="183" t="s">
        <v>43</v>
      </c>
      <c r="O837" s="66"/>
      <c r="P837" s="184">
        <f>O837*H837</f>
        <v>0</v>
      </c>
      <c r="Q837" s="184">
        <v>1.3999999999999999E-4</v>
      </c>
      <c r="R837" s="184">
        <f>Q837*H837</f>
        <v>1.0322479999999998E-2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248</v>
      </c>
      <c r="AT837" s="186" t="s">
        <v>132</v>
      </c>
      <c r="AU837" s="186" t="s">
        <v>81</v>
      </c>
      <c r="AY837" s="19" t="s">
        <v>130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79</v>
      </c>
      <c r="BK837" s="187">
        <f>ROUND(I837*H837,2)</f>
        <v>0</v>
      </c>
      <c r="BL837" s="19" t="s">
        <v>248</v>
      </c>
      <c r="BM837" s="186" t="s">
        <v>1177</v>
      </c>
    </row>
    <row r="838" spans="1:65" s="13" customFormat="1" ht="11.25">
      <c r="B838" s="193"/>
      <c r="C838" s="194"/>
      <c r="D838" s="195" t="s">
        <v>141</v>
      </c>
      <c r="E838" s="196" t="s">
        <v>19</v>
      </c>
      <c r="F838" s="197" t="s">
        <v>1032</v>
      </c>
      <c r="G838" s="194"/>
      <c r="H838" s="196" t="s">
        <v>19</v>
      </c>
      <c r="I838" s="198"/>
      <c r="J838" s="194"/>
      <c r="K838" s="194"/>
      <c r="L838" s="199"/>
      <c r="M838" s="200"/>
      <c r="N838" s="201"/>
      <c r="O838" s="201"/>
      <c r="P838" s="201"/>
      <c r="Q838" s="201"/>
      <c r="R838" s="201"/>
      <c r="S838" s="201"/>
      <c r="T838" s="202"/>
      <c r="AT838" s="203" t="s">
        <v>141</v>
      </c>
      <c r="AU838" s="203" t="s">
        <v>81</v>
      </c>
      <c r="AV838" s="13" t="s">
        <v>79</v>
      </c>
      <c r="AW838" s="13" t="s">
        <v>33</v>
      </c>
      <c r="AX838" s="13" t="s">
        <v>72</v>
      </c>
      <c r="AY838" s="203" t="s">
        <v>130</v>
      </c>
    </row>
    <row r="839" spans="1:65" s="13" customFormat="1" ht="11.25">
      <c r="B839" s="193"/>
      <c r="C839" s="194"/>
      <c r="D839" s="195" t="s">
        <v>141</v>
      </c>
      <c r="E839" s="196" t="s">
        <v>19</v>
      </c>
      <c r="F839" s="197" t="s">
        <v>1033</v>
      </c>
      <c r="G839" s="194"/>
      <c r="H839" s="196" t="s">
        <v>19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141</v>
      </c>
      <c r="AU839" s="203" t="s">
        <v>81</v>
      </c>
      <c r="AV839" s="13" t="s">
        <v>79</v>
      </c>
      <c r="AW839" s="13" t="s">
        <v>33</v>
      </c>
      <c r="AX839" s="13" t="s">
        <v>72</v>
      </c>
      <c r="AY839" s="203" t="s">
        <v>130</v>
      </c>
    </row>
    <row r="840" spans="1:65" s="14" customFormat="1" ht="11.25">
      <c r="B840" s="204"/>
      <c r="C840" s="205"/>
      <c r="D840" s="195" t="s">
        <v>141</v>
      </c>
      <c r="E840" s="206" t="s">
        <v>19</v>
      </c>
      <c r="F840" s="207" t="s">
        <v>1178</v>
      </c>
      <c r="G840" s="205"/>
      <c r="H840" s="208">
        <v>16.32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141</v>
      </c>
      <c r="AU840" s="214" t="s">
        <v>81</v>
      </c>
      <c r="AV840" s="14" t="s">
        <v>81</v>
      </c>
      <c r="AW840" s="14" t="s">
        <v>33</v>
      </c>
      <c r="AX840" s="14" t="s">
        <v>72</v>
      </c>
      <c r="AY840" s="214" t="s">
        <v>130</v>
      </c>
    </row>
    <row r="841" spans="1:65" s="13" customFormat="1" ht="11.25">
      <c r="B841" s="193"/>
      <c r="C841" s="194"/>
      <c r="D841" s="195" t="s">
        <v>141</v>
      </c>
      <c r="E841" s="196" t="s">
        <v>19</v>
      </c>
      <c r="F841" s="197" t="s">
        <v>1047</v>
      </c>
      <c r="G841" s="194"/>
      <c r="H841" s="196" t="s">
        <v>19</v>
      </c>
      <c r="I841" s="198"/>
      <c r="J841" s="194"/>
      <c r="K841" s="194"/>
      <c r="L841" s="199"/>
      <c r="M841" s="200"/>
      <c r="N841" s="201"/>
      <c r="O841" s="201"/>
      <c r="P841" s="201"/>
      <c r="Q841" s="201"/>
      <c r="R841" s="201"/>
      <c r="S841" s="201"/>
      <c r="T841" s="202"/>
      <c r="AT841" s="203" t="s">
        <v>141</v>
      </c>
      <c r="AU841" s="203" t="s">
        <v>81</v>
      </c>
      <c r="AV841" s="13" t="s">
        <v>79</v>
      </c>
      <c r="AW841" s="13" t="s">
        <v>33</v>
      </c>
      <c r="AX841" s="13" t="s">
        <v>72</v>
      </c>
      <c r="AY841" s="203" t="s">
        <v>130</v>
      </c>
    </row>
    <row r="842" spans="1:65" s="14" customFormat="1" ht="11.25">
      <c r="B842" s="204"/>
      <c r="C842" s="205"/>
      <c r="D842" s="195" t="s">
        <v>141</v>
      </c>
      <c r="E842" s="206" t="s">
        <v>19</v>
      </c>
      <c r="F842" s="207" t="s">
        <v>1179</v>
      </c>
      <c r="G842" s="205"/>
      <c r="H842" s="208">
        <v>2.88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141</v>
      </c>
      <c r="AU842" s="214" t="s">
        <v>81</v>
      </c>
      <c r="AV842" s="14" t="s">
        <v>81</v>
      </c>
      <c r="AW842" s="14" t="s">
        <v>33</v>
      </c>
      <c r="AX842" s="14" t="s">
        <v>72</v>
      </c>
      <c r="AY842" s="214" t="s">
        <v>130</v>
      </c>
    </row>
    <row r="843" spans="1:65" s="13" customFormat="1" ht="11.25">
      <c r="B843" s="193"/>
      <c r="C843" s="194"/>
      <c r="D843" s="195" t="s">
        <v>141</v>
      </c>
      <c r="E843" s="196" t="s">
        <v>19</v>
      </c>
      <c r="F843" s="197" t="s">
        <v>1049</v>
      </c>
      <c r="G843" s="194"/>
      <c r="H843" s="196" t="s">
        <v>19</v>
      </c>
      <c r="I843" s="198"/>
      <c r="J843" s="194"/>
      <c r="K843" s="194"/>
      <c r="L843" s="199"/>
      <c r="M843" s="200"/>
      <c r="N843" s="201"/>
      <c r="O843" s="201"/>
      <c r="P843" s="201"/>
      <c r="Q843" s="201"/>
      <c r="R843" s="201"/>
      <c r="S843" s="201"/>
      <c r="T843" s="202"/>
      <c r="AT843" s="203" t="s">
        <v>141</v>
      </c>
      <c r="AU843" s="203" t="s">
        <v>81</v>
      </c>
      <c r="AV843" s="13" t="s">
        <v>79</v>
      </c>
      <c r="AW843" s="13" t="s">
        <v>33</v>
      </c>
      <c r="AX843" s="13" t="s">
        <v>72</v>
      </c>
      <c r="AY843" s="203" t="s">
        <v>130</v>
      </c>
    </row>
    <row r="844" spans="1:65" s="14" customFormat="1" ht="11.25">
      <c r="B844" s="204"/>
      <c r="C844" s="205"/>
      <c r="D844" s="195" t="s">
        <v>141</v>
      </c>
      <c r="E844" s="206" t="s">
        <v>19</v>
      </c>
      <c r="F844" s="207" t="s">
        <v>1180</v>
      </c>
      <c r="G844" s="205"/>
      <c r="H844" s="208">
        <v>11.2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141</v>
      </c>
      <c r="AU844" s="214" t="s">
        <v>81</v>
      </c>
      <c r="AV844" s="14" t="s">
        <v>81</v>
      </c>
      <c r="AW844" s="14" t="s">
        <v>33</v>
      </c>
      <c r="AX844" s="14" t="s">
        <v>72</v>
      </c>
      <c r="AY844" s="214" t="s">
        <v>130</v>
      </c>
    </row>
    <row r="845" spans="1:65" s="13" customFormat="1" ht="11.25">
      <c r="B845" s="193"/>
      <c r="C845" s="194"/>
      <c r="D845" s="195" t="s">
        <v>141</v>
      </c>
      <c r="E845" s="196" t="s">
        <v>19</v>
      </c>
      <c r="F845" s="197" t="s">
        <v>1035</v>
      </c>
      <c r="G845" s="194"/>
      <c r="H845" s="196" t="s">
        <v>19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141</v>
      </c>
      <c r="AU845" s="203" t="s">
        <v>81</v>
      </c>
      <c r="AV845" s="13" t="s">
        <v>79</v>
      </c>
      <c r="AW845" s="13" t="s">
        <v>33</v>
      </c>
      <c r="AX845" s="13" t="s">
        <v>72</v>
      </c>
      <c r="AY845" s="203" t="s">
        <v>130</v>
      </c>
    </row>
    <row r="846" spans="1:65" s="13" customFormat="1" ht="11.25">
      <c r="B846" s="193"/>
      <c r="C846" s="194"/>
      <c r="D846" s="195" t="s">
        <v>141</v>
      </c>
      <c r="E846" s="196" t="s">
        <v>19</v>
      </c>
      <c r="F846" s="197" t="s">
        <v>1036</v>
      </c>
      <c r="G846" s="194"/>
      <c r="H846" s="196" t="s">
        <v>19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141</v>
      </c>
      <c r="AU846" s="203" t="s">
        <v>81</v>
      </c>
      <c r="AV846" s="13" t="s">
        <v>79</v>
      </c>
      <c r="AW846" s="13" t="s">
        <v>33</v>
      </c>
      <c r="AX846" s="13" t="s">
        <v>72</v>
      </c>
      <c r="AY846" s="203" t="s">
        <v>130</v>
      </c>
    </row>
    <row r="847" spans="1:65" s="14" customFormat="1" ht="11.25">
      <c r="B847" s="204"/>
      <c r="C847" s="205"/>
      <c r="D847" s="195" t="s">
        <v>141</v>
      </c>
      <c r="E847" s="206" t="s">
        <v>19</v>
      </c>
      <c r="F847" s="207" t="s">
        <v>1181</v>
      </c>
      <c r="G847" s="205"/>
      <c r="H847" s="208">
        <v>11.752000000000001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141</v>
      </c>
      <c r="AU847" s="214" t="s">
        <v>81</v>
      </c>
      <c r="AV847" s="14" t="s">
        <v>81</v>
      </c>
      <c r="AW847" s="14" t="s">
        <v>33</v>
      </c>
      <c r="AX847" s="14" t="s">
        <v>72</v>
      </c>
      <c r="AY847" s="214" t="s">
        <v>130</v>
      </c>
    </row>
    <row r="848" spans="1:65" s="13" customFormat="1" ht="11.25">
      <c r="B848" s="193"/>
      <c r="C848" s="194"/>
      <c r="D848" s="195" t="s">
        <v>141</v>
      </c>
      <c r="E848" s="196" t="s">
        <v>19</v>
      </c>
      <c r="F848" s="197" t="s">
        <v>1038</v>
      </c>
      <c r="G848" s="194"/>
      <c r="H848" s="196" t="s">
        <v>19</v>
      </c>
      <c r="I848" s="198"/>
      <c r="J848" s="194"/>
      <c r="K848" s="194"/>
      <c r="L848" s="199"/>
      <c r="M848" s="200"/>
      <c r="N848" s="201"/>
      <c r="O848" s="201"/>
      <c r="P848" s="201"/>
      <c r="Q848" s="201"/>
      <c r="R848" s="201"/>
      <c r="S848" s="201"/>
      <c r="T848" s="202"/>
      <c r="AT848" s="203" t="s">
        <v>141</v>
      </c>
      <c r="AU848" s="203" t="s">
        <v>81</v>
      </c>
      <c r="AV848" s="13" t="s">
        <v>79</v>
      </c>
      <c r="AW848" s="13" t="s">
        <v>33</v>
      </c>
      <c r="AX848" s="13" t="s">
        <v>72</v>
      </c>
      <c r="AY848" s="203" t="s">
        <v>130</v>
      </c>
    </row>
    <row r="849" spans="1:65" s="14" customFormat="1" ht="11.25">
      <c r="B849" s="204"/>
      <c r="C849" s="205"/>
      <c r="D849" s="195" t="s">
        <v>141</v>
      </c>
      <c r="E849" s="206" t="s">
        <v>19</v>
      </c>
      <c r="F849" s="207" t="s">
        <v>1182</v>
      </c>
      <c r="G849" s="205"/>
      <c r="H849" s="208">
        <v>8.32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141</v>
      </c>
      <c r="AU849" s="214" t="s">
        <v>81</v>
      </c>
      <c r="AV849" s="14" t="s">
        <v>81</v>
      </c>
      <c r="AW849" s="14" t="s">
        <v>33</v>
      </c>
      <c r="AX849" s="14" t="s">
        <v>72</v>
      </c>
      <c r="AY849" s="214" t="s">
        <v>130</v>
      </c>
    </row>
    <row r="850" spans="1:65" s="13" customFormat="1" ht="11.25">
      <c r="B850" s="193"/>
      <c r="C850" s="194"/>
      <c r="D850" s="195" t="s">
        <v>141</v>
      </c>
      <c r="E850" s="196" t="s">
        <v>19</v>
      </c>
      <c r="F850" s="197" t="s">
        <v>1040</v>
      </c>
      <c r="G850" s="194"/>
      <c r="H850" s="196" t="s">
        <v>19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141</v>
      </c>
      <c r="AU850" s="203" t="s">
        <v>81</v>
      </c>
      <c r="AV850" s="13" t="s">
        <v>79</v>
      </c>
      <c r="AW850" s="13" t="s">
        <v>33</v>
      </c>
      <c r="AX850" s="13" t="s">
        <v>72</v>
      </c>
      <c r="AY850" s="203" t="s">
        <v>130</v>
      </c>
    </row>
    <row r="851" spans="1:65" s="14" customFormat="1" ht="11.25">
      <c r="B851" s="204"/>
      <c r="C851" s="205"/>
      <c r="D851" s="195" t="s">
        <v>141</v>
      </c>
      <c r="E851" s="206" t="s">
        <v>19</v>
      </c>
      <c r="F851" s="207" t="s">
        <v>1183</v>
      </c>
      <c r="G851" s="205"/>
      <c r="H851" s="208">
        <v>9.2560000000000002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141</v>
      </c>
      <c r="AU851" s="214" t="s">
        <v>81</v>
      </c>
      <c r="AV851" s="14" t="s">
        <v>81</v>
      </c>
      <c r="AW851" s="14" t="s">
        <v>33</v>
      </c>
      <c r="AX851" s="14" t="s">
        <v>72</v>
      </c>
      <c r="AY851" s="214" t="s">
        <v>130</v>
      </c>
    </row>
    <row r="852" spans="1:65" s="13" customFormat="1" ht="11.25">
      <c r="B852" s="193"/>
      <c r="C852" s="194"/>
      <c r="D852" s="195" t="s">
        <v>141</v>
      </c>
      <c r="E852" s="196" t="s">
        <v>19</v>
      </c>
      <c r="F852" s="197" t="s">
        <v>1051</v>
      </c>
      <c r="G852" s="194"/>
      <c r="H852" s="196" t="s">
        <v>19</v>
      </c>
      <c r="I852" s="198"/>
      <c r="J852" s="194"/>
      <c r="K852" s="194"/>
      <c r="L852" s="199"/>
      <c r="M852" s="200"/>
      <c r="N852" s="201"/>
      <c r="O852" s="201"/>
      <c r="P852" s="201"/>
      <c r="Q852" s="201"/>
      <c r="R852" s="201"/>
      <c r="S852" s="201"/>
      <c r="T852" s="202"/>
      <c r="AT852" s="203" t="s">
        <v>141</v>
      </c>
      <c r="AU852" s="203" t="s">
        <v>81</v>
      </c>
      <c r="AV852" s="13" t="s">
        <v>79</v>
      </c>
      <c r="AW852" s="13" t="s">
        <v>33</v>
      </c>
      <c r="AX852" s="13" t="s">
        <v>72</v>
      </c>
      <c r="AY852" s="203" t="s">
        <v>130</v>
      </c>
    </row>
    <row r="853" spans="1:65" s="14" customFormat="1" ht="11.25">
      <c r="B853" s="204"/>
      <c r="C853" s="205"/>
      <c r="D853" s="195" t="s">
        <v>141</v>
      </c>
      <c r="E853" s="206" t="s">
        <v>19</v>
      </c>
      <c r="F853" s="207" t="s">
        <v>1184</v>
      </c>
      <c r="G853" s="205"/>
      <c r="H853" s="208">
        <v>1.65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141</v>
      </c>
      <c r="AU853" s="214" t="s">
        <v>81</v>
      </c>
      <c r="AV853" s="14" t="s">
        <v>81</v>
      </c>
      <c r="AW853" s="14" t="s">
        <v>33</v>
      </c>
      <c r="AX853" s="14" t="s">
        <v>72</v>
      </c>
      <c r="AY853" s="214" t="s">
        <v>130</v>
      </c>
    </row>
    <row r="854" spans="1:65" s="13" customFormat="1" ht="11.25">
      <c r="B854" s="193"/>
      <c r="C854" s="194"/>
      <c r="D854" s="195" t="s">
        <v>141</v>
      </c>
      <c r="E854" s="196" t="s">
        <v>19</v>
      </c>
      <c r="F854" s="197" t="s">
        <v>1053</v>
      </c>
      <c r="G854" s="194"/>
      <c r="H854" s="196" t="s">
        <v>19</v>
      </c>
      <c r="I854" s="198"/>
      <c r="J854" s="194"/>
      <c r="K854" s="194"/>
      <c r="L854" s="199"/>
      <c r="M854" s="200"/>
      <c r="N854" s="201"/>
      <c r="O854" s="201"/>
      <c r="P854" s="201"/>
      <c r="Q854" s="201"/>
      <c r="R854" s="201"/>
      <c r="S854" s="201"/>
      <c r="T854" s="202"/>
      <c r="AT854" s="203" t="s">
        <v>141</v>
      </c>
      <c r="AU854" s="203" t="s">
        <v>81</v>
      </c>
      <c r="AV854" s="13" t="s">
        <v>79</v>
      </c>
      <c r="AW854" s="13" t="s">
        <v>33</v>
      </c>
      <c r="AX854" s="13" t="s">
        <v>72</v>
      </c>
      <c r="AY854" s="203" t="s">
        <v>130</v>
      </c>
    </row>
    <row r="855" spans="1:65" s="14" customFormat="1" ht="11.25">
      <c r="B855" s="204"/>
      <c r="C855" s="205"/>
      <c r="D855" s="195" t="s">
        <v>141</v>
      </c>
      <c r="E855" s="206" t="s">
        <v>19</v>
      </c>
      <c r="F855" s="207" t="s">
        <v>1185</v>
      </c>
      <c r="G855" s="205"/>
      <c r="H855" s="208">
        <v>4.2560000000000002</v>
      </c>
      <c r="I855" s="209"/>
      <c r="J855" s="205"/>
      <c r="K855" s="205"/>
      <c r="L855" s="210"/>
      <c r="M855" s="211"/>
      <c r="N855" s="212"/>
      <c r="O855" s="212"/>
      <c r="P855" s="212"/>
      <c r="Q855" s="212"/>
      <c r="R855" s="212"/>
      <c r="S855" s="212"/>
      <c r="T855" s="213"/>
      <c r="AT855" s="214" t="s">
        <v>141</v>
      </c>
      <c r="AU855" s="214" t="s">
        <v>81</v>
      </c>
      <c r="AV855" s="14" t="s">
        <v>81</v>
      </c>
      <c r="AW855" s="14" t="s">
        <v>33</v>
      </c>
      <c r="AX855" s="14" t="s">
        <v>72</v>
      </c>
      <c r="AY855" s="214" t="s">
        <v>130</v>
      </c>
    </row>
    <row r="856" spans="1:65" s="13" customFormat="1" ht="11.25">
      <c r="B856" s="193"/>
      <c r="C856" s="194"/>
      <c r="D856" s="195" t="s">
        <v>141</v>
      </c>
      <c r="E856" s="196" t="s">
        <v>19</v>
      </c>
      <c r="F856" s="197" t="s">
        <v>1055</v>
      </c>
      <c r="G856" s="194"/>
      <c r="H856" s="196" t="s">
        <v>19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141</v>
      </c>
      <c r="AU856" s="203" t="s">
        <v>81</v>
      </c>
      <c r="AV856" s="13" t="s">
        <v>79</v>
      </c>
      <c r="AW856" s="13" t="s">
        <v>33</v>
      </c>
      <c r="AX856" s="13" t="s">
        <v>72</v>
      </c>
      <c r="AY856" s="203" t="s">
        <v>130</v>
      </c>
    </row>
    <row r="857" spans="1:65" s="14" customFormat="1" ht="11.25">
      <c r="B857" s="204"/>
      <c r="C857" s="205"/>
      <c r="D857" s="195" t="s">
        <v>141</v>
      </c>
      <c r="E857" s="206" t="s">
        <v>19</v>
      </c>
      <c r="F857" s="207" t="s">
        <v>1186</v>
      </c>
      <c r="G857" s="205"/>
      <c r="H857" s="208">
        <v>4.01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141</v>
      </c>
      <c r="AU857" s="214" t="s">
        <v>81</v>
      </c>
      <c r="AV857" s="14" t="s">
        <v>81</v>
      </c>
      <c r="AW857" s="14" t="s">
        <v>33</v>
      </c>
      <c r="AX857" s="14" t="s">
        <v>72</v>
      </c>
      <c r="AY857" s="214" t="s">
        <v>130</v>
      </c>
    </row>
    <row r="858" spans="1:65" s="13" customFormat="1" ht="11.25">
      <c r="B858" s="193"/>
      <c r="C858" s="194"/>
      <c r="D858" s="195" t="s">
        <v>141</v>
      </c>
      <c r="E858" s="196" t="s">
        <v>19</v>
      </c>
      <c r="F858" s="197" t="s">
        <v>1057</v>
      </c>
      <c r="G858" s="194"/>
      <c r="H858" s="196" t="s">
        <v>19</v>
      </c>
      <c r="I858" s="198"/>
      <c r="J858" s="194"/>
      <c r="K858" s="194"/>
      <c r="L858" s="199"/>
      <c r="M858" s="200"/>
      <c r="N858" s="201"/>
      <c r="O858" s="201"/>
      <c r="P858" s="201"/>
      <c r="Q858" s="201"/>
      <c r="R858" s="201"/>
      <c r="S858" s="201"/>
      <c r="T858" s="202"/>
      <c r="AT858" s="203" t="s">
        <v>141</v>
      </c>
      <c r="AU858" s="203" t="s">
        <v>81</v>
      </c>
      <c r="AV858" s="13" t="s">
        <v>79</v>
      </c>
      <c r="AW858" s="13" t="s">
        <v>33</v>
      </c>
      <c r="AX858" s="13" t="s">
        <v>72</v>
      </c>
      <c r="AY858" s="203" t="s">
        <v>130</v>
      </c>
    </row>
    <row r="859" spans="1:65" s="14" customFormat="1" ht="11.25">
      <c r="B859" s="204"/>
      <c r="C859" s="205"/>
      <c r="D859" s="195" t="s">
        <v>141</v>
      </c>
      <c r="E859" s="206" t="s">
        <v>19</v>
      </c>
      <c r="F859" s="207" t="s">
        <v>1187</v>
      </c>
      <c r="G859" s="205"/>
      <c r="H859" s="208">
        <v>4.0880000000000001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141</v>
      </c>
      <c r="AU859" s="214" t="s">
        <v>81</v>
      </c>
      <c r="AV859" s="14" t="s">
        <v>81</v>
      </c>
      <c r="AW859" s="14" t="s">
        <v>33</v>
      </c>
      <c r="AX859" s="14" t="s">
        <v>72</v>
      </c>
      <c r="AY859" s="214" t="s">
        <v>130</v>
      </c>
    </row>
    <row r="860" spans="1:65" s="15" customFormat="1" ht="11.25">
      <c r="B860" s="215"/>
      <c r="C860" s="216"/>
      <c r="D860" s="195" t="s">
        <v>141</v>
      </c>
      <c r="E860" s="217" t="s">
        <v>19</v>
      </c>
      <c r="F860" s="218" t="s">
        <v>150</v>
      </c>
      <c r="G860" s="216"/>
      <c r="H860" s="219">
        <v>73.731999999999999</v>
      </c>
      <c r="I860" s="220"/>
      <c r="J860" s="216"/>
      <c r="K860" s="216"/>
      <c r="L860" s="221"/>
      <c r="M860" s="222"/>
      <c r="N860" s="223"/>
      <c r="O860" s="223"/>
      <c r="P860" s="223"/>
      <c r="Q860" s="223"/>
      <c r="R860" s="223"/>
      <c r="S860" s="223"/>
      <c r="T860" s="224"/>
      <c r="AT860" s="225" t="s">
        <v>141</v>
      </c>
      <c r="AU860" s="225" t="s">
        <v>81</v>
      </c>
      <c r="AV860" s="15" t="s">
        <v>137</v>
      </c>
      <c r="AW860" s="15" t="s">
        <v>33</v>
      </c>
      <c r="AX860" s="15" t="s">
        <v>79</v>
      </c>
      <c r="AY860" s="225" t="s">
        <v>130</v>
      </c>
    </row>
    <row r="861" spans="1:65" s="2" customFormat="1" ht="24.2" customHeight="1">
      <c r="A861" s="36"/>
      <c r="B861" s="37"/>
      <c r="C861" s="175" t="s">
        <v>1188</v>
      </c>
      <c r="D861" s="175" t="s">
        <v>132</v>
      </c>
      <c r="E861" s="176" t="s">
        <v>1189</v>
      </c>
      <c r="F861" s="177" t="s">
        <v>1190</v>
      </c>
      <c r="G861" s="178" t="s">
        <v>135</v>
      </c>
      <c r="H861" s="179">
        <v>221.196</v>
      </c>
      <c r="I861" s="180"/>
      <c r="J861" s="181">
        <f>ROUND(I861*H861,2)</f>
        <v>0</v>
      </c>
      <c r="K861" s="177" t="s">
        <v>19</v>
      </c>
      <c r="L861" s="41"/>
      <c r="M861" s="182" t="s">
        <v>19</v>
      </c>
      <c r="N861" s="183" t="s">
        <v>43</v>
      </c>
      <c r="O861" s="66"/>
      <c r="P861" s="184">
        <f>O861*H861</f>
        <v>0</v>
      </c>
      <c r="Q861" s="184">
        <v>1.3999999999999999E-4</v>
      </c>
      <c r="R861" s="184">
        <f>Q861*H861</f>
        <v>3.0967439999999995E-2</v>
      </c>
      <c r="S861" s="184">
        <v>0</v>
      </c>
      <c r="T861" s="18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6" t="s">
        <v>248</v>
      </c>
      <c r="AT861" s="186" t="s">
        <v>132</v>
      </c>
      <c r="AU861" s="186" t="s">
        <v>81</v>
      </c>
      <c r="AY861" s="19" t="s">
        <v>130</v>
      </c>
      <c r="BE861" s="187">
        <f>IF(N861="základní",J861,0)</f>
        <v>0</v>
      </c>
      <c r="BF861" s="187">
        <f>IF(N861="snížená",J861,0)</f>
        <v>0</v>
      </c>
      <c r="BG861" s="187">
        <f>IF(N861="zákl. přenesená",J861,0)</f>
        <v>0</v>
      </c>
      <c r="BH861" s="187">
        <f>IF(N861="sníž. přenesená",J861,0)</f>
        <v>0</v>
      </c>
      <c r="BI861" s="187">
        <f>IF(N861="nulová",J861,0)</f>
        <v>0</v>
      </c>
      <c r="BJ861" s="19" t="s">
        <v>79</v>
      </c>
      <c r="BK861" s="187">
        <f>ROUND(I861*H861,2)</f>
        <v>0</v>
      </c>
      <c r="BL861" s="19" t="s">
        <v>248</v>
      </c>
      <c r="BM861" s="186" t="s">
        <v>1191</v>
      </c>
    </row>
    <row r="862" spans="1:65" s="13" customFormat="1" ht="11.25">
      <c r="B862" s="193"/>
      <c r="C862" s="194"/>
      <c r="D862" s="195" t="s">
        <v>141</v>
      </c>
      <c r="E862" s="196" t="s">
        <v>19</v>
      </c>
      <c r="F862" s="197" t="s">
        <v>1192</v>
      </c>
      <c r="G862" s="194"/>
      <c r="H862" s="196" t="s">
        <v>19</v>
      </c>
      <c r="I862" s="198"/>
      <c r="J862" s="194"/>
      <c r="K862" s="194"/>
      <c r="L862" s="199"/>
      <c r="M862" s="200"/>
      <c r="N862" s="201"/>
      <c r="O862" s="201"/>
      <c r="P862" s="201"/>
      <c r="Q862" s="201"/>
      <c r="R862" s="201"/>
      <c r="S862" s="201"/>
      <c r="T862" s="202"/>
      <c r="AT862" s="203" t="s">
        <v>141</v>
      </c>
      <c r="AU862" s="203" t="s">
        <v>81</v>
      </c>
      <c r="AV862" s="13" t="s">
        <v>79</v>
      </c>
      <c r="AW862" s="13" t="s">
        <v>33</v>
      </c>
      <c r="AX862" s="13" t="s">
        <v>72</v>
      </c>
      <c r="AY862" s="203" t="s">
        <v>130</v>
      </c>
    </row>
    <row r="863" spans="1:65" s="14" customFormat="1" ht="11.25">
      <c r="B863" s="204"/>
      <c r="C863" s="205"/>
      <c r="D863" s="195" t="s">
        <v>141</v>
      </c>
      <c r="E863" s="206" t="s">
        <v>19</v>
      </c>
      <c r="F863" s="207" t="s">
        <v>1193</v>
      </c>
      <c r="G863" s="205"/>
      <c r="H863" s="208">
        <v>221.196</v>
      </c>
      <c r="I863" s="209"/>
      <c r="J863" s="205"/>
      <c r="K863" s="205"/>
      <c r="L863" s="210"/>
      <c r="M863" s="211"/>
      <c r="N863" s="212"/>
      <c r="O863" s="212"/>
      <c r="P863" s="212"/>
      <c r="Q863" s="212"/>
      <c r="R863" s="212"/>
      <c r="S863" s="212"/>
      <c r="T863" s="213"/>
      <c r="AT863" s="214" t="s">
        <v>141</v>
      </c>
      <c r="AU863" s="214" t="s">
        <v>81</v>
      </c>
      <c r="AV863" s="14" t="s">
        <v>81</v>
      </c>
      <c r="AW863" s="14" t="s">
        <v>33</v>
      </c>
      <c r="AX863" s="14" t="s">
        <v>79</v>
      </c>
      <c r="AY863" s="214" t="s">
        <v>130</v>
      </c>
    </row>
    <row r="864" spans="1:65" s="12" customFormat="1" ht="22.9" customHeight="1">
      <c r="B864" s="159"/>
      <c r="C864" s="160"/>
      <c r="D864" s="161" t="s">
        <v>71</v>
      </c>
      <c r="E864" s="173" t="s">
        <v>1194</v>
      </c>
      <c r="F864" s="173" t="s">
        <v>1195</v>
      </c>
      <c r="G864" s="160"/>
      <c r="H864" s="160"/>
      <c r="I864" s="163"/>
      <c r="J864" s="174">
        <f>BK864</f>
        <v>0</v>
      </c>
      <c r="K864" s="160"/>
      <c r="L864" s="165"/>
      <c r="M864" s="166"/>
      <c r="N864" s="167"/>
      <c r="O864" s="167"/>
      <c r="P864" s="168">
        <f>SUM(P865:P872)</f>
        <v>0</v>
      </c>
      <c r="Q864" s="167"/>
      <c r="R864" s="168">
        <f>SUM(R865:R872)</f>
        <v>3.6369579999999999E-2</v>
      </c>
      <c r="S864" s="167"/>
      <c r="T864" s="169">
        <f>SUM(T865:T872)</f>
        <v>0</v>
      </c>
      <c r="AR864" s="170" t="s">
        <v>81</v>
      </c>
      <c r="AT864" s="171" t="s">
        <v>71</v>
      </c>
      <c r="AU864" s="171" t="s">
        <v>79</v>
      </c>
      <c r="AY864" s="170" t="s">
        <v>130</v>
      </c>
      <c r="BK864" s="172">
        <f>SUM(BK865:BK872)</f>
        <v>0</v>
      </c>
    </row>
    <row r="865" spans="1:65" s="2" customFormat="1" ht="24.2" customHeight="1">
      <c r="A865" s="36"/>
      <c r="B865" s="37"/>
      <c r="C865" s="175" t="s">
        <v>1196</v>
      </c>
      <c r="D865" s="175" t="s">
        <v>132</v>
      </c>
      <c r="E865" s="176" t="s">
        <v>1197</v>
      </c>
      <c r="F865" s="177" t="s">
        <v>1198</v>
      </c>
      <c r="G865" s="178" t="s">
        <v>135</v>
      </c>
      <c r="H865" s="179">
        <v>139.88300000000001</v>
      </c>
      <c r="I865" s="180"/>
      <c r="J865" s="181">
        <f>ROUND(I865*H865,2)</f>
        <v>0</v>
      </c>
      <c r="K865" s="177" t="s">
        <v>136</v>
      </c>
      <c r="L865" s="41"/>
      <c r="M865" s="182" t="s">
        <v>19</v>
      </c>
      <c r="N865" s="183" t="s">
        <v>43</v>
      </c>
      <c r="O865" s="66"/>
      <c r="P865" s="184">
        <f>O865*H865</f>
        <v>0</v>
      </c>
      <c r="Q865" s="184">
        <v>0</v>
      </c>
      <c r="R865" s="184">
        <f>Q865*H865</f>
        <v>0</v>
      </c>
      <c r="S865" s="184">
        <v>0</v>
      </c>
      <c r="T865" s="185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248</v>
      </c>
      <c r="AT865" s="186" t="s">
        <v>132</v>
      </c>
      <c r="AU865" s="186" t="s">
        <v>81</v>
      </c>
      <c r="AY865" s="19" t="s">
        <v>130</v>
      </c>
      <c r="BE865" s="187">
        <f>IF(N865="základní",J865,0)</f>
        <v>0</v>
      </c>
      <c r="BF865" s="187">
        <f>IF(N865="snížená",J865,0)</f>
        <v>0</v>
      </c>
      <c r="BG865" s="187">
        <f>IF(N865="zákl. přenesená",J865,0)</f>
        <v>0</v>
      </c>
      <c r="BH865" s="187">
        <f>IF(N865="sníž. přenesená",J865,0)</f>
        <v>0</v>
      </c>
      <c r="BI865" s="187">
        <f>IF(N865="nulová",J865,0)</f>
        <v>0</v>
      </c>
      <c r="BJ865" s="19" t="s">
        <v>79</v>
      </c>
      <c r="BK865" s="187">
        <f>ROUND(I865*H865,2)</f>
        <v>0</v>
      </c>
      <c r="BL865" s="19" t="s">
        <v>248</v>
      </c>
      <c r="BM865" s="186" t="s">
        <v>1199</v>
      </c>
    </row>
    <row r="866" spans="1:65" s="2" customFormat="1" ht="11.25">
      <c r="A866" s="36"/>
      <c r="B866" s="37"/>
      <c r="C866" s="38"/>
      <c r="D866" s="188" t="s">
        <v>139</v>
      </c>
      <c r="E866" s="38"/>
      <c r="F866" s="189" t="s">
        <v>1200</v>
      </c>
      <c r="G866" s="38"/>
      <c r="H866" s="38"/>
      <c r="I866" s="190"/>
      <c r="J866" s="38"/>
      <c r="K866" s="38"/>
      <c r="L866" s="41"/>
      <c r="M866" s="191"/>
      <c r="N866" s="192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139</v>
      </c>
      <c r="AU866" s="19" t="s">
        <v>81</v>
      </c>
    </row>
    <row r="867" spans="1:65" s="2" customFormat="1" ht="37.9" customHeight="1">
      <c r="A867" s="36"/>
      <c r="B867" s="37"/>
      <c r="C867" s="175" t="s">
        <v>1201</v>
      </c>
      <c r="D867" s="175" t="s">
        <v>132</v>
      </c>
      <c r="E867" s="176" t="s">
        <v>1202</v>
      </c>
      <c r="F867" s="177" t="s">
        <v>1203</v>
      </c>
      <c r="G867" s="178" t="s">
        <v>135</v>
      </c>
      <c r="H867" s="179">
        <v>139.88300000000001</v>
      </c>
      <c r="I867" s="180"/>
      <c r="J867" s="181">
        <f>ROUND(I867*H867,2)</f>
        <v>0</v>
      </c>
      <c r="K867" s="177" t="s">
        <v>136</v>
      </c>
      <c r="L867" s="41"/>
      <c r="M867" s="182" t="s">
        <v>19</v>
      </c>
      <c r="N867" s="183" t="s">
        <v>43</v>
      </c>
      <c r="O867" s="66"/>
      <c r="P867" s="184">
        <f>O867*H867</f>
        <v>0</v>
      </c>
      <c r="Q867" s="184">
        <v>2.5999999999999998E-4</v>
      </c>
      <c r="R867" s="184">
        <f>Q867*H867</f>
        <v>3.6369579999999999E-2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248</v>
      </c>
      <c r="AT867" s="186" t="s">
        <v>132</v>
      </c>
      <c r="AU867" s="186" t="s">
        <v>81</v>
      </c>
      <c r="AY867" s="19" t="s">
        <v>130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79</v>
      </c>
      <c r="BK867" s="187">
        <f>ROUND(I867*H867,2)</f>
        <v>0</v>
      </c>
      <c r="BL867" s="19" t="s">
        <v>248</v>
      </c>
      <c r="BM867" s="186" t="s">
        <v>1204</v>
      </c>
    </row>
    <row r="868" spans="1:65" s="2" customFormat="1" ht="11.25">
      <c r="A868" s="36"/>
      <c r="B868" s="37"/>
      <c r="C868" s="38"/>
      <c r="D868" s="188" t="s">
        <v>139</v>
      </c>
      <c r="E868" s="38"/>
      <c r="F868" s="189" t="s">
        <v>1205</v>
      </c>
      <c r="G868" s="38"/>
      <c r="H868" s="38"/>
      <c r="I868" s="190"/>
      <c r="J868" s="38"/>
      <c r="K868" s="38"/>
      <c r="L868" s="41"/>
      <c r="M868" s="191"/>
      <c r="N868" s="192"/>
      <c r="O868" s="66"/>
      <c r="P868" s="66"/>
      <c r="Q868" s="66"/>
      <c r="R868" s="66"/>
      <c r="S868" s="66"/>
      <c r="T868" s="67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9" t="s">
        <v>139</v>
      </c>
      <c r="AU868" s="19" t="s">
        <v>81</v>
      </c>
    </row>
    <row r="869" spans="1:65" s="13" customFormat="1" ht="11.25">
      <c r="B869" s="193"/>
      <c r="C869" s="194"/>
      <c r="D869" s="195" t="s">
        <v>141</v>
      </c>
      <c r="E869" s="196" t="s">
        <v>19</v>
      </c>
      <c r="F869" s="197" t="s">
        <v>1206</v>
      </c>
      <c r="G869" s="194"/>
      <c r="H869" s="196" t="s">
        <v>19</v>
      </c>
      <c r="I869" s="198"/>
      <c r="J869" s="194"/>
      <c r="K869" s="194"/>
      <c r="L869" s="199"/>
      <c r="M869" s="200"/>
      <c r="N869" s="201"/>
      <c r="O869" s="201"/>
      <c r="P869" s="201"/>
      <c r="Q869" s="201"/>
      <c r="R869" s="201"/>
      <c r="S869" s="201"/>
      <c r="T869" s="202"/>
      <c r="AT869" s="203" t="s">
        <v>141</v>
      </c>
      <c r="AU869" s="203" t="s">
        <v>81</v>
      </c>
      <c r="AV869" s="13" t="s">
        <v>79</v>
      </c>
      <c r="AW869" s="13" t="s">
        <v>33</v>
      </c>
      <c r="AX869" s="13" t="s">
        <v>72</v>
      </c>
      <c r="AY869" s="203" t="s">
        <v>130</v>
      </c>
    </row>
    <row r="870" spans="1:65" s="14" customFormat="1" ht="11.25">
      <c r="B870" s="204"/>
      <c r="C870" s="205"/>
      <c r="D870" s="195" t="s">
        <v>141</v>
      </c>
      <c r="E870" s="206" t="s">
        <v>19</v>
      </c>
      <c r="F870" s="207" t="s">
        <v>473</v>
      </c>
      <c r="G870" s="205"/>
      <c r="H870" s="208">
        <v>52.582999999999998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141</v>
      </c>
      <c r="AU870" s="214" t="s">
        <v>81</v>
      </c>
      <c r="AV870" s="14" t="s">
        <v>81</v>
      </c>
      <c r="AW870" s="14" t="s">
        <v>33</v>
      </c>
      <c r="AX870" s="14" t="s">
        <v>72</v>
      </c>
      <c r="AY870" s="214" t="s">
        <v>130</v>
      </c>
    </row>
    <row r="871" spans="1:65" s="14" customFormat="1" ht="11.25">
      <c r="B871" s="204"/>
      <c r="C871" s="205"/>
      <c r="D871" s="195" t="s">
        <v>141</v>
      </c>
      <c r="E871" s="206" t="s">
        <v>19</v>
      </c>
      <c r="F871" s="207" t="s">
        <v>1207</v>
      </c>
      <c r="G871" s="205"/>
      <c r="H871" s="208">
        <v>87.3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141</v>
      </c>
      <c r="AU871" s="214" t="s">
        <v>81</v>
      </c>
      <c r="AV871" s="14" t="s">
        <v>81</v>
      </c>
      <c r="AW871" s="14" t="s">
        <v>33</v>
      </c>
      <c r="AX871" s="14" t="s">
        <v>72</v>
      </c>
      <c r="AY871" s="214" t="s">
        <v>130</v>
      </c>
    </row>
    <row r="872" spans="1:65" s="15" customFormat="1" ht="11.25">
      <c r="B872" s="215"/>
      <c r="C872" s="216"/>
      <c r="D872" s="195" t="s">
        <v>141</v>
      </c>
      <c r="E872" s="217" t="s">
        <v>19</v>
      </c>
      <c r="F872" s="218" t="s">
        <v>150</v>
      </c>
      <c r="G872" s="216"/>
      <c r="H872" s="219">
        <v>139.88300000000001</v>
      </c>
      <c r="I872" s="220"/>
      <c r="J872" s="216"/>
      <c r="K872" s="216"/>
      <c r="L872" s="221"/>
      <c r="M872" s="248"/>
      <c r="N872" s="249"/>
      <c r="O872" s="249"/>
      <c r="P872" s="249"/>
      <c r="Q872" s="249"/>
      <c r="R872" s="249"/>
      <c r="S872" s="249"/>
      <c r="T872" s="250"/>
      <c r="AT872" s="225" t="s">
        <v>141</v>
      </c>
      <c r="AU872" s="225" t="s">
        <v>81</v>
      </c>
      <c r="AV872" s="15" t="s">
        <v>137</v>
      </c>
      <c r="AW872" s="15" t="s">
        <v>33</v>
      </c>
      <c r="AX872" s="15" t="s">
        <v>79</v>
      </c>
      <c r="AY872" s="225" t="s">
        <v>130</v>
      </c>
    </row>
    <row r="873" spans="1:65" s="2" customFormat="1" ht="6.95" customHeight="1">
      <c r="A873" s="36"/>
      <c r="B873" s="49"/>
      <c r="C873" s="50"/>
      <c r="D873" s="50"/>
      <c r="E873" s="50"/>
      <c r="F873" s="50"/>
      <c r="G873" s="50"/>
      <c r="H873" s="50"/>
      <c r="I873" s="50"/>
      <c r="J873" s="50"/>
      <c r="K873" s="50"/>
      <c r="L873" s="41"/>
      <c r="M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</row>
  </sheetData>
  <sheetProtection algorithmName="SHA-512" hashValue="0UJb+40qEtHfMuOQ0hAXQm1+hN5iTV6ddTrfImfna4JhSWxolUXRAt6eOBB/49SmG678RXcvfg7Xzsbs3jn71w==" saltValue="v9XRWj0emc1zgtwU88BddvBkMY4uHnVEHxHrFxhjpwkctt0QkL7RJ7Iif/d5NL6Gt74KkrJ3kKUwyUU24cc9iQ==" spinCount="100000" sheet="1" objects="1" scenarios="1" formatColumns="0" formatRows="0" autoFilter="0"/>
  <autoFilter ref="C100:K872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/>
    <hyperlink ref="F109" r:id="rId2"/>
    <hyperlink ref="F116" r:id="rId3"/>
    <hyperlink ref="F120" r:id="rId4"/>
    <hyperlink ref="F124" r:id="rId5"/>
    <hyperlink ref="F134" r:id="rId6"/>
    <hyperlink ref="F136" r:id="rId7"/>
    <hyperlink ref="F142" r:id="rId8"/>
    <hyperlink ref="F144" r:id="rId9"/>
    <hyperlink ref="F147" r:id="rId10"/>
    <hyperlink ref="F151" r:id="rId11"/>
    <hyperlink ref="F159" r:id="rId12"/>
    <hyperlink ref="F174" r:id="rId13"/>
    <hyperlink ref="F183" r:id="rId14"/>
    <hyperlink ref="F185" r:id="rId15"/>
    <hyperlink ref="F201" r:id="rId16"/>
    <hyperlink ref="F214" r:id="rId17"/>
    <hyperlink ref="F219" r:id="rId18"/>
    <hyperlink ref="F224" r:id="rId19"/>
    <hyperlink ref="F229" r:id="rId20"/>
    <hyperlink ref="F231" r:id="rId21"/>
    <hyperlink ref="F236" r:id="rId22"/>
    <hyperlink ref="F239" r:id="rId23"/>
    <hyperlink ref="F241" r:id="rId24"/>
    <hyperlink ref="F246" r:id="rId25"/>
    <hyperlink ref="F250" r:id="rId26"/>
    <hyperlink ref="F254" r:id="rId27"/>
    <hyperlink ref="F261" r:id="rId28"/>
    <hyperlink ref="F267" r:id="rId29"/>
    <hyperlink ref="F269" r:id="rId30"/>
    <hyperlink ref="F271" r:id="rId31"/>
    <hyperlink ref="F273" r:id="rId32"/>
    <hyperlink ref="F275" r:id="rId33"/>
    <hyperlink ref="F277" r:id="rId34"/>
    <hyperlink ref="F279" r:id="rId35"/>
    <hyperlink ref="F281" r:id="rId36"/>
    <hyperlink ref="F283" r:id="rId37"/>
    <hyperlink ref="F286" r:id="rId38"/>
    <hyperlink ref="F292" r:id="rId39"/>
    <hyperlink ref="F295" r:id="rId40"/>
    <hyperlink ref="F300" r:id="rId41"/>
    <hyperlink ref="F317" r:id="rId42"/>
    <hyperlink ref="F320" r:id="rId43"/>
    <hyperlink ref="F322" r:id="rId44"/>
    <hyperlink ref="F331" r:id="rId45"/>
    <hyperlink ref="F335" r:id="rId46"/>
    <hyperlink ref="F341" r:id="rId47"/>
    <hyperlink ref="F350" r:id="rId48"/>
    <hyperlink ref="F354" r:id="rId49"/>
    <hyperlink ref="F363" r:id="rId50"/>
    <hyperlink ref="F365" r:id="rId51"/>
    <hyperlink ref="F367" r:id="rId52"/>
    <hyperlink ref="F370" r:id="rId53"/>
    <hyperlink ref="F372" r:id="rId54"/>
    <hyperlink ref="F375" r:id="rId55"/>
    <hyperlink ref="F378" r:id="rId56"/>
    <hyperlink ref="F383" r:id="rId57"/>
    <hyperlink ref="F386" r:id="rId58"/>
    <hyperlink ref="F388" r:id="rId59"/>
    <hyperlink ref="F391" r:id="rId60"/>
    <hyperlink ref="F395" r:id="rId61"/>
    <hyperlink ref="F399" r:id="rId62"/>
    <hyperlink ref="F401" r:id="rId63"/>
    <hyperlink ref="F407" r:id="rId64"/>
    <hyperlink ref="F412" r:id="rId65"/>
    <hyperlink ref="F421" r:id="rId66"/>
    <hyperlink ref="F434" r:id="rId67"/>
    <hyperlink ref="F451" r:id="rId68"/>
    <hyperlink ref="F455" r:id="rId69"/>
    <hyperlink ref="F466" r:id="rId70"/>
    <hyperlink ref="F485" r:id="rId71"/>
    <hyperlink ref="F522" r:id="rId72"/>
    <hyperlink ref="F528" r:id="rId73"/>
    <hyperlink ref="F534" r:id="rId74"/>
    <hyperlink ref="F545" r:id="rId75"/>
    <hyperlink ref="F549" r:id="rId76"/>
    <hyperlink ref="F553" r:id="rId77"/>
    <hyperlink ref="F562" r:id="rId78"/>
    <hyperlink ref="F566" r:id="rId79"/>
    <hyperlink ref="F573" r:id="rId80"/>
    <hyperlink ref="F582" r:id="rId81"/>
    <hyperlink ref="F584" r:id="rId82"/>
    <hyperlink ref="F594" r:id="rId83"/>
    <hyperlink ref="F599" r:id="rId84"/>
    <hyperlink ref="F604" r:id="rId85"/>
    <hyperlink ref="F613" r:id="rId86"/>
    <hyperlink ref="F622" r:id="rId87"/>
    <hyperlink ref="F630" r:id="rId88"/>
    <hyperlink ref="F639" r:id="rId89"/>
    <hyperlink ref="F652" r:id="rId90"/>
    <hyperlink ref="F655" r:id="rId91"/>
    <hyperlink ref="F666" r:id="rId92"/>
    <hyperlink ref="F670" r:id="rId93"/>
    <hyperlink ref="F679" r:id="rId94"/>
    <hyperlink ref="F685" r:id="rId95"/>
    <hyperlink ref="F688" r:id="rId96"/>
    <hyperlink ref="F693" r:id="rId97"/>
    <hyperlink ref="F698" r:id="rId98"/>
    <hyperlink ref="F702" r:id="rId99"/>
    <hyperlink ref="F710" r:id="rId100"/>
    <hyperlink ref="F715" r:id="rId101"/>
    <hyperlink ref="F719" r:id="rId102"/>
    <hyperlink ref="F770" r:id="rId103"/>
    <hyperlink ref="F773" r:id="rId104"/>
    <hyperlink ref="F777" r:id="rId105"/>
    <hyperlink ref="F781" r:id="rId106"/>
    <hyperlink ref="F785" r:id="rId107"/>
    <hyperlink ref="F787" r:id="rId108"/>
    <hyperlink ref="F792" r:id="rId109"/>
    <hyperlink ref="F799" r:id="rId110"/>
    <hyperlink ref="F806" r:id="rId111"/>
    <hyperlink ref="F813" r:id="rId112"/>
    <hyperlink ref="F818" r:id="rId113"/>
    <hyperlink ref="F831" r:id="rId114"/>
    <hyperlink ref="F836" r:id="rId115"/>
    <hyperlink ref="F866" r:id="rId116"/>
    <hyperlink ref="F868" r:id="rId1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>
      <selection activeCell="A2" sqref="A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7" t="str">
        <f>'Rekapitulace stavby'!K6</f>
        <v>Přístavba, nástavba a stavební úpravy restaurace Vlaštovka - nové zastřešení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1208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83" t="s">
        <v>37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ROUND(J80, 2)</f>
        <v>100000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ROUND((SUM(BE80:BE97)),  2)</f>
        <v>100000</v>
      </c>
      <c r="G33" s="36"/>
      <c r="H33" s="36"/>
      <c r="I33" s="120">
        <v>0.21</v>
      </c>
      <c r="J33" s="119">
        <f>ROUND(((SUM(BE80:BE97))*I33),  2)</f>
        <v>21000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ROUND((SUM(BF80:BF97)),  2)</f>
        <v>0</v>
      </c>
      <c r="G34" s="36"/>
      <c r="H34" s="36"/>
      <c r="I34" s="120">
        <v>0.15</v>
      </c>
      <c r="J34" s="119">
        <f>ROUND(((SUM(BF80:BF97))*I34),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ROUND((SUM(BG80:BG97)),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ROUND((SUM(BH80:BH97)),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ROUND((SUM(BI80:BI97)),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121000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4" t="str">
        <f>E7</f>
        <v>Přístavba, nástavba a stavební úpravy restaurace Vlaštovka - nové zastřešení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02 - Vedlejší a ostatní rozpočtové náklady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parc.č. 54 a 116, k.ú. Jarkovice</v>
      </c>
      <c r="G52" s="38"/>
      <c r="H52" s="38"/>
      <c r="I52" s="31" t="s">
        <v>23</v>
      </c>
      <c r="J52" s="61" t="str">
        <f>IF(J12="","",J12)</f>
        <v>1. 8. 2022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Městská část Vlaštovičky</v>
      </c>
      <c r="G54" s="38"/>
      <c r="H54" s="38"/>
      <c r="I54" s="31" t="s">
        <v>31</v>
      </c>
      <c r="J54" s="34" t="str">
        <f>E21</f>
        <v>Ing. Petr Pfleger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J80</f>
        <v>100000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1209</v>
      </c>
      <c r="E60" s="139"/>
      <c r="F60" s="139"/>
      <c r="G60" s="139"/>
      <c r="H60" s="139"/>
      <c r="I60" s="139"/>
      <c r="J60" s="140">
        <f>J81</f>
        <v>100000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115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26.25" customHeight="1">
      <c r="A70" s="36"/>
      <c r="B70" s="37"/>
      <c r="C70" s="38"/>
      <c r="D70" s="38"/>
      <c r="E70" s="384" t="str">
        <f>E7</f>
        <v>Přístavba, nástavba a stavební úpravy restaurace Vlaštovka - nové zastřešení</v>
      </c>
      <c r="F70" s="385"/>
      <c r="G70" s="385"/>
      <c r="H70" s="385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87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56" t="str">
        <f>E9</f>
        <v>02 - Vedlejší a ostatní rozpočtové náklady</v>
      </c>
      <c r="F72" s="386"/>
      <c r="G72" s="386"/>
      <c r="H72" s="386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parc.č. 54 a 116, k.ú. Jarkovice</v>
      </c>
      <c r="G74" s="38"/>
      <c r="H74" s="38"/>
      <c r="I74" s="31" t="s">
        <v>23</v>
      </c>
      <c r="J74" s="61" t="str">
        <f>IF(J12="","",J12)</f>
        <v>1. 8. 2022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Městská část Vlaštovičky</v>
      </c>
      <c r="G76" s="38"/>
      <c r="H76" s="38"/>
      <c r="I76" s="31" t="s">
        <v>31</v>
      </c>
      <c r="J76" s="34" t="str">
        <f>E21</f>
        <v>Ing. Petr Pfleger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34</v>
      </c>
      <c r="J77" s="34" t="str">
        <f>E24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116</v>
      </c>
      <c r="D79" s="151" t="s">
        <v>57</v>
      </c>
      <c r="E79" s="151" t="s">
        <v>53</v>
      </c>
      <c r="F79" s="151" t="s">
        <v>54</v>
      </c>
      <c r="G79" s="151" t="s">
        <v>117</v>
      </c>
      <c r="H79" s="151" t="s">
        <v>118</v>
      </c>
      <c r="I79" s="151" t="s">
        <v>119</v>
      </c>
      <c r="J79" s="151" t="s">
        <v>91</v>
      </c>
      <c r="K79" s="152" t="s">
        <v>120</v>
      </c>
      <c r="L79" s="153"/>
      <c r="M79" s="70" t="s">
        <v>19</v>
      </c>
      <c r="N79" s="71" t="s">
        <v>42</v>
      </c>
      <c r="O79" s="71" t="s">
        <v>121</v>
      </c>
      <c r="P79" s="71" t="s">
        <v>122</v>
      </c>
      <c r="Q79" s="71" t="s">
        <v>123</v>
      </c>
      <c r="R79" s="71" t="s">
        <v>124</v>
      </c>
      <c r="S79" s="71" t="s">
        <v>125</v>
      </c>
      <c r="T79" s="72" t="s">
        <v>126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127</v>
      </c>
      <c r="D80" s="38"/>
      <c r="E80" s="38"/>
      <c r="F80" s="38"/>
      <c r="G80" s="38"/>
      <c r="H80" s="38"/>
      <c r="I80" s="38"/>
      <c r="J80" s="154">
        <f>BK80</f>
        <v>100000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71</v>
      </c>
      <c r="AU80" s="19" t="s">
        <v>92</v>
      </c>
      <c r="BK80" s="158">
        <f>BK81</f>
        <v>100000</v>
      </c>
    </row>
    <row r="81" spans="1:65" s="12" customFormat="1" ht="25.9" customHeight="1">
      <c r="B81" s="159"/>
      <c r="C81" s="160"/>
      <c r="D81" s="161" t="s">
        <v>71</v>
      </c>
      <c r="E81" s="162" t="s">
        <v>1210</v>
      </c>
      <c r="F81" s="162" t="s">
        <v>1211</v>
      </c>
      <c r="G81" s="160"/>
      <c r="H81" s="160"/>
      <c r="I81" s="163"/>
      <c r="J81" s="164">
        <f>BK81</f>
        <v>100000</v>
      </c>
      <c r="K81" s="160"/>
      <c r="L81" s="165"/>
      <c r="M81" s="166"/>
      <c r="N81" s="167"/>
      <c r="O81" s="167"/>
      <c r="P81" s="168">
        <f>SUM(P82:P97)</f>
        <v>0</v>
      </c>
      <c r="Q81" s="167"/>
      <c r="R81" s="168">
        <f>SUM(R82:R97)</f>
        <v>0</v>
      </c>
      <c r="S81" s="167"/>
      <c r="T81" s="169">
        <f>SUM(T82:T97)</f>
        <v>0</v>
      </c>
      <c r="AR81" s="170" t="s">
        <v>163</v>
      </c>
      <c r="AT81" s="171" t="s">
        <v>71</v>
      </c>
      <c r="AU81" s="171" t="s">
        <v>72</v>
      </c>
      <c r="AY81" s="170" t="s">
        <v>130</v>
      </c>
      <c r="BK81" s="172">
        <f>SUM(BK82:BK97)</f>
        <v>100000</v>
      </c>
    </row>
    <row r="82" spans="1:65" s="2" customFormat="1" ht="55.5" customHeight="1">
      <c r="A82" s="36"/>
      <c r="B82" s="37"/>
      <c r="C82" s="175" t="s">
        <v>79</v>
      </c>
      <c r="D82" s="175" t="s">
        <v>132</v>
      </c>
      <c r="E82" s="176" t="s">
        <v>1212</v>
      </c>
      <c r="F82" s="177" t="s">
        <v>1213</v>
      </c>
      <c r="G82" s="178" t="s">
        <v>221</v>
      </c>
      <c r="H82" s="179">
        <v>1</v>
      </c>
      <c r="I82" s="180"/>
      <c r="J82" s="181">
        <f t="shared" ref="J82:J97" si="0">ROUND(I82*H82,2)</f>
        <v>0</v>
      </c>
      <c r="K82" s="177" t="s">
        <v>19</v>
      </c>
      <c r="L82" s="41"/>
      <c r="M82" s="182" t="s">
        <v>19</v>
      </c>
      <c r="N82" s="183" t="s">
        <v>43</v>
      </c>
      <c r="O82" s="66"/>
      <c r="P82" s="184">
        <f t="shared" ref="P82:P97" si="1">O82*H82</f>
        <v>0</v>
      </c>
      <c r="Q82" s="184">
        <v>0</v>
      </c>
      <c r="R82" s="184">
        <f t="shared" ref="R82:R97" si="2">Q82*H82</f>
        <v>0</v>
      </c>
      <c r="S82" s="184">
        <v>0</v>
      </c>
      <c r="T82" s="185">
        <f t="shared" ref="T82:T97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1214</v>
      </c>
      <c r="AT82" s="186" t="s">
        <v>132</v>
      </c>
      <c r="AU82" s="186" t="s">
        <v>79</v>
      </c>
      <c r="AY82" s="19" t="s">
        <v>130</v>
      </c>
      <c r="BE82" s="187">
        <f t="shared" ref="BE82:BE97" si="4">IF(N82="základní",J82,0)</f>
        <v>0</v>
      </c>
      <c r="BF82" s="187">
        <f t="shared" ref="BF82:BF97" si="5">IF(N82="snížená",J82,0)</f>
        <v>0</v>
      </c>
      <c r="BG82" s="187">
        <f t="shared" ref="BG82:BG97" si="6">IF(N82="zákl. přenesená",J82,0)</f>
        <v>0</v>
      </c>
      <c r="BH82" s="187">
        <f t="shared" ref="BH82:BH97" si="7">IF(N82="sníž. přenesená",J82,0)</f>
        <v>0</v>
      </c>
      <c r="BI82" s="187">
        <f t="shared" ref="BI82:BI97" si="8">IF(N82="nulová",J82,0)</f>
        <v>0</v>
      </c>
      <c r="BJ82" s="19" t="s">
        <v>79</v>
      </c>
      <c r="BK82" s="187">
        <f t="shared" ref="BK82:BK97" si="9">ROUND(I82*H82,2)</f>
        <v>0</v>
      </c>
      <c r="BL82" s="19" t="s">
        <v>1214</v>
      </c>
      <c r="BM82" s="186" t="s">
        <v>1215</v>
      </c>
    </row>
    <row r="83" spans="1:65" s="2" customFormat="1" ht="49.15" customHeight="1">
      <c r="A83" s="36"/>
      <c r="B83" s="37"/>
      <c r="C83" s="175" t="s">
        <v>81</v>
      </c>
      <c r="D83" s="175" t="s">
        <v>132</v>
      </c>
      <c r="E83" s="176" t="s">
        <v>1216</v>
      </c>
      <c r="F83" s="177" t="s">
        <v>1217</v>
      </c>
      <c r="G83" s="178" t="s">
        <v>221</v>
      </c>
      <c r="H83" s="179">
        <v>1</v>
      </c>
      <c r="I83" s="180"/>
      <c r="J83" s="181">
        <f t="shared" si="0"/>
        <v>0</v>
      </c>
      <c r="K83" s="177" t="s">
        <v>19</v>
      </c>
      <c r="L83" s="41"/>
      <c r="M83" s="182" t="s">
        <v>19</v>
      </c>
      <c r="N83" s="183" t="s">
        <v>43</v>
      </c>
      <c r="O83" s="66"/>
      <c r="P83" s="184">
        <f t="shared" si="1"/>
        <v>0</v>
      </c>
      <c r="Q83" s="184">
        <v>0</v>
      </c>
      <c r="R83" s="184">
        <f t="shared" si="2"/>
        <v>0</v>
      </c>
      <c r="S83" s="184">
        <v>0</v>
      </c>
      <c r="T83" s="185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1214</v>
      </c>
      <c r="AT83" s="186" t="s">
        <v>132</v>
      </c>
      <c r="AU83" s="186" t="s">
        <v>79</v>
      </c>
      <c r="AY83" s="19" t="s">
        <v>130</v>
      </c>
      <c r="BE83" s="187">
        <f t="shared" si="4"/>
        <v>0</v>
      </c>
      <c r="BF83" s="187">
        <f t="shared" si="5"/>
        <v>0</v>
      </c>
      <c r="BG83" s="187">
        <f t="shared" si="6"/>
        <v>0</v>
      </c>
      <c r="BH83" s="187">
        <f t="shared" si="7"/>
        <v>0</v>
      </c>
      <c r="BI83" s="187">
        <f t="shared" si="8"/>
        <v>0</v>
      </c>
      <c r="BJ83" s="19" t="s">
        <v>79</v>
      </c>
      <c r="BK83" s="187">
        <f t="shared" si="9"/>
        <v>0</v>
      </c>
      <c r="BL83" s="19" t="s">
        <v>1214</v>
      </c>
      <c r="BM83" s="186" t="s">
        <v>1218</v>
      </c>
    </row>
    <row r="84" spans="1:65" s="2" customFormat="1" ht="33" customHeight="1">
      <c r="A84" s="36"/>
      <c r="B84" s="37"/>
      <c r="C84" s="175" t="s">
        <v>151</v>
      </c>
      <c r="D84" s="175" t="s">
        <v>132</v>
      </c>
      <c r="E84" s="176" t="s">
        <v>1219</v>
      </c>
      <c r="F84" s="177" t="s">
        <v>1220</v>
      </c>
      <c r="G84" s="178" t="s">
        <v>221</v>
      </c>
      <c r="H84" s="179">
        <v>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43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1214</v>
      </c>
      <c r="AT84" s="186" t="s">
        <v>132</v>
      </c>
      <c r="AU84" s="186" t="s">
        <v>79</v>
      </c>
      <c r="AY84" s="19" t="s">
        <v>130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79</v>
      </c>
      <c r="BK84" s="187">
        <f t="shared" si="9"/>
        <v>0</v>
      </c>
      <c r="BL84" s="19" t="s">
        <v>1214</v>
      </c>
      <c r="BM84" s="186" t="s">
        <v>1221</v>
      </c>
    </row>
    <row r="85" spans="1:65" s="2" customFormat="1" ht="16.5" customHeight="1">
      <c r="A85" s="36"/>
      <c r="B85" s="37"/>
      <c r="C85" s="175" t="s">
        <v>137</v>
      </c>
      <c r="D85" s="175" t="s">
        <v>132</v>
      </c>
      <c r="E85" s="176" t="s">
        <v>1222</v>
      </c>
      <c r="F85" s="177" t="s">
        <v>1223</v>
      </c>
      <c r="G85" s="178" t="s">
        <v>221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43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1214</v>
      </c>
      <c r="AT85" s="186" t="s">
        <v>132</v>
      </c>
      <c r="AU85" s="186" t="s">
        <v>79</v>
      </c>
      <c r="AY85" s="19" t="s">
        <v>130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79</v>
      </c>
      <c r="BK85" s="187">
        <f t="shared" si="9"/>
        <v>0</v>
      </c>
      <c r="BL85" s="19" t="s">
        <v>1214</v>
      </c>
      <c r="BM85" s="186" t="s">
        <v>1224</v>
      </c>
    </row>
    <row r="86" spans="1:65" s="2" customFormat="1" ht="24.2" customHeight="1">
      <c r="A86" s="36"/>
      <c r="B86" s="37"/>
      <c r="C86" s="175" t="s">
        <v>163</v>
      </c>
      <c r="D86" s="175" t="s">
        <v>132</v>
      </c>
      <c r="E86" s="176" t="s">
        <v>1225</v>
      </c>
      <c r="F86" s="177" t="s">
        <v>1226</v>
      </c>
      <c r="G86" s="178" t="s">
        <v>221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43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1214</v>
      </c>
      <c r="AT86" s="186" t="s">
        <v>132</v>
      </c>
      <c r="AU86" s="186" t="s">
        <v>79</v>
      </c>
      <c r="AY86" s="19" t="s">
        <v>130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79</v>
      </c>
      <c r="BK86" s="187">
        <f t="shared" si="9"/>
        <v>0</v>
      </c>
      <c r="BL86" s="19" t="s">
        <v>1214</v>
      </c>
      <c r="BM86" s="186" t="s">
        <v>1227</v>
      </c>
    </row>
    <row r="87" spans="1:65" s="2" customFormat="1" ht="37.9" customHeight="1">
      <c r="A87" s="36"/>
      <c r="B87" s="37"/>
      <c r="C87" s="175" t="s">
        <v>175</v>
      </c>
      <c r="D87" s="175" t="s">
        <v>132</v>
      </c>
      <c r="E87" s="176" t="s">
        <v>1228</v>
      </c>
      <c r="F87" s="177" t="s">
        <v>1229</v>
      </c>
      <c r="G87" s="178" t="s">
        <v>221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43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1214</v>
      </c>
      <c r="AT87" s="186" t="s">
        <v>132</v>
      </c>
      <c r="AU87" s="186" t="s">
        <v>79</v>
      </c>
      <c r="AY87" s="19" t="s">
        <v>130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79</v>
      </c>
      <c r="BK87" s="187">
        <f t="shared" si="9"/>
        <v>0</v>
      </c>
      <c r="BL87" s="19" t="s">
        <v>1214</v>
      </c>
      <c r="BM87" s="186" t="s">
        <v>1230</v>
      </c>
    </row>
    <row r="88" spans="1:65" s="2" customFormat="1" ht="16.5" customHeight="1">
      <c r="A88" s="36"/>
      <c r="B88" s="37"/>
      <c r="C88" s="175" t="s">
        <v>180</v>
      </c>
      <c r="D88" s="175" t="s">
        <v>132</v>
      </c>
      <c r="E88" s="176" t="s">
        <v>1231</v>
      </c>
      <c r="F88" s="177" t="s">
        <v>1232</v>
      </c>
      <c r="G88" s="178" t="s">
        <v>221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43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1214</v>
      </c>
      <c r="AT88" s="186" t="s">
        <v>132</v>
      </c>
      <c r="AU88" s="186" t="s">
        <v>79</v>
      </c>
      <c r="AY88" s="19" t="s">
        <v>130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79</v>
      </c>
      <c r="BK88" s="187">
        <f t="shared" si="9"/>
        <v>0</v>
      </c>
      <c r="BL88" s="19" t="s">
        <v>1214</v>
      </c>
      <c r="BM88" s="186" t="s">
        <v>1233</v>
      </c>
    </row>
    <row r="89" spans="1:65" s="2" customFormat="1" ht="24.2" customHeight="1">
      <c r="A89" s="36"/>
      <c r="B89" s="37"/>
      <c r="C89" s="175" t="s">
        <v>188</v>
      </c>
      <c r="D89" s="175" t="s">
        <v>132</v>
      </c>
      <c r="E89" s="176" t="s">
        <v>1234</v>
      </c>
      <c r="F89" s="177" t="s">
        <v>1235</v>
      </c>
      <c r="G89" s="178" t="s">
        <v>221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43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1214</v>
      </c>
      <c r="AT89" s="186" t="s">
        <v>132</v>
      </c>
      <c r="AU89" s="186" t="s">
        <v>79</v>
      </c>
      <c r="AY89" s="19" t="s">
        <v>130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79</v>
      </c>
      <c r="BK89" s="187">
        <f t="shared" si="9"/>
        <v>0</v>
      </c>
      <c r="BL89" s="19" t="s">
        <v>1214</v>
      </c>
      <c r="BM89" s="186" t="s">
        <v>1236</v>
      </c>
    </row>
    <row r="90" spans="1:65" s="2" customFormat="1" ht="16.5" customHeight="1">
      <c r="A90" s="36"/>
      <c r="B90" s="37"/>
      <c r="C90" s="175" t="s">
        <v>193</v>
      </c>
      <c r="D90" s="175" t="s">
        <v>132</v>
      </c>
      <c r="E90" s="176" t="s">
        <v>1237</v>
      </c>
      <c r="F90" s="177" t="s">
        <v>1238</v>
      </c>
      <c r="G90" s="178" t="s">
        <v>221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43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1214</v>
      </c>
      <c r="AT90" s="186" t="s">
        <v>132</v>
      </c>
      <c r="AU90" s="186" t="s">
        <v>79</v>
      </c>
      <c r="AY90" s="19" t="s">
        <v>130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79</v>
      </c>
      <c r="BK90" s="187">
        <f t="shared" si="9"/>
        <v>0</v>
      </c>
      <c r="BL90" s="19" t="s">
        <v>1214</v>
      </c>
      <c r="BM90" s="186" t="s">
        <v>1239</v>
      </c>
    </row>
    <row r="91" spans="1:65" s="2" customFormat="1" ht="24.2" customHeight="1">
      <c r="A91" s="36"/>
      <c r="B91" s="37"/>
      <c r="C91" s="175" t="s">
        <v>200</v>
      </c>
      <c r="D91" s="175" t="s">
        <v>132</v>
      </c>
      <c r="E91" s="176" t="s">
        <v>1240</v>
      </c>
      <c r="F91" s="177" t="s">
        <v>1241</v>
      </c>
      <c r="G91" s="178" t="s">
        <v>221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43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1214</v>
      </c>
      <c r="AT91" s="186" t="s">
        <v>132</v>
      </c>
      <c r="AU91" s="186" t="s">
        <v>79</v>
      </c>
      <c r="AY91" s="19" t="s">
        <v>130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79</v>
      </c>
      <c r="BK91" s="187">
        <f t="shared" si="9"/>
        <v>0</v>
      </c>
      <c r="BL91" s="19" t="s">
        <v>1214</v>
      </c>
      <c r="BM91" s="186" t="s">
        <v>1242</v>
      </c>
    </row>
    <row r="92" spans="1:65" s="2" customFormat="1" ht="24.2" customHeight="1">
      <c r="A92" s="36"/>
      <c r="B92" s="37"/>
      <c r="C92" s="175" t="s">
        <v>206</v>
      </c>
      <c r="D92" s="175" t="s">
        <v>132</v>
      </c>
      <c r="E92" s="176" t="s">
        <v>1243</v>
      </c>
      <c r="F92" s="177" t="s">
        <v>1244</v>
      </c>
      <c r="G92" s="178" t="s">
        <v>221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43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1214</v>
      </c>
      <c r="AT92" s="186" t="s">
        <v>132</v>
      </c>
      <c r="AU92" s="186" t="s">
        <v>79</v>
      </c>
      <c r="AY92" s="19" t="s">
        <v>130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79</v>
      </c>
      <c r="BK92" s="187">
        <f t="shared" si="9"/>
        <v>0</v>
      </c>
      <c r="BL92" s="19" t="s">
        <v>1214</v>
      </c>
      <c r="BM92" s="186" t="s">
        <v>1245</v>
      </c>
    </row>
    <row r="93" spans="1:65" s="2" customFormat="1" ht="49.15" customHeight="1">
      <c r="A93" s="36"/>
      <c r="B93" s="37"/>
      <c r="C93" s="175" t="s">
        <v>212</v>
      </c>
      <c r="D93" s="175" t="s">
        <v>132</v>
      </c>
      <c r="E93" s="176" t="s">
        <v>1246</v>
      </c>
      <c r="F93" s="177" t="s">
        <v>1247</v>
      </c>
      <c r="G93" s="178" t="s">
        <v>221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43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1214</v>
      </c>
      <c r="AT93" s="186" t="s">
        <v>132</v>
      </c>
      <c r="AU93" s="186" t="s">
        <v>79</v>
      </c>
      <c r="AY93" s="19" t="s">
        <v>130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79</v>
      </c>
      <c r="BK93" s="187">
        <f t="shared" si="9"/>
        <v>0</v>
      </c>
      <c r="BL93" s="19" t="s">
        <v>1214</v>
      </c>
      <c r="BM93" s="186" t="s">
        <v>1248</v>
      </c>
    </row>
    <row r="94" spans="1:65" s="2" customFormat="1" ht="21.75" customHeight="1">
      <c r="A94" s="36"/>
      <c r="B94" s="37"/>
      <c r="C94" s="175" t="s">
        <v>218</v>
      </c>
      <c r="D94" s="175" t="s">
        <v>132</v>
      </c>
      <c r="E94" s="176" t="s">
        <v>1249</v>
      </c>
      <c r="F94" s="177" t="s">
        <v>1250</v>
      </c>
      <c r="G94" s="178" t="s">
        <v>221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43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1214</v>
      </c>
      <c r="AT94" s="186" t="s">
        <v>132</v>
      </c>
      <c r="AU94" s="186" t="s">
        <v>79</v>
      </c>
      <c r="AY94" s="19" t="s">
        <v>130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79</v>
      </c>
      <c r="BK94" s="187">
        <f t="shared" si="9"/>
        <v>0</v>
      </c>
      <c r="BL94" s="19" t="s">
        <v>1214</v>
      </c>
      <c r="BM94" s="186" t="s">
        <v>1251</v>
      </c>
    </row>
    <row r="95" spans="1:65" s="2" customFormat="1" ht="16.5" customHeight="1">
      <c r="A95" s="36"/>
      <c r="B95" s="37"/>
      <c r="C95" s="175" t="s">
        <v>224</v>
      </c>
      <c r="D95" s="175" t="s">
        <v>132</v>
      </c>
      <c r="E95" s="176" t="s">
        <v>1252</v>
      </c>
      <c r="F95" s="177" t="s">
        <v>1253</v>
      </c>
      <c r="G95" s="178" t="s">
        <v>221</v>
      </c>
      <c r="H95" s="179">
        <v>1</v>
      </c>
      <c r="I95" s="180"/>
      <c r="J95" s="181">
        <f t="shared" si="0"/>
        <v>0</v>
      </c>
      <c r="K95" s="177" t="s">
        <v>19</v>
      </c>
      <c r="L95" s="41"/>
      <c r="M95" s="182" t="s">
        <v>19</v>
      </c>
      <c r="N95" s="183" t="s">
        <v>43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1214</v>
      </c>
      <c r="AT95" s="186" t="s">
        <v>132</v>
      </c>
      <c r="AU95" s="186" t="s">
        <v>79</v>
      </c>
      <c r="AY95" s="19" t="s">
        <v>130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79</v>
      </c>
      <c r="BK95" s="187">
        <f t="shared" si="9"/>
        <v>0</v>
      </c>
      <c r="BL95" s="19" t="s">
        <v>1214</v>
      </c>
      <c r="BM95" s="186" t="s">
        <v>1254</v>
      </c>
    </row>
    <row r="96" spans="1:65" s="2" customFormat="1" ht="24.2" customHeight="1">
      <c r="A96" s="36"/>
      <c r="B96" s="37"/>
      <c r="C96" s="175" t="s">
        <v>8</v>
      </c>
      <c r="D96" s="175" t="s">
        <v>132</v>
      </c>
      <c r="E96" s="176" t="s">
        <v>1255</v>
      </c>
      <c r="F96" s="177" t="s">
        <v>1256</v>
      </c>
      <c r="G96" s="178" t="s">
        <v>221</v>
      </c>
      <c r="H96" s="179">
        <v>1</v>
      </c>
      <c r="I96" s="180"/>
      <c r="J96" s="181">
        <f t="shared" si="0"/>
        <v>0</v>
      </c>
      <c r="K96" s="177" t="s">
        <v>19</v>
      </c>
      <c r="L96" s="41"/>
      <c r="M96" s="182" t="s">
        <v>19</v>
      </c>
      <c r="N96" s="183" t="s">
        <v>43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1214</v>
      </c>
      <c r="AT96" s="186" t="s">
        <v>132</v>
      </c>
      <c r="AU96" s="186" t="s">
        <v>79</v>
      </c>
      <c r="AY96" s="19" t="s">
        <v>130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79</v>
      </c>
      <c r="BK96" s="187">
        <f t="shared" si="9"/>
        <v>0</v>
      </c>
      <c r="BL96" s="19" t="s">
        <v>1214</v>
      </c>
      <c r="BM96" s="186" t="s">
        <v>1257</v>
      </c>
    </row>
    <row r="97" spans="1:65" s="2" customFormat="1" ht="24.2" customHeight="1">
      <c r="A97" s="36"/>
      <c r="B97" s="37"/>
      <c r="C97" s="175" t="s">
        <v>248</v>
      </c>
      <c r="D97" s="175" t="s">
        <v>132</v>
      </c>
      <c r="E97" s="176" t="s">
        <v>1258</v>
      </c>
      <c r="F97" s="177" t="s">
        <v>1259</v>
      </c>
      <c r="G97" s="178" t="s">
        <v>221</v>
      </c>
      <c r="H97" s="179">
        <v>1</v>
      </c>
      <c r="I97" s="395">
        <v>100000</v>
      </c>
      <c r="J97" s="181">
        <f t="shared" si="0"/>
        <v>100000</v>
      </c>
      <c r="K97" s="177" t="s">
        <v>19</v>
      </c>
      <c r="L97" s="41"/>
      <c r="M97" s="251" t="s">
        <v>19</v>
      </c>
      <c r="N97" s="252" t="s">
        <v>43</v>
      </c>
      <c r="O97" s="253"/>
      <c r="P97" s="254">
        <f t="shared" si="1"/>
        <v>0</v>
      </c>
      <c r="Q97" s="254">
        <v>0</v>
      </c>
      <c r="R97" s="254">
        <f t="shared" si="2"/>
        <v>0</v>
      </c>
      <c r="S97" s="254">
        <v>0</v>
      </c>
      <c r="T97" s="25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1214</v>
      </c>
      <c r="AT97" s="186" t="s">
        <v>132</v>
      </c>
      <c r="AU97" s="186" t="s">
        <v>79</v>
      </c>
      <c r="AY97" s="19" t="s">
        <v>130</v>
      </c>
      <c r="BE97" s="187">
        <f t="shared" si="4"/>
        <v>100000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79</v>
      </c>
      <c r="BK97" s="187">
        <f t="shared" si="9"/>
        <v>100000</v>
      </c>
      <c r="BL97" s="19" t="s">
        <v>1214</v>
      </c>
      <c r="BM97" s="186" t="s">
        <v>1260</v>
      </c>
    </row>
    <row r="98" spans="1:65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41"/>
      <c r="M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</sheetData>
  <sheetProtection password="CBBB" sheet="1" objects="1" scenarios="1" formatColumns="0" formatRows="0" autoFilter="0"/>
  <autoFilter ref="C79:K9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1261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1262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1263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1264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1265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1266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1267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1268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1269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1270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1271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78</v>
      </c>
      <c r="F18" s="392" t="s">
        <v>1272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1273</v>
      </c>
      <c r="F19" s="392" t="s">
        <v>1274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1275</v>
      </c>
      <c r="F20" s="392" t="s">
        <v>1276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84</v>
      </c>
      <c r="F21" s="392" t="s">
        <v>1277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1278</v>
      </c>
      <c r="F22" s="392" t="s">
        <v>1279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1280</v>
      </c>
      <c r="F23" s="392" t="s">
        <v>1281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1282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1283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1284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1285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1286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1287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1288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1289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1290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116</v>
      </c>
      <c r="F36" s="265"/>
      <c r="G36" s="392" t="s">
        <v>1291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1292</v>
      </c>
      <c r="F37" s="265"/>
      <c r="G37" s="392" t="s">
        <v>1293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53</v>
      </c>
      <c r="F38" s="265"/>
      <c r="G38" s="392" t="s">
        <v>1294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54</v>
      </c>
      <c r="F39" s="265"/>
      <c r="G39" s="392" t="s">
        <v>1295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117</v>
      </c>
      <c r="F40" s="265"/>
      <c r="G40" s="392" t="s">
        <v>1296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118</v>
      </c>
      <c r="F41" s="265"/>
      <c r="G41" s="392" t="s">
        <v>1297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1298</v>
      </c>
      <c r="F42" s="265"/>
      <c r="G42" s="392" t="s">
        <v>1299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1300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1301</v>
      </c>
      <c r="F44" s="265"/>
      <c r="G44" s="392" t="s">
        <v>1302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120</v>
      </c>
      <c r="F45" s="265"/>
      <c r="G45" s="392" t="s">
        <v>1303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1304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1305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1306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1307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1308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1309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1310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1311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1312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1313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1314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1315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1316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1317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1318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1319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1320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1321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1322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1323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1324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1325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1326</v>
      </c>
      <c r="D76" s="281"/>
      <c r="E76" s="281"/>
      <c r="F76" s="281" t="s">
        <v>1327</v>
      </c>
      <c r="G76" s="282"/>
      <c r="H76" s="281" t="s">
        <v>54</v>
      </c>
      <c r="I76" s="281" t="s">
        <v>57</v>
      </c>
      <c r="J76" s="281" t="s">
        <v>1328</v>
      </c>
      <c r="K76" s="280"/>
    </row>
    <row r="77" spans="2:11" s="1" customFormat="1" ht="17.25" customHeight="1">
      <c r="B77" s="279"/>
      <c r="C77" s="283" t="s">
        <v>1329</v>
      </c>
      <c r="D77" s="283"/>
      <c r="E77" s="283"/>
      <c r="F77" s="284" t="s">
        <v>1330</v>
      </c>
      <c r="G77" s="285"/>
      <c r="H77" s="283"/>
      <c r="I77" s="283"/>
      <c r="J77" s="283" t="s">
        <v>1331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53</v>
      </c>
      <c r="D79" s="288"/>
      <c r="E79" s="288"/>
      <c r="F79" s="289" t="s">
        <v>1332</v>
      </c>
      <c r="G79" s="290"/>
      <c r="H79" s="268" t="s">
        <v>1333</v>
      </c>
      <c r="I79" s="268" t="s">
        <v>1334</v>
      </c>
      <c r="J79" s="268">
        <v>20</v>
      </c>
      <c r="K79" s="280"/>
    </row>
    <row r="80" spans="2:11" s="1" customFormat="1" ht="15" customHeight="1">
      <c r="B80" s="279"/>
      <c r="C80" s="268" t="s">
        <v>1335</v>
      </c>
      <c r="D80" s="268"/>
      <c r="E80" s="268"/>
      <c r="F80" s="289" t="s">
        <v>1332</v>
      </c>
      <c r="G80" s="290"/>
      <c r="H80" s="268" t="s">
        <v>1336</v>
      </c>
      <c r="I80" s="268" t="s">
        <v>1334</v>
      </c>
      <c r="J80" s="268">
        <v>120</v>
      </c>
      <c r="K80" s="280"/>
    </row>
    <row r="81" spans="2:11" s="1" customFormat="1" ht="15" customHeight="1">
      <c r="B81" s="291"/>
      <c r="C81" s="268" t="s">
        <v>1337</v>
      </c>
      <c r="D81" s="268"/>
      <c r="E81" s="268"/>
      <c r="F81" s="289" t="s">
        <v>1338</v>
      </c>
      <c r="G81" s="290"/>
      <c r="H81" s="268" t="s">
        <v>1339</v>
      </c>
      <c r="I81" s="268" t="s">
        <v>1334</v>
      </c>
      <c r="J81" s="268">
        <v>50</v>
      </c>
      <c r="K81" s="280"/>
    </row>
    <row r="82" spans="2:11" s="1" customFormat="1" ht="15" customHeight="1">
      <c r="B82" s="291"/>
      <c r="C82" s="268" t="s">
        <v>1340</v>
      </c>
      <c r="D82" s="268"/>
      <c r="E82" s="268"/>
      <c r="F82" s="289" t="s">
        <v>1332</v>
      </c>
      <c r="G82" s="290"/>
      <c r="H82" s="268" t="s">
        <v>1341</v>
      </c>
      <c r="I82" s="268" t="s">
        <v>1342</v>
      </c>
      <c r="J82" s="268"/>
      <c r="K82" s="280"/>
    </row>
    <row r="83" spans="2:11" s="1" customFormat="1" ht="15" customHeight="1">
      <c r="B83" s="291"/>
      <c r="C83" s="292" t="s">
        <v>1343</v>
      </c>
      <c r="D83" s="292"/>
      <c r="E83" s="292"/>
      <c r="F83" s="293" t="s">
        <v>1338</v>
      </c>
      <c r="G83" s="292"/>
      <c r="H83" s="292" t="s">
        <v>1344</v>
      </c>
      <c r="I83" s="292" t="s">
        <v>1334</v>
      </c>
      <c r="J83" s="292">
        <v>15</v>
      </c>
      <c r="K83" s="280"/>
    </row>
    <row r="84" spans="2:11" s="1" customFormat="1" ht="15" customHeight="1">
      <c r="B84" s="291"/>
      <c r="C84" s="292" t="s">
        <v>1345</v>
      </c>
      <c r="D84" s="292"/>
      <c r="E84" s="292"/>
      <c r="F84" s="293" t="s">
        <v>1338</v>
      </c>
      <c r="G84" s="292"/>
      <c r="H84" s="292" t="s">
        <v>1346</v>
      </c>
      <c r="I84" s="292" t="s">
        <v>1334</v>
      </c>
      <c r="J84" s="292">
        <v>15</v>
      </c>
      <c r="K84" s="280"/>
    </row>
    <row r="85" spans="2:11" s="1" customFormat="1" ht="15" customHeight="1">
      <c r="B85" s="291"/>
      <c r="C85" s="292" t="s">
        <v>1347</v>
      </c>
      <c r="D85" s="292"/>
      <c r="E85" s="292"/>
      <c r="F85" s="293" t="s">
        <v>1338</v>
      </c>
      <c r="G85" s="292"/>
      <c r="H85" s="292" t="s">
        <v>1348</v>
      </c>
      <c r="I85" s="292" t="s">
        <v>1334</v>
      </c>
      <c r="J85" s="292">
        <v>20</v>
      </c>
      <c r="K85" s="280"/>
    </row>
    <row r="86" spans="2:11" s="1" customFormat="1" ht="15" customHeight="1">
      <c r="B86" s="291"/>
      <c r="C86" s="292" t="s">
        <v>1349</v>
      </c>
      <c r="D86" s="292"/>
      <c r="E86" s="292"/>
      <c r="F86" s="293" t="s">
        <v>1338</v>
      </c>
      <c r="G86" s="292"/>
      <c r="H86" s="292" t="s">
        <v>1350</v>
      </c>
      <c r="I86" s="292" t="s">
        <v>1334</v>
      </c>
      <c r="J86" s="292">
        <v>20</v>
      </c>
      <c r="K86" s="280"/>
    </row>
    <row r="87" spans="2:11" s="1" customFormat="1" ht="15" customHeight="1">
      <c r="B87" s="291"/>
      <c r="C87" s="268" t="s">
        <v>1351</v>
      </c>
      <c r="D87" s="268"/>
      <c r="E87" s="268"/>
      <c r="F87" s="289" t="s">
        <v>1338</v>
      </c>
      <c r="G87" s="290"/>
      <c r="H87" s="268" t="s">
        <v>1352</v>
      </c>
      <c r="I87" s="268" t="s">
        <v>1334</v>
      </c>
      <c r="J87" s="268">
        <v>50</v>
      </c>
      <c r="K87" s="280"/>
    </row>
    <row r="88" spans="2:11" s="1" customFormat="1" ht="15" customHeight="1">
      <c r="B88" s="291"/>
      <c r="C88" s="268" t="s">
        <v>1353</v>
      </c>
      <c r="D88" s="268"/>
      <c r="E88" s="268"/>
      <c r="F88" s="289" t="s">
        <v>1338</v>
      </c>
      <c r="G88" s="290"/>
      <c r="H88" s="268" t="s">
        <v>1354</v>
      </c>
      <c r="I88" s="268" t="s">
        <v>1334</v>
      </c>
      <c r="J88" s="268">
        <v>20</v>
      </c>
      <c r="K88" s="280"/>
    </row>
    <row r="89" spans="2:11" s="1" customFormat="1" ht="15" customHeight="1">
      <c r="B89" s="291"/>
      <c r="C89" s="268" t="s">
        <v>1355</v>
      </c>
      <c r="D89" s="268"/>
      <c r="E89" s="268"/>
      <c r="F89" s="289" t="s">
        <v>1338</v>
      </c>
      <c r="G89" s="290"/>
      <c r="H89" s="268" t="s">
        <v>1356</v>
      </c>
      <c r="I89" s="268" t="s">
        <v>1334</v>
      </c>
      <c r="J89" s="268">
        <v>20</v>
      </c>
      <c r="K89" s="280"/>
    </row>
    <row r="90" spans="2:11" s="1" customFormat="1" ht="15" customHeight="1">
      <c r="B90" s="291"/>
      <c r="C90" s="268" t="s">
        <v>1357</v>
      </c>
      <c r="D90" s="268"/>
      <c r="E90" s="268"/>
      <c r="F90" s="289" t="s">
        <v>1338</v>
      </c>
      <c r="G90" s="290"/>
      <c r="H90" s="268" t="s">
        <v>1358</v>
      </c>
      <c r="I90" s="268" t="s">
        <v>1334</v>
      </c>
      <c r="J90" s="268">
        <v>50</v>
      </c>
      <c r="K90" s="280"/>
    </row>
    <row r="91" spans="2:11" s="1" customFormat="1" ht="15" customHeight="1">
      <c r="B91" s="291"/>
      <c r="C91" s="268" t="s">
        <v>1359</v>
      </c>
      <c r="D91" s="268"/>
      <c r="E91" s="268"/>
      <c r="F91" s="289" t="s">
        <v>1338</v>
      </c>
      <c r="G91" s="290"/>
      <c r="H91" s="268" t="s">
        <v>1359</v>
      </c>
      <c r="I91" s="268" t="s">
        <v>1334</v>
      </c>
      <c r="J91" s="268">
        <v>50</v>
      </c>
      <c r="K91" s="280"/>
    </row>
    <row r="92" spans="2:11" s="1" customFormat="1" ht="15" customHeight="1">
      <c r="B92" s="291"/>
      <c r="C92" s="268" t="s">
        <v>1360</v>
      </c>
      <c r="D92" s="268"/>
      <c r="E92" s="268"/>
      <c r="F92" s="289" t="s">
        <v>1338</v>
      </c>
      <c r="G92" s="290"/>
      <c r="H92" s="268" t="s">
        <v>1361</v>
      </c>
      <c r="I92" s="268" t="s">
        <v>1334</v>
      </c>
      <c r="J92" s="268">
        <v>255</v>
      </c>
      <c r="K92" s="280"/>
    </row>
    <row r="93" spans="2:11" s="1" customFormat="1" ht="15" customHeight="1">
      <c r="B93" s="291"/>
      <c r="C93" s="268" t="s">
        <v>1362</v>
      </c>
      <c r="D93" s="268"/>
      <c r="E93" s="268"/>
      <c r="F93" s="289" t="s">
        <v>1332</v>
      </c>
      <c r="G93" s="290"/>
      <c r="H93" s="268" t="s">
        <v>1363</v>
      </c>
      <c r="I93" s="268" t="s">
        <v>1364</v>
      </c>
      <c r="J93" s="268"/>
      <c r="K93" s="280"/>
    </row>
    <row r="94" spans="2:11" s="1" customFormat="1" ht="15" customHeight="1">
      <c r="B94" s="291"/>
      <c r="C94" s="268" t="s">
        <v>1365</v>
      </c>
      <c r="D94" s="268"/>
      <c r="E94" s="268"/>
      <c r="F94" s="289" t="s">
        <v>1332</v>
      </c>
      <c r="G94" s="290"/>
      <c r="H94" s="268" t="s">
        <v>1366</v>
      </c>
      <c r="I94" s="268" t="s">
        <v>1367</v>
      </c>
      <c r="J94" s="268"/>
      <c r="K94" s="280"/>
    </row>
    <row r="95" spans="2:11" s="1" customFormat="1" ht="15" customHeight="1">
      <c r="B95" s="291"/>
      <c r="C95" s="268" t="s">
        <v>1368</v>
      </c>
      <c r="D95" s="268"/>
      <c r="E95" s="268"/>
      <c r="F95" s="289" t="s">
        <v>1332</v>
      </c>
      <c r="G95" s="290"/>
      <c r="H95" s="268" t="s">
        <v>1368</v>
      </c>
      <c r="I95" s="268" t="s">
        <v>1367</v>
      </c>
      <c r="J95" s="268"/>
      <c r="K95" s="280"/>
    </row>
    <row r="96" spans="2:11" s="1" customFormat="1" ht="15" customHeight="1">
      <c r="B96" s="291"/>
      <c r="C96" s="268" t="s">
        <v>38</v>
      </c>
      <c r="D96" s="268"/>
      <c r="E96" s="268"/>
      <c r="F96" s="289" t="s">
        <v>1332</v>
      </c>
      <c r="G96" s="290"/>
      <c r="H96" s="268" t="s">
        <v>1369</v>
      </c>
      <c r="I96" s="268" t="s">
        <v>1367</v>
      </c>
      <c r="J96" s="268"/>
      <c r="K96" s="280"/>
    </row>
    <row r="97" spans="2:11" s="1" customFormat="1" ht="15" customHeight="1">
      <c r="B97" s="291"/>
      <c r="C97" s="268" t="s">
        <v>48</v>
      </c>
      <c r="D97" s="268"/>
      <c r="E97" s="268"/>
      <c r="F97" s="289" t="s">
        <v>1332</v>
      </c>
      <c r="G97" s="290"/>
      <c r="H97" s="268" t="s">
        <v>1370</v>
      </c>
      <c r="I97" s="268" t="s">
        <v>1367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1371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1326</v>
      </c>
      <c r="D103" s="281"/>
      <c r="E103" s="281"/>
      <c r="F103" s="281" t="s">
        <v>1327</v>
      </c>
      <c r="G103" s="282"/>
      <c r="H103" s="281" t="s">
        <v>54</v>
      </c>
      <c r="I103" s="281" t="s">
        <v>57</v>
      </c>
      <c r="J103" s="281" t="s">
        <v>1328</v>
      </c>
      <c r="K103" s="280"/>
    </row>
    <row r="104" spans="2:11" s="1" customFormat="1" ht="17.25" customHeight="1">
      <c r="B104" s="279"/>
      <c r="C104" s="283" t="s">
        <v>1329</v>
      </c>
      <c r="D104" s="283"/>
      <c r="E104" s="283"/>
      <c r="F104" s="284" t="s">
        <v>1330</v>
      </c>
      <c r="G104" s="285"/>
      <c r="H104" s="283"/>
      <c r="I104" s="283"/>
      <c r="J104" s="283" t="s">
        <v>1331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53</v>
      </c>
      <c r="D106" s="288"/>
      <c r="E106" s="288"/>
      <c r="F106" s="289" t="s">
        <v>1332</v>
      </c>
      <c r="G106" s="268"/>
      <c r="H106" s="268" t="s">
        <v>1372</v>
      </c>
      <c r="I106" s="268" t="s">
        <v>1334</v>
      </c>
      <c r="J106" s="268">
        <v>20</v>
      </c>
      <c r="K106" s="280"/>
    </row>
    <row r="107" spans="2:11" s="1" customFormat="1" ht="15" customHeight="1">
      <c r="B107" s="279"/>
      <c r="C107" s="268" t="s">
        <v>1335</v>
      </c>
      <c r="D107" s="268"/>
      <c r="E107" s="268"/>
      <c r="F107" s="289" t="s">
        <v>1332</v>
      </c>
      <c r="G107" s="268"/>
      <c r="H107" s="268" t="s">
        <v>1372</v>
      </c>
      <c r="I107" s="268" t="s">
        <v>1334</v>
      </c>
      <c r="J107" s="268">
        <v>120</v>
      </c>
      <c r="K107" s="280"/>
    </row>
    <row r="108" spans="2:11" s="1" customFormat="1" ht="15" customHeight="1">
      <c r="B108" s="291"/>
      <c r="C108" s="268" t="s">
        <v>1337</v>
      </c>
      <c r="D108" s="268"/>
      <c r="E108" s="268"/>
      <c r="F108" s="289" t="s">
        <v>1338</v>
      </c>
      <c r="G108" s="268"/>
      <c r="H108" s="268" t="s">
        <v>1372</v>
      </c>
      <c r="I108" s="268" t="s">
        <v>1334</v>
      </c>
      <c r="J108" s="268">
        <v>50</v>
      </c>
      <c r="K108" s="280"/>
    </row>
    <row r="109" spans="2:11" s="1" customFormat="1" ht="15" customHeight="1">
      <c r="B109" s="291"/>
      <c r="C109" s="268" t="s">
        <v>1340</v>
      </c>
      <c r="D109" s="268"/>
      <c r="E109" s="268"/>
      <c r="F109" s="289" t="s">
        <v>1332</v>
      </c>
      <c r="G109" s="268"/>
      <c r="H109" s="268" t="s">
        <v>1372</v>
      </c>
      <c r="I109" s="268" t="s">
        <v>1342</v>
      </c>
      <c r="J109" s="268"/>
      <c r="K109" s="280"/>
    </row>
    <row r="110" spans="2:11" s="1" customFormat="1" ht="15" customHeight="1">
      <c r="B110" s="291"/>
      <c r="C110" s="268" t="s">
        <v>1351</v>
      </c>
      <c r="D110" s="268"/>
      <c r="E110" s="268"/>
      <c r="F110" s="289" t="s">
        <v>1338</v>
      </c>
      <c r="G110" s="268"/>
      <c r="H110" s="268" t="s">
        <v>1372</v>
      </c>
      <c r="I110" s="268" t="s">
        <v>1334</v>
      </c>
      <c r="J110" s="268">
        <v>50</v>
      </c>
      <c r="K110" s="280"/>
    </row>
    <row r="111" spans="2:11" s="1" customFormat="1" ht="15" customHeight="1">
      <c r="B111" s="291"/>
      <c r="C111" s="268" t="s">
        <v>1359</v>
      </c>
      <c r="D111" s="268"/>
      <c r="E111" s="268"/>
      <c r="F111" s="289" t="s">
        <v>1338</v>
      </c>
      <c r="G111" s="268"/>
      <c r="H111" s="268" t="s">
        <v>1372</v>
      </c>
      <c r="I111" s="268" t="s">
        <v>1334</v>
      </c>
      <c r="J111" s="268">
        <v>50</v>
      </c>
      <c r="K111" s="280"/>
    </row>
    <row r="112" spans="2:11" s="1" customFormat="1" ht="15" customHeight="1">
      <c r="B112" s="291"/>
      <c r="C112" s="268" t="s">
        <v>1357</v>
      </c>
      <c r="D112" s="268"/>
      <c r="E112" s="268"/>
      <c r="F112" s="289" t="s">
        <v>1338</v>
      </c>
      <c r="G112" s="268"/>
      <c r="H112" s="268" t="s">
        <v>1372</v>
      </c>
      <c r="I112" s="268" t="s">
        <v>1334</v>
      </c>
      <c r="J112" s="268">
        <v>50</v>
      </c>
      <c r="K112" s="280"/>
    </row>
    <row r="113" spans="2:11" s="1" customFormat="1" ht="15" customHeight="1">
      <c r="B113" s="291"/>
      <c r="C113" s="268" t="s">
        <v>53</v>
      </c>
      <c r="D113" s="268"/>
      <c r="E113" s="268"/>
      <c r="F113" s="289" t="s">
        <v>1332</v>
      </c>
      <c r="G113" s="268"/>
      <c r="H113" s="268" t="s">
        <v>1373</v>
      </c>
      <c r="I113" s="268" t="s">
        <v>1334</v>
      </c>
      <c r="J113" s="268">
        <v>20</v>
      </c>
      <c r="K113" s="280"/>
    </row>
    <row r="114" spans="2:11" s="1" customFormat="1" ht="15" customHeight="1">
      <c r="B114" s="291"/>
      <c r="C114" s="268" t="s">
        <v>1374</v>
      </c>
      <c r="D114" s="268"/>
      <c r="E114" s="268"/>
      <c r="F114" s="289" t="s">
        <v>1332</v>
      </c>
      <c r="G114" s="268"/>
      <c r="H114" s="268" t="s">
        <v>1375</v>
      </c>
      <c r="I114" s="268" t="s">
        <v>1334</v>
      </c>
      <c r="J114" s="268">
        <v>120</v>
      </c>
      <c r="K114" s="280"/>
    </row>
    <row r="115" spans="2:11" s="1" customFormat="1" ht="15" customHeight="1">
      <c r="B115" s="291"/>
      <c r="C115" s="268" t="s">
        <v>38</v>
      </c>
      <c r="D115" s="268"/>
      <c r="E115" s="268"/>
      <c r="F115" s="289" t="s">
        <v>1332</v>
      </c>
      <c r="G115" s="268"/>
      <c r="H115" s="268" t="s">
        <v>1376</v>
      </c>
      <c r="I115" s="268" t="s">
        <v>1367</v>
      </c>
      <c r="J115" s="268"/>
      <c r="K115" s="280"/>
    </row>
    <row r="116" spans="2:11" s="1" customFormat="1" ht="15" customHeight="1">
      <c r="B116" s="291"/>
      <c r="C116" s="268" t="s">
        <v>48</v>
      </c>
      <c r="D116" s="268"/>
      <c r="E116" s="268"/>
      <c r="F116" s="289" t="s">
        <v>1332</v>
      </c>
      <c r="G116" s="268"/>
      <c r="H116" s="268" t="s">
        <v>1377</v>
      </c>
      <c r="I116" s="268" t="s">
        <v>1367</v>
      </c>
      <c r="J116" s="268"/>
      <c r="K116" s="280"/>
    </row>
    <row r="117" spans="2:11" s="1" customFormat="1" ht="15" customHeight="1">
      <c r="B117" s="291"/>
      <c r="C117" s="268" t="s">
        <v>57</v>
      </c>
      <c r="D117" s="268"/>
      <c r="E117" s="268"/>
      <c r="F117" s="289" t="s">
        <v>1332</v>
      </c>
      <c r="G117" s="268"/>
      <c r="H117" s="268" t="s">
        <v>1378</v>
      </c>
      <c r="I117" s="268" t="s">
        <v>1379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1380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1326</v>
      </c>
      <c r="D123" s="281"/>
      <c r="E123" s="281"/>
      <c r="F123" s="281" t="s">
        <v>1327</v>
      </c>
      <c r="G123" s="282"/>
      <c r="H123" s="281" t="s">
        <v>54</v>
      </c>
      <c r="I123" s="281" t="s">
        <v>57</v>
      </c>
      <c r="J123" s="281" t="s">
        <v>1328</v>
      </c>
      <c r="K123" s="310"/>
    </row>
    <row r="124" spans="2:11" s="1" customFormat="1" ht="17.25" customHeight="1">
      <c r="B124" s="309"/>
      <c r="C124" s="283" t="s">
        <v>1329</v>
      </c>
      <c r="D124" s="283"/>
      <c r="E124" s="283"/>
      <c r="F124" s="284" t="s">
        <v>1330</v>
      </c>
      <c r="G124" s="285"/>
      <c r="H124" s="283"/>
      <c r="I124" s="283"/>
      <c r="J124" s="283" t="s">
        <v>1331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1335</v>
      </c>
      <c r="D126" s="288"/>
      <c r="E126" s="288"/>
      <c r="F126" s="289" t="s">
        <v>1332</v>
      </c>
      <c r="G126" s="268"/>
      <c r="H126" s="268" t="s">
        <v>1372</v>
      </c>
      <c r="I126" s="268" t="s">
        <v>1334</v>
      </c>
      <c r="J126" s="268">
        <v>120</v>
      </c>
      <c r="K126" s="314"/>
    </row>
    <row r="127" spans="2:11" s="1" customFormat="1" ht="15" customHeight="1">
      <c r="B127" s="311"/>
      <c r="C127" s="268" t="s">
        <v>1381</v>
      </c>
      <c r="D127" s="268"/>
      <c r="E127" s="268"/>
      <c r="F127" s="289" t="s">
        <v>1332</v>
      </c>
      <c r="G127" s="268"/>
      <c r="H127" s="268" t="s">
        <v>1382</v>
      </c>
      <c r="I127" s="268" t="s">
        <v>1334</v>
      </c>
      <c r="J127" s="268" t="s">
        <v>1383</v>
      </c>
      <c r="K127" s="314"/>
    </row>
    <row r="128" spans="2:11" s="1" customFormat="1" ht="15" customHeight="1">
      <c r="B128" s="311"/>
      <c r="C128" s="268" t="s">
        <v>1280</v>
      </c>
      <c r="D128" s="268"/>
      <c r="E128" s="268"/>
      <c r="F128" s="289" t="s">
        <v>1332</v>
      </c>
      <c r="G128" s="268"/>
      <c r="H128" s="268" t="s">
        <v>1384</v>
      </c>
      <c r="I128" s="268" t="s">
        <v>1334</v>
      </c>
      <c r="J128" s="268" t="s">
        <v>1383</v>
      </c>
      <c r="K128" s="314"/>
    </row>
    <row r="129" spans="2:11" s="1" customFormat="1" ht="15" customHeight="1">
      <c r="B129" s="311"/>
      <c r="C129" s="268" t="s">
        <v>1343</v>
      </c>
      <c r="D129" s="268"/>
      <c r="E129" s="268"/>
      <c r="F129" s="289" t="s">
        <v>1338</v>
      </c>
      <c r="G129" s="268"/>
      <c r="H129" s="268" t="s">
        <v>1344</v>
      </c>
      <c r="I129" s="268" t="s">
        <v>1334</v>
      </c>
      <c r="J129" s="268">
        <v>15</v>
      </c>
      <c r="K129" s="314"/>
    </row>
    <row r="130" spans="2:11" s="1" customFormat="1" ht="15" customHeight="1">
      <c r="B130" s="311"/>
      <c r="C130" s="292" t="s">
        <v>1345</v>
      </c>
      <c r="D130" s="292"/>
      <c r="E130" s="292"/>
      <c r="F130" s="293" t="s">
        <v>1338</v>
      </c>
      <c r="G130" s="292"/>
      <c r="H130" s="292" t="s">
        <v>1346</v>
      </c>
      <c r="I130" s="292" t="s">
        <v>1334</v>
      </c>
      <c r="J130" s="292">
        <v>15</v>
      </c>
      <c r="K130" s="314"/>
    </row>
    <row r="131" spans="2:11" s="1" customFormat="1" ht="15" customHeight="1">
      <c r="B131" s="311"/>
      <c r="C131" s="292" t="s">
        <v>1347</v>
      </c>
      <c r="D131" s="292"/>
      <c r="E131" s="292"/>
      <c r="F131" s="293" t="s">
        <v>1338</v>
      </c>
      <c r="G131" s="292"/>
      <c r="H131" s="292" t="s">
        <v>1348</v>
      </c>
      <c r="I131" s="292" t="s">
        <v>1334</v>
      </c>
      <c r="J131" s="292">
        <v>20</v>
      </c>
      <c r="K131" s="314"/>
    </row>
    <row r="132" spans="2:11" s="1" customFormat="1" ht="15" customHeight="1">
      <c r="B132" s="311"/>
      <c r="C132" s="292" t="s">
        <v>1349</v>
      </c>
      <c r="D132" s="292"/>
      <c r="E132" s="292"/>
      <c r="F132" s="293" t="s">
        <v>1338</v>
      </c>
      <c r="G132" s="292"/>
      <c r="H132" s="292" t="s">
        <v>1350</v>
      </c>
      <c r="I132" s="292" t="s">
        <v>1334</v>
      </c>
      <c r="J132" s="292">
        <v>20</v>
      </c>
      <c r="K132" s="314"/>
    </row>
    <row r="133" spans="2:11" s="1" customFormat="1" ht="15" customHeight="1">
      <c r="B133" s="311"/>
      <c r="C133" s="268" t="s">
        <v>1337</v>
      </c>
      <c r="D133" s="268"/>
      <c r="E133" s="268"/>
      <c r="F133" s="289" t="s">
        <v>1338</v>
      </c>
      <c r="G133" s="268"/>
      <c r="H133" s="268" t="s">
        <v>1372</v>
      </c>
      <c r="I133" s="268" t="s">
        <v>1334</v>
      </c>
      <c r="J133" s="268">
        <v>50</v>
      </c>
      <c r="K133" s="314"/>
    </row>
    <row r="134" spans="2:11" s="1" customFormat="1" ht="15" customHeight="1">
      <c r="B134" s="311"/>
      <c r="C134" s="268" t="s">
        <v>1351</v>
      </c>
      <c r="D134" s="268"/>
      <c r="E134" s="268"/>
      <c r="F134" s="289" t="s">
        <v>1338</v>
      </c>
      <c r="G134" s="268"/>
      <c r="H134" s="268" t="s">
        <v>1372</v>
      </c>
      <c r="I134" s="268" t="s">
        <v>1334</v>
      </c>
      <c r="J134" s="268">
        <v>50</v>
      </c>
      <c r="K134" s="314"/>
    </row>
    <row r="135" spans="2:11" s="1" customFormat="1" ht="15" customHeight="1">
      <c r="B135" s="311"/>
      <c r="C135" s="268" t="s">
        <v>1357</v>
      </c>
      <c r="D135" s="268"/>
      <c r="E135" s="268"/>
      <c r="F135" s="289" t="s">
        <v>1338</v>
      </c>
      <c r="G135" s="268"/>
      <c r="H135" s="268" t="s">
        <v>1372</v>
      </c>
      <c r="I135" s="268" t="s">
        <v>1334</v>
      </c>
      <c r="J135" s="268">
        <v>50</v>
      </c>
      <c r="K135" s="314"/>
    </row>
    <row r="136" spans="2:11" s="1" customFormat="1" ht="15" customHeight="1">
      <c r="B136" s="311"/>
      <c r="C136" s="268" t="s">
        <v>1359</v>
      </c>
      <c r="D136" s="268"/>
      <c r="E136" s="268"/>
      <c r="F136" s="289" t="s">
        <v>1338</v>
      </c>
      <c r="G136" s="268"/>
      <c r="H136" s="268" t="s">
        <v>1372</v>
      </c>
      <c r="I136" s="268" t="s">
        <v>1334</v>
      </c>
      <c r="J136" s="268">
        <v>50</v>
      </c>
      <c r="K136" s="314"/>
    </row>
    <row r="137" spans="2:11" s="1" customFormat="1" ht="15" customHeight="1">
      <c r="B137" s="311"/>
      <c r="C137" s="268" t="s">
        <v>1360</v>
      </c>
      <c r="D137" s="268"/>
      <c r="E137" s="268"/>
      <c r="F137" s="289" t="s">
        <v>1338</v>
      </c>
      <c r="G137" s="268"/>
      <c r="H137" s="268" t="s">
        <v>1385</v>
      </c>
      <c r="I137" s="268" t="s">
        <v>1334</v>
      </c>
      <c r="J137" s="268">
        <v>255</v>
      </c>
      <c r="K137" s="314"/>
    </row>
    <row r="138" spans="2:11" s="1" customFormat="1" ht="15" customHeight="1">
      <c r="B138" s="311"/>
      <c r="C138" s="268" t="s">
        <v>1362</v>
      </c>
      <c r="D138" s="268"/>
      <c r="E138" s="268"/>
      <c r="F138" s="289" t="s">
        <v>1332</v>
      </c>
      <c r="G138" s="268"/>
      <c r="H138" s="268" t="s">
        <v>1386</v>
      </c>
      <c r="I138" s="268" t="s">
        <v>1364</v>
      </c>
      <c r="J138" s="268"/>
      <c r="K138" s="314"/>
    </row>
    <row r="139" spans="2:11" s="1" customFormat="1" ht="15" customHeight="1">
      <c r="B139" s="311"/>
      <c r="C139" s="268" t="s">
        <v>1365</v>
      </c>
      <c r="D139" s="268"/>
      <c r="E139" s="268"/>
      <c r="F139" s="289" t="s">
        <v>1332</v>
      </c>
      <c r="G139" s="268"/>
      <c r="H139" s="268" t="s">
        <v>1387</v>
      </c>
      <c r="I139" s="268" t="s">
        <v>1367</v>
      </c>
      <c r="J139" s="268"/>
      <c r="K139" s="314"/>
    </row>
    <row r="140" spans="2:11" s="1" customFormat="1" ht="15" customHeight="1">
      <c r="B140" s="311"/>
      <c r="C140" s="268" t="s">
        <v>1368</v>
      </c>
      <c r="D140" s="268"/>
      <c r="E140" s="268"/>
      <c r="F140" s="289" t="s">
        <v>1332</v>
      </c>
      <c r="G140" s="268"/>
      <c r="H140" s="268" t="s">
        <v>1368</v>
      </c>
      <c r="I140" s="268" t="s">
        <v>1367</v>
      </c>
      <c r="J140" s="268"/>
      <c r="K140" s="314"/>
    </row>
    <row r="141" spans="2:11" s="1" customFormat="1" ht="15" customHeight="1">
      <c r="B141" s="311"/>
      <c r="C141" s="268" t="s">
        <v>38</v>
      </c>
      <c r="D141" s="268"/>
      <c r="E141" s="268"/>
      <c r="F141" s="289" t="s">
        <v>1332</v>
      </c>
      <c r="G141" s="268"/>
      <c r="H141" s="268" t="s">
        <v>1388</v>
      </c>
      <c r="I141" s="268" t="s">
        <v>1367</v>
      </c>
      <c r="J141" s="268"/>
      <c r="K141" s="314"/>
    </row>
    <row r="142" spans="2:11" s="1" customFormat="1" ht="15" customHeight="1">
      <c r="B142" s="311"/>
      <c r="C142" s="268" t="s">
        <v>1389</v>
      </c>
      <c r="D142" s="268"/>
      <c r="E142" s="268"/>
      <c r="F142" s="289" t="s">
        <v>1332</v>
      </c>
      <c r="G142" s="268"/>
      <c r="H142" s="268" t="s">
        <v>1390</v>
      </c>
      <c r="I142" s="268" t="s">
        <v>1367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1391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1326</v>
      </c>
      <c r="D148" s="281"/>
      <c r="E148" s="281"/>
      <c r="F148" s="281" t="s">
        <v>1327</v>
      </c>
      <c r="G148" s="282"/>
      <c r="H148" s="281" t="s">
        <v>54</v>
      </c>
      <c r="I148" s="281" t="s">
        <v>57</v>
      </c>
      <c r="J148" s="281" t="s">
        <v>1328</v>
      </c>
      <c r="K148" s="280"/>
    </row>
    <row r="149" spans="2:11" s="1" customFormat="1" ht="17.25" customHeight="1">
      <c r="B149" s="279"/>
      <c r="C149" s="283" t="s">
        <v>1329</v>
      </c>
      <c r="D149" s="283"/>
      <c r="E149" s="283"/>
      <c r="F149" s="284" t="s">
        <v>1330</v>
      </c>
      <c r="G149" s="285"/>
      <c r="H149" s="283"/>
      <c r="I149" s="283"/>
      <c r="J149" s="283" t="s">
        <v>1331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1335</v>
      </c>
      <c r="D151" s="268"/>
      <c r="E151" s="268"/>
      <c r="F151" s="319" t="s">
        <v>1332</v>
      </c>
      <c r="G151" s="268"/>
      <c r="H151" s="318" t="s">
        <v>1372</v>
      </c>
      <c r="I151" s="318" t="s">
        <v>1334</v>
      </c>
      <c r="J151" s="318">
        <v>120</v>
      </c>
      <c r="K151" s="314"/>
    </row>
    <row r="152" spans="2:11" s="1" customFormat="1" ht="15" customHeight="1">
      <c r="B152" s="291"/>
      <c r="C152" s="318" t="s">
        <v>1381</v>
      </c>
      <c r="D152" s="268"/>
      <c r="E152" s="268"/>
      <c r="F152" s="319" t="s">
        <v>1332</v>
      </c>
      <c r="G152" s="268"/>
      <c r="H152" s="318" t="s">
        <v>1392</v>
      </c>
      <c r="I152" s="318" t="s">
        <v>1334</v>
      </c>
      <c r="J152" s="318" t="s">
        <v>1383</v>
      </c>
      <c r="K152" s="314"/>
    </row>
    <row r="153" spans="2:11" s="1" customFormat="1" ht="15" customHeight="1">
      <c r="B153" s="291"/>
      <c r="C153" s="318" t="s">
        <v>1280</v>
      </c>
      <c r="D153" s="268"/>
      <c r="E153" s="268"/>
      <c r="F153" s="319" t="s">
        <v>1332</v>
      </c>
      <c r="G153" s="268"/>
      <c r="H153" s="318" t="s">
        <v>1393</v>
      </c>
      <c r="I153" s="318" t="s">
        <v>1334</v>
      </c>
      <c r="J153" s="318" t="s">
        <v>1383</v>
      </c>
      <c r="K153" s="314"/>
    </row>
    <row r="154" spans="2:11" s="1" customFormat="1" ht="15" customHeight="1">
      <c r="B154" s="291"/>
      <c r="C154" s="318" t="s">
        <v>1337</v>
      </c>
      <c r="D154" s="268"/>
      <c r="E154" s="268"/>
      <c r="F154" s="319" t="s">
        <v>1338</v>
      </c>
      <c r="G154" s="268"/>
      <c r="H154" s="318" t="s">
        <v>1372</v>
      </c>
      <c r="I154" s="318" t="s">
        <v>1334</v>
      </c>
      <c r="J154" s="318">
        <v>50</v>
      </c>
      <c r="K154" s="314"/>
    </row>
    <row r="155" spans="2:11" s="1" customFormat="1" ht="15" customHeight="1">
      <c r="B155" s="291"/>
      <c r="C155" s="318" t="s">
        <v>1340</v>
      </c>
      <c r="D155" s="268"/>
      <c r="E155" s="268"/>
      <c r="F155" s="319" t="s">
        <v>1332</v>
      </c>
      <c r="G155" s="268"/>
      <c r="H155" s="318" t="s">
        <v>1372</v>
      </c>
      <c r="I155" s="318" t="s">
        <v>1342</v>
      </c>
      <c r="J155" s="318"/>
      <c r="K155" s="314"/>
    </row>
    <row r="156" spans="2:11" s="1" customFormat="1" ht="15" customHeight="1">
      <c r="B156" s="291"/>
      <c r="C156" s="318" t="s">
        <v>1351</v>
      </c>
      <c r="D156" s="268"/>
      <c r="E156" s="268"/>
      <c r="F156" s="319" t="s">
        <v>1338</v>
      </c>
      <c r="G156" s="268"/>
      <c r="H156" s="318" t="s">
        <v>1372</v>
      </c>
      <c r="I156" s="318" t="s">
        <v>1334</v>
      </c>
      <c r="J156" s="318">
        <v>50</v>
      </c>
      <c r="K156" s="314"/>
    </row>
    <row r="157" spans="2:11" s="1" customFormat="1" ht="15" customHeight="1">
      <c r="B157" s="291"/>
      <c r="C157" s="318" t="s">
        <v>1359</v>
      </c>
      <c r="D157" s="268"/>
      <c r="E157" s="268"/>
      <c r="F157" s="319" t="s">
        <v>1338</v>
      </c>
      <c r="G157" s="268"/>
      <c r="H157" s="318" t="s">
        <v>1372</v>
      </c>
      <c r="I157" s="318" t="s">
        <v>1334</v>
      </c>
      <c r="J157" s="318">
        <v>50</v>
      </c>
      <c r="K157" s="314"/>
    </row>
    <row r="158" spans="2:11" s="1" customFormat="1" ht="15" customHeight="1">
      <c r="B158" s="291"/>
      <c r="C158" s="318" t="s">
        <v>1357</v>
      </c>
      <c r="D158" s="268"/>
      <c r="E158" s="268"/>
      <c r="F158" s="319" t="s">
        <v>1338</v>
      </c>
      <c r="G158" s="268"/>
      <c r="H158" s="318" t="s">
        <v>1372</v>
      </c>
      <c r="I158" s="318" t="s">
        <v>1334</v>
      </c>
      <c r="J158" s="318">
        <v>50</v>
      </c>
      <c r="K158" s="314"/>
    </row>
    <row r="159" spans="2:11" s="1" customFormat="1" ht="15" customHeight="1">
      <c r="B159" s="291"/>
      <c r="C159" s="318" t="s">
        <v>90</v>
      </c>
      <c r="D159" s="268"/>
      <c r="E159" s="268"/>
      <c r="F159" s="319" t="s">
        <v>1332</v>
      </c>
      <c r="G159" s="268"/>
      <c r="H159" s="318" t="s">
        <v>1394</v>
      </c>
      <c r="I159" s="318" t="s">
        <v>1334</v>
      </c>
      <c r="J159" s="318" t="s">
        <v>1395</v>
      </c>
      <c r="K159" s="314"/>
    </row>
    <row r="160" spans="2:11" s="1" customFormat="1" ht="15" customHeight="1">
      <c r="B160" s="291"/>
      <c r="C160" s="318" t="s">
        <v>1396</v>
      </c>
      <c r="D160" s="268"/>
      <c r="E160" s="268"/>
      <c r="F160" s="319" t="s">
        <v>1332</v>
      </c>
      <c r="G160" s="268"/>
      <c r="H160" s="318" t="s">
        <v>1397</v>
      </c>
      <c r="I160" s="318" t="s">
        <v>1367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1398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1326</v>
      </c>
      <c r="D166" s="281"/>
      <c r="E166" s="281"/>
      <c r="F166" s="281" t="s">
        <v>1327</v>
      </c>
      <c r="G166" s="323"/>
      <c r="H166" s="324" t="s">
        <v>54</v>
      </c>
      <c r="I166" s="324" t="s">
        <v>57</v>
      </c>
      <c r="J166" s="281" t="s">
        <v>1328</v>
      </c>
      <c r="K166" s="261"/>
    </row>
    <row r="167" spans="2:11" s="1" customFormat="1" ht="17.25" customHeight="1">
      <c r="B167" s="262"/>
      <c r="C167" s="283" t="s">
        <v>1329</v>
      </c>
      <c r="D167" s="283"/>
      <c r="E167" s="283"/>
      <c r="F167" s="284" t="s">
        <v>1330</v>
      </c>
      <c r="G167" s="325"/>
      <c r="H167" s="326"/>
      <c r="I167" s="326"/>
      <c r="J167" s="283" t="s">
        <v>1331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1335</v>
      </c>
      <c r="D169" s="268"/>
      <c r="E169" s="268"/>
      <c r="F169" s="289" t="s">
        <v>1332</v>
      </c>
      <c r="G169" s="268"/>
      <c r="H169" s="268" t="s">
        <v>1372</v>
      </c>
      <c r="I169" s="268" t="s">
        <v>1334</v>
      </c>
      <c r="J169" s="268">
        <v>120</v>
      </c>
      <c r="K169" s="314"/>
    </row>
    <row r="170" spans="2:11" s="1" customFormat="1" ht="15" customHeight="1">
      <c r="B170" s="291"/>
      <c r="C170" s="268" t="s">
        <v>1381</v>
      </c>
      <c r="D170" s="268"/>
      <c r="E170" s="268"/>
      <c r="F170" s="289" t="s">
        <v>1332</v>
      </c>
      <c r="G170" s="268"/>
      <c r="H170" s="268" t="s">
        <v>1382</v>
      </c>
      <c r="I170" s="268" t="s">
        <v>1334</v>
      </c>
      <c r="J170" s="268" t="s">
        <v>1383</v>
      </c>
      <c r="K170" s="314"/>
    </row>
    <row r="171" spans="2:11" s="1" customFormat="1" ht="15" customHeight="1">
      <c r="B171" s="291"/>
      <c r="C171" s="268" t="s">
        <v>1280</v>
      </c>
      <c r="D171" s="268"/>
      <c r="E171" s="268"/>
      <c r="F171" s="289" t="s">
        <v>1332</v>
      </c>
      <c r="G171" s="268"/>
      <c r="H171" s="268" t="s">
        <v>1399</v>
      </c>
      <c r="I171" s="268" t="s">
        <v>1334</v>
      </c>
      <c r="J171" s="268" t="s">
        <v>1383</v>
      </c>
      <c r="K171" s="314"/>
    </row>
    <row r="172" spans="2:11" s="1" customFormat="1" ht="15" customHeight="1">
      <c r="B172" s="291"/>
      <c r="C172" s="268" t="s">
        <v>1337</v>
      </c>
      <c r="D172" s="268"/>
      <c r="E172" s="268"/>
      <c r="F172" s="289" t="s">
        <v>1338</v>
      </c>
      <c r="G172" s="268"/>
      <c r="H172" s="268" t="s">
        <v>1399</v>
      </c>
      <c r="I172" s="268" t="s">
        <v>1334</v>
      </c>
      <c r="J172" s="268">
        <v>50</v>
      </c>
      <c r="K172" s="314"/>
    </row>
    <row r="173" spans="2:11" s="1" customFormat="1" ht="15" customHeight="1">
      <c r="B173" s="291"/>
      <c r="C173" s="268" t="s">
        <v>1340</v>
      </c>
      <c r="D173" s="268"/>
      <c r="E173" s="268"/>
      <c r="F173" s="289" t="s">
        <v>1332</v>
      </c>
      <c r="G173" s="268"/>
      <c r="H173" s="268" t="s">
        <v>1399</v>
      </c>
      <c r="I173" s="268" t="s">
        <v>1342</v>
      </c>
      <c r="J173" s="268"/>
      <c r="K173" s="314"/>
    </row>
    <row r="174" spans="2:11" s="1" customFormat="1" ht="15" customHeight="1">
      <c r="B174" s="291"/>
      <c r="C174" s="268" t="s">
        <v>1351</v>
      </c>
      <c r="D174" s="268"/>
      <c r="E174" s="268"/>
      <c r="F174" s="289" t="s">
        <v>1338</v>
      </c>
      <c r="G174" s="268"/>
      <c r="H174" s="268" t="s">
        <v>1399</v>
      </c>
      <c r="I174" s="268" t="s">
        <v>1334</v>
      </c>
      <c r="J174" s="268">
        <v>50</v>
      </c>
      <c r="K174" s="314"/>
    </row>
    <row r="175" spans="2:11" s="1" customFormat="1" ht="15" customHeight="1">
      <c r="B175" s="291"/>
      <c r="C175" s="268" t="s">
        <v>1359</v>
      </c>
      <c r="D175" s="268"/>
      <c r="E175" s="268"/>
      <c r="F175" s="289" t="s">
        <v>1338</v>
      </c>
      <c r="G175" s="268"/>
      <c r="H175" s="268" t="s">
        <v>1399</v>
      </c>
      <c r="I175" s="268" t="s">
        <v>1334</v>
      </c>
      <c r="J175" s="268">
        <v>50</v>
      </c>
      <c r="K175" s="314"/>
    </row>
    <row r="176" spans="2:11" s="1" customFormat="1" ht="15" customHeight="1">
      <c r="B176" s="291"/>
      <c r="C176" s="268" t="s">
        <v>1357</v>
      </c>
      <c r="D176" s="268"/>
      <c r="E176" s="268"/>
      <c r="F176" s="289" t="s">
        <v>1338</v>
      </c>
      <c r="G176" s="268"/>
      <c r="H176" s="268" t="s">
        <v>1399</v>
      </c>
      <c r="I176" s="268" t="s">
        <v>1334</v>
      </c>
      <c r="J176" s="268">
        <v>50</v>
      </c>
      <c r="K176" s="314"/>
    </row>
    <row r="177" spans="2:11" s="1" customFormat="1" ht="15" customHeight="1">
      <c r="B177" s="291"/>
      <c r="C177" s="268" t="s">
        <v>116</v>
      </c>
      <c r="D177" s="268"/>
      <c r="E177" s="268"/>
      <c r="F177" s="289" t="s">
        <v>1332</v>
      </c>
      <c r="G177" s="268"/>
      <c r="H177" s="268" t="s">
        <v>1400</v>
      </c>
      <c r="I177" s="268" t="s">
        <v>1401</v>
      </c>
      <c r="J177" s="268"/>
      <c r="K177" s="314"/>
    </row>
    <row r="178" spans="2:11" s="1" customFormat="1" ht="15" customHeight="1">
      <c r="B178" s="291"/>
      <c r="C178" s="268" t="s">
        <v>57</v>
      </c>
      <c r="D178" s="268"/>
      <c r="E178" s="268"/>
      <c r="F178" s="289" t="s">
        <v>1332</v>
      </c>
      <c r="G178" s="268"/>
      <c r="H178" s="268" t="s">
        <v>1402</v>
      </c>
      <c r="I178" s="268" t="s">
        <v>1403</v>
      </c>
      <c r="J178" s="268">
        <v>1</v>
      </c>
      <c r="K178" s="314"/>
    </row>
    <row r="179" spans="2:11" s="1" customFormat="1" ht="15" customHeight="1">
      <c r="B179" s="291"/>
      <c r="C179" s="268" t="s">
        <v>53</v>
      </c>
      <c r="D179" s="268"/>
      <c r="E179" s="268"/>
      <c r="F179" s="289" t="s">
        <v>1332</v>
      </c>
      <c r="G179" s="268"/>
      <c r="H179" s="268" t="s">
        <v>1404</v>
      </c>
      <c r="I179" s="268" t="s">
        <v>1334</v>
      </c>
      <c r="J179" s="268">
        <v>20</v>
      </c>
      <c r="K179" s="314"/>
    </row>
    <row r="180" spans="2:11" s="1" customFormat="1" ht="15" customHeight="1">
      <c r="B180" s="291"/>
      <c r="C180" s="268" t="s">
        <v>54</v>
      </c>
      <c r="D180" s="268"/>
      <c r="E180" s="268"/>
      <c r="F180" s="289" t="s">
        <v>1332</v>
      </c>
      <c r="G180" s="268"/>
      <c r="H180" s="268" t="s">
        <v>1405</v>
      </c>
      <c r="I180" s="268" t="s">
        <v>1334</v>
      </c>
      <c r="J180" s="268">
        <v>255</v>
      </c>
      <c r="K180" s="314"/>
    </row>
    <row r="181" spans="2:11" s="1" customFormat="1" ht="15" customHeight="1">
      <c r="B181" s="291"/>
      <c r="C181" s="268" t="s">
        <v>117</v>
      </c>
      <c r="D181" s="268"/>
      <c r="E181" s="268"/>
      <c r="F181" s="289" t="s">
        <v>1332</v>
      </c>
      <c r="G181" s="268"/>
      <c r="H181" s="268" t="s">
        <v>1296</v>
      </c>
      <c r="I181" s="268" t="s">
        <v>1334</v>
      </c>
      <c r="J181" s="268">
        <v>10</v>
      </c>
      <c r="K181" s="314"/>
    </row>
    <row r="182" spans="2:11" s="1" customFormat="1" ht="15" customHeight="1">
      <c r="B182" s="291"/>
      <c r="C182" s="268" t="s">
        <v>118</v>
      </c>
      <c r="D182" s="268"/>
      <c r="E182" s="268"/>
      <c r="F182" s="289" t="s">
        <v>1332</v>
      </c>
      <c r="G182" s="268"/>
      <c r="H182" s="268" t="s">
        <v>1406</v>
      </c>
      <c r="I182" s="268" t="s">
        <v>1367</v>
      </c>
      <c r="J182" s="268"/>
      <c r="K182" s="314"/>
    </row>
    <row r="183" spans="2:11" s="1" customFormat="1" ht="15" customHeight="1">
      <c r="B183" s="291"/>
      <c r="C183" s="268" t="s">
        <v>1407</v>
      </c>
      <c r="D183" s="268"/>
      <c r="E183" s="268"/>
      <c r="F183" s="289" t="s">
        <v>1332</v>
      </c>
      <c r="G183" s="268"/>
      <c r="H183" s="268" t="s">
        <v>1408</v>
      </c>
      <c r="I183" s="268" t="s">
        <v>1367</v>
      </c>
      <c r="J183" s="268"/>
      <c r="K183" s="314"/>
    </row>
    <row r="184" spans="2:11" s="1" customFormat="1" ht="15" customHeight="1">
      <c r="B184" s="291"/>
      <c r="C184" s="268" t="s">
        <v>1396</v>
      </c>
      <c r="D184" s="268"/>
      <c r="E184" s="268"/>
      <c r="F184" s="289" t="s">
        <v>1332</v>
      </c>
      <c r="G184" s="268"/>
      <c r="H184" s="268" t="s">
        <v>1409</v>
      </c>
      <c r="I184" s="268" t="s">
        <v>1367</v>
      </c>
      <c r="J184" s="268"/>
      <c r="K184" s="314"/>
    </row>
    <row r="185" spans="2:11" s="1" customFormat="1" ht="15" customHeight="1">
      <c r="B185" s="291"/>
      <c r="C185" s="268" t="s">
        <v>120</v>
      </c>
      <c r="D185" s="268"/>
      <c r="E185" s="268"/>
      <c r="F185" s="289" t="s">
        <v>1338</v>
      </c>
      <c r="G185" s="268"/>
      <c r="H185" s="268" t="s">
        <v>1410</v>
      </c>
      <c r="I185" s="268" t="s">
        <v>1334</v>
      </c>
      <c r="J185" s="268">
        <v>50</v>
      </c>
      <c r="K185" s="314"/>
    </row>
    <row r="186" spans="2:11" s="1" customFormat="1" ht="15" customHeight="1">
      <c r="B186" s="291"/>
      <c r="C186" s="268" t="s">
        <v>1411</v>
      </c>
      <c r="D186" s="268"/>
      <c r="E186" s="268"/>
      <c r="F186" s="289" t="s">
        <v>1338</v>
      </c>
      <c r="G186" s="268"/>
      <c r="H186" s="268" t="s">
        <v>1412</v>
      </c>
      <c r="I186" s="268" t="s">
        <v>1413</v>
      </c>
      <c r="J186" s="268"/>
      <c r="K186" s="314"/>
    </row>
    <row r="187" spans="2:11" s="1" customFormat="1" ht="15" customHeight="1">
      <c r="B187" s="291"/>
      <c r="C187" s="268" t="s">
        <v>1414</v>
      </c>
      <c r="D187" s="268"/>
      <c r="E187" s="268"/>
      <c r="F187" s="289" t="s">
        <v>1338</v>
      </c>
      <c r="G187" s="268"/>
      <c r="H187" s="268" t="s">
        <v>1415</v>
      </c>
      <c r="I187" s="268" t="s">
        <v>1413</v>
      </c>
      <c r="J187" s="268"/>
      <c r="K187" s="314"/>
    </row>
    <row r="188" spans="2:11" s="1" customFormat="1" ht="15" customHeight="1">
      <c r="B188" s="291"/>
      <c r="C188" s="268" t="s">
        <v>1416</v>
      </c>
      <c r="D188" s="268"/>
      <c r="E188" s="268"/>
      <c r="F188" s="289" t="s">
        <v>1338</v>
      </c>
      <c r="G188" s="268"/>
      <c r="H188" s="268" t="s">
        <v>1417</v>
      </c>
      <c r="I188" s="268" t="s">
        <v>1413</v>
      </c>
      <c r="J188" s="268"/>
      <c r="K188" s="314"/>
    </row>
    <row r="189" spans="2:11" s="1" customFormat="1" ht="15" customHeight="1">
      <c r="B189" s="291"/>
      <c r="C189" s="327" t="s">
        <v>1418</v>
      </c>
      <c r="D189" s="268"/>
      <c r="E189" s="268"/>
      <c r="F189" s="289" t="s">
        <v>1338</v>
      </c>
      <c r="G189" s="268"/>
      <c r="H189" s="268" t="s">
        <v>1419</v>
      </c>
      <c r="I189" s="268" t="s">
        <v>1420</v>
      </c>
      <c r="J189" s="328" t="s">
        <v>1421</v>
      </c>
      <c r="K189" s="314"/>
    </row>
    <row r="190" spans="2:11" s="1" customFormat="1" ht="15" customHeight="1">
      <c r="B190" s="291"/>
      <c r="C190" s="327" t="s">
        <v>42</v>
      </c>
      <c r="D190" s="268"/>
      <c r="E190" s="268"/>
      <c r="F190" s="289" t="s">
        <v>1332</v>
      </c>
      <c r="G190" s="268"/>
      <c r="H190" s="265" t="s">
        <v>1422</v>
      </c>
      <c r="I190" s="268" t="s">
        <v>1423</v>
      </c>
      <c r="J190" s="268"/>
      <c r="K190" s="314"/>
    </row>
    <row r="191" spans="2:11" s="1" customFormat="1" ht="15" customHeight="1">
      <c r="B191" s="291"/>
      <c r="C191" s="327" t="s">
        <v>1424</v>
      </c>
      <c r="D191" s="268"/>
      <c r="E191" s="268"/>
      <c r="F191" s="289" t="s">
        <v>1332</v>
      </c>
      <c r="G191" s="268"/>
      <c r="H191" s="268" t="s">
        <v>1425</v>
      </c>
      <c r="I191" s="268" t="s">
        <v>1367</v>
      </c>
      <c r="J191" s="268"/>
      <c r="K191" s="314"/>
    </row>
    <row r="192" spans="2:11" s="1" customFormat="1" ht="15" customHeight="1">
      <c r="B192" s="291"/>
      <c r="C192" s="327" t="s">
        <v>1426</v>
      </c>
      <c r="D192" s="268"/>
      <c r="E192" s="268"/>
      <c r="F192" s="289" t="s">
        <v>1332</v>
      </c>
      <c r="G192" s="268"/>
      <c r="H192" s="268" t="s">
        <v>1427</v>
      </c>
      <c r="I192" s="268" t="s">
        <v>1367</v>
      </c>
      <c r="J192" s="268"/>
      <c r="K192" s="314"/>
    </row>
    <row r="193" spans="2:11" s="1" customFormat="1" ht="15" customHeight="1">
      <c r="B193" s="291"/>
      <c r="C193" s="327" t="s">
        <v>1428</v>
      </c>
      <c r="D193" s="268"/>
      <c r="E193" s="268"/>
      <c r="F193" s="289" t="s">
        <v>1338</v>
      </c>
      <c r="G193" s="268"/>
      <c r="H193" s="268" t="s">
        <v>1429</v>
      </c>
      <c r="I193" s="268" t="s">
        <v>1367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88" t="s">
        <v>1430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1431</v>
      </c>
      <c r="D200" s="330"/>
      <c r="E200" s="330"/>
      <c r="F200" s="330" t="s">
        <v>1432</v>
      </c>
      <c r="G200" s="331"/>
      <c r="H200" s="389" t="s">
        <v>1433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1423</v>
      </c>
      <c r="D202" s="268"/>
      <c r="E202" s="268"/>
      <c r="F202" s="289" t="s">
        <v>43</v>
      </c>
      <c r="G202" s="268"/>
      <c r="H202" s="390" t="s">
        <v>1434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44</v>
      </c>
      <c r="G203" s="268"/>
      <c r="H203" s="390" t="s">
        <v>1435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47</v>
      </c>
      <c r="G204" s="268"/>
      <c r="H204" s="390" t="s">
        <v>1436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45</v>
      </c>
      <c r="G205" s="268"/>
      <c r="H205" s="390" t="s">
        <v>1437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46</v>
      </c>
      <c r="G206" s="268"/>
      <c r="H206" s="390" t="s">
        <v>1438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1379</v>
      </c>
      <c r="D208" s="268"/>
      <c r="E208" s="268"/>
      <c r="F208" s="289" t="s">
        <v>78</v>
      </c>
      <c r="G208" s="268"/>
      <c r="H208" s="390" t="s">
        <v>1439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1275</v>
      </c>
      <c r="G209" s="268"/>
      <c r="H209" s="390" t="s">
        <v>1276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1273</v>
      </c>
      <c r="G210" s="268"/>
      <c r="H210" s="390" t="s">
        <v>1440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84</v>
      </c>
      <c r="G211" s="327"/>
      <c r="H211" s="391" t="s">
        <v>1277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1278</v>
      </c>
      <c r="G212" s="327"/>
      <c r="H212" s="391" t="s">
        <v>1441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1403</v>
      </c>
      <c r="D214" s="268"/>
      <c r="E214" s="268"/>
      <c r="F214" s="289">
        <v>1</v>
      </c>
      <c r="G214" s="327"/>
      <c r="H214" s="391" t="s">
        <v>1442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1443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1444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1445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Přístavba, nástavba ...</vt:lpstr>
      <vt:lpstr>02 - Vedlejší a ostatní r...</vt:lpstr>
      <vt:lpstr>Pokyny pro vyplnění</vt:lpstr>
      <vt:lpstr>'01 - Přístavba, nástavba ...'!Názvy_tisku</vt:lpstr>
      <vt:lpstr>'02 - Vedlejší a ostatní r...'!Názvy_tisku</vt:lpstr>
      <vt:lpstr>'Rekapitulace stavby'!Názvy_tisku</vt:lpstr>
      <vt:lpstr>'01 - Přístavba, nástavba ...'!Oblast_tisku</vt:lpstr>
      <vt:lpstr>'02 - Vedlejší a ostatní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SAKREIDA-PC\Sakreida</dc:creator>
  <cp:lastModifiedBy>Sakreida</cp:lastModifiedBy>
  <dcterms:created xsi:type="dcterms:W3CDTF">2022-08-03T12:03:30Z</dcterms:created>
  <dcterms:modified xsi:type="dcterms:W3CDTF">2022-08-03T12:05:15Z</dcterms:modified>
</cp:coreProperties>
</file>