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halupskiM\Desktop\VZ Rekonstrukce kulturní památky - KPB\položkový rozpočet\"/>
    </mc:Choice>
  </mc:AlternateContent>
  <bookViews>
    <workbookView xWindow="-28920" yWindow="-120" windowWidth="29040" windowHeight="15996" firstSheet="1" activeTab="4"/>
  </bookViews>
  <sheets>
    <sheet name="Pokyny pro vyplnění" sheetId="11" state="hidden" r:id="rId1"/>
    <sheet name="Stavba" sheetId="1" r:id="rId2"/>
    <sheet name="VzorPolozky" sheetId="10" state="hidden" r:id="rId3"/>
    <sheet name="01 - střecha" sheetId="14" r:id="rId4"/>
    <sheet name="Střecha" sheetId="15" r:id="rId5"/>
    <sheet name="02 - fasáda" sheetId="12" r:id="rId6"/>
  </sheets>
  <externalReferences>
    <externalReference r:id="rId7"/>
    <externalReference r:id="rId8"/>
  </externalReferences>
  <definedNames>
    <definedName name="_xlnm._FilterDatabase" localSheetId="4" hidden="1">Střecha!$C$134:$K$342</definedName>
    <definedName name="CelkemDPHVypocet" localSheetId="1">Stavba!$H$44</definedName>
    <definedName name="CenaCelkem">Stavba!$G$29</definedName>
    <definedName name="CenaCelkemBezDPH">Stavba!$G$28</definedName>
    <definedName name="CenaCelkemVypocet" localSheetId="1">Stavba!$I$44</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 střecha'!$1:$7</definedName>
    <definedName name="_xlnm.Print_Titles" localSheetId="5">'02 - fasáda'!$1:$7</definedName>
    <definedName name="_xlnm.Print_Titles" localSheetId="4">Střecha!$134:$134</definedName>
    <definedName name="oadresa">Stavba!$D$6</definedName>
    <definedName name="Objednatel" localSheetId="1">Stavba!$D$5</definedName>
    <definedName name="Objekt" localSheetId="1">Stavba!$B$38</definedName>
    <definedName name="_xlnm.Print_Area" localSheetId="3">'01 - střecha'!$A$1:$X$11</definedName>
    <definedName name="_xlnm.Print_Area" localSheetId="5">'02 - fasáda'!$A$1:$X$140</definedName>
    <definedName name="_xlnm.Print_Area" localSheetId="1">Stavba!$A$1:$J$74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int_Titles_0" localSheetId="4">Střecha!$134:$134</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Stavba!$F$44</definedName>
    <definedName name="ZakladDPHZakl">Stavba!$G$25</definedName>
    <definedName name="ZakladDPHZaklVypocet" localSheetId="1">Stavba!$G$44</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01" i="15" l="1"/>
  <c r="J217" i="15"/>
  <c r="J247" i="15"/>
  <c r="J310" i="15"/>
  <c r="J198" i="15"/>
  <c r="J188" i="15"/>
  <c r="J167" i="15" l="1"/>
  <c r="J307" i="15"/>
  <c r="G138" i="12" l="1"/>
  <c r="G137" i="12"/>
  <c r="G136" i="12"/>
  <c r="G135" i="12"/>
  <c r="G133" i="12"/>
  <c r="G132" i="12"/>
  <c r="G130" i="12"/>
  <c r="G129" i="12"/>
  <c r="G128" i="12" s="1"/>
  <c r="G127" i="12"/>
  <c r="G125" i="12"/>
  <c r="G123" i="12"/>
  <c r="G120" i="12"/>
  <c r="G117" i="12"/>
  <c r="G114" i="12"/>
  <c r="G111" i="12"/>
  <c r="G108" i="12"/>
  <c r="G105" i="12"/>
  <c r="G102" i="12"/>
  <c r="G99" i="12"/>
  <c r="G80" i="12"/>
  <c r="G81" i="12"/>
  <c r="G82" i="12"/>
  <c r="G83" i="12"/>
  <c r="G84" i="12"/>
  <c r="G85" i="12"/>
  <c r="G86" i="12"/>
  <c r="G87" i="12"/>
  <c r="G88" i="12"/>
  <c r="G89" i="12"/>
  <c r="G90" i="12"/>
  <c r="G91" i="12"/>
  <c r="G92" i="12"/>
  <c r="G93" i="12"/>
  <c r="G94" i="12"/>
  <c r="G95" i="12"/>
  <c r="G96" i="12"/>
  <c r="G97" i="12"/>
  <c r="G79" i="12"/>
  <c r="G68" i="12"/>
  <c r="G69" i="12"/>
  <c r="G70" i="12"/>
  <c r="G71" i="12"/>
  <c r="G72" i="12"/>
  <c r="G73" i="12"/>
  <c r="G74" i="12"/>
  <c r="G75" i="12"/>
  <c r="G76" i="12"/>
  <c r="G77" i="12"/>
  <c r="G67" i="12"/>
  <c r="G65" i="12"/>
  <c r="G64" i="12"/>
  <c r="G62" i="12"/>
  <c r="G60" i="12"/>
  <c r="G58" i="12"/>
  <c r="G56" i="12"/>
  <c r="G51" i="12"/>
  <c r="G53" i="12"/>
  <c r="G54" i="12"/>
  <c r="G49" i="12"/>
  <c r="G47" i="12"/>
  <c r="G46" i="12" s="1"/>
  <c r="G45" i="12"/>
  <c r="G44" i="12"/>
  <c r="G43" i="12" s="1"/>
  <c r="G42" i="12"/>
  <c r="G41" i="12"/>
  <c r="G26" i="12"/>
  <c r="G27" i="12"/>
  <c r="G28" i="12"/>
  <c r="G33" i="12"/>
  <c r="G34" i="12"/>
  <c r="G35" i="12"/>
  <c r="G36" i="12"/>
  <c r="G37" i="12"/>
  <c r="G38" i="12"/>
  <c r="G39" i="12"/>
  <c r="G25" i="12"/>
  <c r="G23" i="12"/>
  <c r="G22" i="12"/>
  <c r="G21" i="12" s="1"/>
  <c r="G20" i="12"/>
  <c r="G19" i="12"/>
  <c r="G17" i="12"/>
  <c r="G15" i="12"/>
  <c r="G10" i="12"/>
  <c r="G11" i="12"/>
  <c r="G12" i="12"/>
  <c r="G9" i="12"/>
  <c r="G78" i="12" l="1"/>
  <c r="G55" i="12"/>
  <c r="G48" i="12"/>
  <c r="G40" i="12"/>
  <c r="G24" i="12"/>
  <c r="G16" i="12"/>
  <c r="G8" i="12"/>
  <c r="G131" i="12"/>
  <c r="G66" i="12"/>
  <c r="H175" i="15"/>
  <c r="J178" i="15"/>
  <c r="J179" i="15"/>
  <c r="J180" i="15"/>
  <c r="J181" i="15"/>
  <c r="J182" i="15"/>
  <c r="J183" i="15"/>
  <c r="J177" i="15"/>
  <c r="AA44" i="12" l="1"/>
  <c r="G98" i="12"/>
  <c r="G141" i="12" s="1"/>
  <c r="AA46" i="12" l="1"/>
  <c r="AA52" i="12" s="1"/>
  <c r="G41" i="1"/>
  <c r="G40" i="1" s="1"/>
  <c r="BK342" i="15"/>
  <c r="BK341" i="15" s="1"/>
  <c r="J341" i="15" s="1"/>
  <c r="J115" i="15" s="1"/>
  <c r="BI342" i="15"/>
  <c r="BH342" i="15"/>
  <c r="BG342" i="15"/>
  <c r="BF342" i="15"/>
  <c r="T342" i="15"/>
  <c r="T341" i="15" s="1"/>
  <c r="R342" i="15"/>
  <c r="P342" i="15"/>
  <c r="P341" i="15" s="1"/>
  <c r="J342" i="15"/>
  <c r="BE342" i="15" s="1"/>
  <c r="R341" i="15"/>
  <c r="BK340" i="15"/>
  <c r="BI340" i="15"/>
  <c r="BH340" i="15"/>
  <c r="BG340" i="15"/>
  <c r="BF340" i="15"/>
  <c r="T340" i="15"/>
  <c r="R340" i="15"/>
  <c r="P340" i="15"/>
  <c r="J340" i="15"/>
  <c r="BE340" i="15" s="1"/>
  <c r="BK339" i="15"/>
  <c r="BI339" i="15"/>
  <c r="BH339" i="15"/>
  <c r="BG339" i="15"/>
  <c r="BF339" i="15"/>
  <c r="T339" i="15"/>
  <c r="R339" i="15"/>
  <c r="P339" i="15"/>
  <c r="J339" i="15"/>
  <c r="BE339" i="15" s="1"/>
  <c r="BK338" i="15"/>
  <c r="BI338" i="15"/>
  <c r="BH338" i="15"/>
  <c r="BG338" i="15"/>
  <c r="BF338" i="15"/>
  <c r="T338" i="15"/>
  <c r="R338" i="15"/>
  <c r="P338" i="15"/>
  <c r="J338" i="15"/>
  <c r="BE338" i="15" s="1"/>
  <c r="BK337" i="15"/>
  <c r="BI337" i="15"/>
  <c r="BH337" i="15"/>
  <c r="BG337" i="15"/>
  <c r="BF337" i="15"/>
  <c r="T337" i="15"/>
  <c r="R337" i="15"/>
  <c r="P337" i="15"/>
  <c r="J337" i="15"/>
  <c r="BE337" i="15" s="1"/>
  <c r="BK336" i="15"/>
  <c r="BI336" i="15"/>
  <c r="BH336" i="15"/>
  <c r="BG336" i="15"/>
  <c r="BF336" i="15"/>
  <c r="T336" i="15"/>
  <c r="R336" i="15"/>
  <c r="P336" i="15"/>
  <c r="J336" i="15"/>
  <c r="BE336" i="15" s="1"/>
  <c r="BK335" i="15"/>
  <c r="BI335" i="15"/>
  <c r="BH335" i="15"/>
  <c r="BG335" i="15"/>
  <c r="BF335" i="15"/>
  <c r="T335" i="15"/>
  <c r="R335" i="15"/>
  <c r="P335" i="15"/>
  <c r="J335" i="15"/>
  <c r="BE335" i="15" s="1"/>
  <c r="BK334" i="15"/>
  <c r="BI334" i="15"/>
  <c r="BH334" i="15"/>
  <c r="BG334" i="15"/>
  <c r="BF334" i="15"/>
  <c r="T334" i="15"/>
  <c r="R334" i="15"/>
  <c r="P334" i="15"/>
  <c r="J334" i="15"/>
  <c r="BE334" i="15" s="1"/>
  <c r="BK333" i="15"/>
  <c r="BI333" i="15"/>
  <c r="BH333" i="15"/>
  <c r="BG333" i="15"/>
  <c r="BF333" i="15"/>
  <c r="T333" i="15"/>
  <c r="R333" i="15"/>
  <c r="P333" i="15"/>
  <c r="J333" i="15"/>
  <c r="BE333" i="15" s="1"/>
  <c r="BK332" i="15"/>
  <c r="BI332" i="15"/>
  <c r="BH332" i="15"/>
  <c r="BG332" i="15"/>
  <c r="BF332" i="15"/>
  <c r="T332" i="15"/>
  <c r="R332" i="15"/>
  <c r="P332" i="15"/>
  <c r="J332" i="15"/>
  <c r="BE332" i="15" s="1"/>
  <c r="BK331" i="15"/>
  <c r="BI331" i="15"/>
  <c r="BH331" i="15"/>
  <c r="BG331" i="15"/>
  <c r="BF331" i="15"/>
  <c r="T331" i="15"/>
  <c r="R331" i="15"/>
  <c r="P331" i="15"/>
  <c r="J331" i="15"/>
  <c r="BE331" i="15" s="1"/>
  <c r="BK330" i="15"/>
  <c r="BI330" i="15"/>
  <c r="BH330" i="15"/>
  <c r="BG330" i="15"/>
  <c r="BF330" i="15"/>
  <c r="T330" i="15"/>
  <c r="R330" i="15"/>
  <c r="P330" i="15"/>
  <c r="J330" i="15"/>
  <c r="BK329" i="15"/>
  <c r="BI329" i="15"/>
  <c r="BH329" i="15"/>
  <c r="BG329" i="15"/>
  <c r="BF329" i="15"/>
  <c r="T329" i="15"/>
  <c r="R329" i="15"/>
  <c r="P329" i="15"/>
  <c r="J329" i="15"/>
  <c r="BK326" i="15"/>
  <c r="BK325" i="15" s="1"/>
  <c r="J325" i="15" s="1"/>
  <c r="J113" i="15" s="1"/>
  <c r="BI326" i="15"/>
  <c r="BH326" i="15"/>
  <c r="BG326" i="15"/>
  <c r="BF326" i="15"/>
  <c r="T326" i="15"/>
  <c r="T325" i="15" s="1"/>
  <c r="R326" i="15"/>
  <c r="R325" i="15" s="1"/>
  <c r="P326" i="15"/>
  <c r="P325" i="15" s="1"/>
  <c r="J326" i="15"/>
  <c r="BE326" i="15" s="1"/>
  <c r="BK324" i="15"/>
  <c r="BI324" i="15"/>
  <c r="BH324" i="15"/>
  <c r="BG324" i="15"/>
  <c r="BF324" i="15"/>
  <c r="T324" i="15"/>
  <c r="R324" i="15"/>
  <c r="P324" i="15"/>
  <c r="J324" i="15"/>
  <c r="BE324" i="15" s="1"/>
  <c r="BK323" i="15"/>
  <c r="BI323" i="15"/>
  <c r="BH323" i="15"/>
  <c r="BG323" i="15"/>
  <c r="BF323" i="15"/>
  <c r="T323" i="15"/>
  <c r="R323" i="15"/>
  <c r="P323" i="15"/>
  <c r="J323" i="15"/>
  <c r="BE323" i="15" s="1"/>
  <c r="BK321" i="15"/>
  <c r="BI321" i="15"/>
  <c r="BH321" i="15"/>
  <c r="BG321" i="15"/>
  <c r="BF321" i="15"/>
  <c r="T321" i="15"/>
  <c r="R321" i="15"/>
  <c r="P321" i="15"/>
  <c r="J321" i="15"/>
  <c r="BE321" i="15" s="1"/>
  <c r="BK317" i="15"/>
  <c r="BK316" i="15" s="1"/>
  <c r="BI317" i="15"/>
  <c r="BH317" i="15"/>
  <c r="BG317" i="15"/>
  <c r="BF317" i="15"/>
  <c r="T317" i="15"/>
  <c r="T316" i="15" s="1"/>
  <c r="T315" i="15" s="1"/>
  <c r="R317" i="15"/>
  <c r="R316" i="15" s="1"/>
  <c r="R315" i="15" s="1"/>
  <c r="P317" i="15"/>
  <c r="P316" i="15" s="1"/>
  <c r="P315" i="15" s="1"/>
  <c r="J317" i="15"/>
  <c r="BE317" i="15" s="1"/>
  <c r="BK314" i="15"/>
  <c r="BI314" i="15"/>
  <c r="BH314" i="15"/>
  <c r="BG314" i="15"/>
  <c r="BF314" i="15"/>
  <c r="T314" i="15"/>
  <c r="R314" i="15"/>
  <c r="P314" i="15"/>
  <c r="J314" i="15"/>
  <c r="BE314" i="15" s="1"/>
  <c r="BK312" i="15"/>
  <c r="BI312" i="15"/>
  <c r="BH312" i="15"/>
  <c r="BG312" i="15"/>
  <c r="BF312" i="15"/>
  <c r="T312" i="15"/>
  <c r="R312" i="15"/>
  <c r="P312" i="15"/>
  <c r="J312" i="15"/>
  <c r="BE312" i="15" s="1"/>
  <c r="BK311" i="15"/>
  <c r="BI311" i="15"/>
  <c r="BH311" i="15"/>
  <c r="BG311" i="15"/>
  <c r="BF311" i="15"/>
  <c r="T311" i="15"/>
  <c r="R311" i="15"/>
  <c r="P311" i="15"/>
  <c r="J311" i="15"/>
  <c r="BE311" i="15" s="1"/>
  <c r="BK309" i="15"/>
  <c r="BI309" i="15"/>
  <c r="BH309" i="15"/>
  <c r="BG309" i="15"/>
  <c r="BF309" i="15"/>
  <c r="T309" i="15"/>
  <c r="R309" i="15"/>
  <c r="P309" i="15"/>
  <c r="J309" i="15"/>
  <c r="BE309" i="15" s="1"/>
  <c r="BK302" i="15"/>
  <c r="BI302" i="15"/>
  <c r="BH302" i="15"/>
  <c r="BG302" i="15"/>
  <c r="BF302" i="15"/>
  <c r="T302" i="15"/>
  <c r="R302" i="15"/>
  <c r="P302" i="15"/>
  <c r="J302" i="15"/>
  <c r="BK301" i="15"/>
  <c r="BI301" i="15"/>
  <c r="BH301" i="15"/>
  <c r="BG301" i="15"/>
  <c r="BF301" i="15"/>
  <c r="T301" i="15"/>
  <c r="R301" i="15"/>
  <c r="P301" i="15"/>
  <c r="J301" i="15"/>
  <c r="BE301" i="15" s="1"/>
  <c r="BK297" i="15"/>
  <c r="BI297" i="15"/>
  <c r="BH297" i="15"/>
  <c r="BG297" i="15"/>
  <c r="BF297" i="15"/>
  <c r="T297" i="15"/>
  <c r="R297" i="15"/>
  <c r="P297" i="15"/>
  <c r="J297" i="15"/>
  <c r="BE297" i="15" s="1"/>
  <c r="BK295" i="15"/>
  <c r="BI295" i="15"/>
  <c r="BH295" i="15"/>
  <c r="BG295" i="15"/>
  <c r="BF295" i="15"/>
  <c r="T295" i="15"/>
  <c r="R295" i="15"/>
  <c r="P295" i="15"/>
  <c r="J295" i="15"/>
  <c r="BE295" i="15" s="1"/>
  <c r="BK293" i="15"/>
  <c r="BI293" i="15"/>
  <c r="BH293" i="15"/>
  <c r="BG293" i="15"/>
  <c r="BF293" i="15"/>
  <c r="T293" i="15"/>
  <c r="R293" i="15"/>
  <c r="P293" i="15"/>
  <c r="J293" i="15"/>
  <c r="BE293" i="15" s="1"/>
  <c r="BK291" i="15"/>
  <c r="BI291" i="15"/>
  <c r="BH291" i="15"/>
  <c r="BG291" i="15"/>
  <c r="BF291" i="15"/>
  <c r="T291" i="15"/>
  <c r="R291" i="15"/>
  <c r="P291" i="15"/>
  <c r="J291" i="15"/>
  <c r="BK289" i="15"/>
  <c r="BI289" i="15"/>
  <c r="BH289" i="15"/>
  <c r="BG289" i="15"/>
  <c r="BF289" i="15"/>
  <c r="T289" i="15"/>
  <c r="R289" i="15"/>
  <c r="P289" i="15"/>
  <c r="J289" i="15"/>
  <c r="BE289" i="15" s="1"/>
  <c r="BK287" i="15"/>
  <c r="BI287" i="15"/>
  <c r="BH287" i="15"/>
  <c r="BG287" i="15"/>
  <c r="BF287" i="15"/>
  <c r="T287" i="15"/>
  <c r="R287" i="15"/>
  <c r="P287" i="15"/>
  <c r="J287" i="15"/>
  <c r="BE287" i="15" s="1"/>
  <c r="BK285" i="15"/>
  <c r="BI285" i="15"/>
  <c r="BH285" i="15"/>
  <c r="BG285" i="15"/>
  <c r="BF285" i="15"/>
  <c r="T285" i="15"/>
  <c r="R285" i="15"/>
  <c r="P285" i="15"/>
  <c r="J285" i="15"/>
  <c r="BE285" i="15" s="1"/>
  <c r="BK283" i="15"/>
  <c r="BI283" i="15"/>
  <c r="BH283" i="15"/>
  <c r="BG283" i="15"/>
  <c r="BF283" i="15"/>
  <c r="T283" i="15"/>
  <c r="R283" i="15"/>
  <c r="P283" i="15"/>
  <c r="J283" i="15"/>
  <c r="BE283" i="15" s="1"/>
  <c r="BK281" i="15"/>
  <c r="BI281" i="15"/>
  <c r="BH281" i="15"/>
  <c r="BG281" i="15"/>
  <c r="BF281" i="15"/>
  <c r="T281" i="15"/>
  <c r="R281" i="15"/>
  <c r="P281" i="15"/>
  <c r="J281" i="15"/>
  <c r="BE281" i="15" s="1"/>
  <c r="BK279" i="15"/>
  <c r="BI279" i="15"/>
  <c r="BH279" i="15"/>
  <c r="BG279" i="15"/>
  <c r="BF279" i="15"/>
  <c r="T279" i="15"/>
  <c r="R279" i="15"/>
  <c r="P279" i="15"/>
  <c r="J279" i="15"/>
  <c r="BE279" i="15" s="1"/>
  <c r="BK277" i="15"/>
  <c r="BI277" i="15"/>
  <c r="BH277" i="15"/>
  <c r="BG277" i="15"/>
  <c r="BF277" i="15"/>
  <c r="T277" i="15"/>
  <c r="R277" i="15"/>
  <c r="P277" i="15"/>
  <c r="J277" i="15"/>
  <c r="BE277" i="15" s="1"/>
  <c r="BK275" i="15"/>
  <c r="BI275" i="15"/>
  <c r="BH275" i="15"/>
  <c r="BG275" i="15"/>
  <c r="BF275" i="15"/>
  <c r="T275" i="15"/>
  <c r="R275" i="15"/>
  <c r="P275" i="15"/>
  <c r="J275" i="15"/>
  <c r="BE275" i="15" s="1"/>
  <c r="BK273" i="15"/>
  <c r="BI273" i="15"/>
  <c r="BH273" i="15"/>
  <c r="BG273" i="15"/>
  <c r="BF273" i="15"/>
  <c r="T273" i="15"/>
  <c r="R273" i="15"/>
  <c r="P273" i="15"/>
  <c r="J273" i="15"/>
  <c r="BE273" i="15" s="1"/>
  <c r="BK271" i="15"/>
  <c r="BI271" i="15"/>
  <c r="BH271" i="15"/>
  <c r="BG271" i="15"/>
  <c r="BF271" i="15"/>
  <c r="T271" i="15"/>
  <c r="R271" i="15"/>
  <c r="P271" i="15"/>
  <c r="J271" i="15"/>
  <c r="BE271" i="15" s="1"/>
  <c r="BK269" i="15"/>
  <c r="BI269" i="15"/>
  <c r="BH269" i="15"/>
  <c r="BG269" i="15"/>
  <c r="BF269" i="15"/>
  <c r="T269" i="15"/>
  <c r="R269" i="15"/>
  <c r="P269" i="15"/>
  <c r="J269" i="15"/>
  <c r="BE269" i="15" s="1"/>
  <c r="BK267" i="15"/>
  <c r="BI267" i="15"/>
  <c r="BH267" i="15"/>
  <c r="BG267" i="15"/>
  <c r="BF267" i="15"/>
  <c r="T267" i="15"/>
  <c r="R267" i="15"/>
  <c r="P267" i="15"/>
  <c r="J267" i="15"/>
  <c r="BE267" i="15" s="1"/>
  <c r="BK265" i="15"/>
  <c r="BI265" i="15"/>
  <c r="BH265" i="15"/>
  <c r="BG265" i="15"/>
  <c r="BF265" i="15"/>
  <c r="T265" i="15"/>
  <c r="R265" i="15"/>
  <c r="P265" i="15"/>
  <c r="J265" i="15"/>
  <c r="BE265" i="15" s="1"/>
  <c r="BK263" i="15"/>
  <c r="BI263" i="15"/>
  <c r="BH263" i="15"/>
  <c r="BG263" i="15"/>
  <c r="BF263" i="15"/>
  <c r="T263" i="15"/>
  <c r="R263" i="15"/>
  <c r="P263" i="15"/>
  <c r="J263" i="15"/>
  <c r="BE263" i="15" s="1"/>
  <c r="BK261" i="15"/>
  <c r="BI261" i="15"/>
  <c r="BH261" i="15"/>
  <c r="BG261" i="15"/>
  <c r="BF261" i="15"/>
  <c r="T261" i="15"/>
  <c r="R261" i="15"/>
  <c r="P261" i="15"/>
  <c r="J261" i="15"/>
  <c r="BE261" i="15" s="1"/>
  <c r="BK259" i="15"/>
  <c r="BI259" i="15"/>
  <c r="BH259" i="15"/>
  <c r="BG259" i="15"/>
  <c r="BF259" i="15"/>
  <c r="T259" i="15"/>
  <c r="R259" i="15"/>
  <c r="P259" i="15"/>
  <c r="J259" i="15"/>
  <c r="BE259" i="15" s="1"/>
  <c r="BK255" i="15"/>
  <c r="BI255" i="15"/>
  <c r="BH255" i="15"/>
  <c r="BG255" i="15"/>
  <c r="BF255" i="15"/>
  <c r="T255" i="15"/>
  <c r="R255" i="15"/>
  <c r="P255" i="15"/>
  <c r="J255" i="15"/>
  <c r="BE255" i="15" s="1"/>
  <c r="BK254" i="15"/>
  <c r="BI254" i="15"/>
  <c r="BH254" i="15"/>
  <c r="BG254" i="15"/>
  <c r="BF254" i="15"/>
  <c r="T254" i="15"/>
  <c r="R254" i="15"/>
  <c r="P254" i="15"/>
  <c r="J254" i="15"/>
  <c r="BE254" i="15" s="1"/>
  <c r="BK253" i="15"/>
  <c r="BI253" i="15"/>
  <c r="BH253" i="15"/>
  <c r="BG253" i="15"/>
  <c r="BF253" i="15"/>
  <c r="T253" i="15"/>
  <c r="R253" i="15"/>
  <c r="P253" i="15"/>
  <c r="J253" i="15"/>
  <c r="BE253" i="15" s="1"/>
  <c r="BK252" i="15"/>
  <c r="BI252" i="15"/>
  <c r="BH252" i="15"/>
  <c r="BG252" i="15"/>
  <c r="BF252" i="15"/>
  <c r="T252" i="15"/>
  <c r="R252" i="15"/>
  <c r="P252" i="15"/>
  <c r="J252" i="15"/>
  <c r="BE252" i="15" s="1"/>
  <c r="BK248" i="15"/>
  <c r="BI248" i="15"/>
  <c r="BH248" i="15"/>
  <c r="BG248" i="15"/>
  <c r="BF248" i="15"/>
  <c r="T248" i="15"/>
  <c r="R248" i="15"/>
  <c r="P248" i="15"/>
  <c r="J248" i="15"/>
  <c r="BK246" i="15"/>
  <c r="BI246" i="15"/>
  <c r="BH246" i="15"/>
  <c r="BG246" i="15"/>
  <c r="BF246" i="15"/>
  <c r="T246" i="15"/>
  <c r="R246" i="15"/>
  <c r="P246" i="15"/>
  <c r="J246" i="15"/>
  <c r="BE246" i="15" s="1"/>
  <c r="BK245" i="15"/>
  <c r="BI245" i="15"/>
  <c r="BH245" i="15"/>
  <c r="BG245" i="15"/>
  <c r="BF245" i="15"/>
  <c r="T245" i="15"/>
  <c r="R245" i="15"/>
  <c r="P245" i="15"/>
  <c r="J245" i="15"/>
  <c r="BE245" i="15" s="1"/>
  <c r="BK243" i="15"/>
  <c r="BI243" i="15"/>
  <c r="BH243" i="15"/>
  <c r="BG243" i="15"/>
  <c r="BF243" i="15"/>
  <c r="T243" i="15"/>
  <c r="R243" i="15"/>
  <c r="P243" i="15"/>
  <c r="J243" i="15"/>
  <c r="BE243" i="15" s="1"/>
  <c r="BK238" i="15"/>
  <c r="BI238" i="15"/>
  <c r="BH238" i="15"/>
  <c r="BG238" i="15"/>
  <c r="BF238" i="15"/>
  <c r="T238" i="15"/>
  <c r="R238" i="15"/>
  <c r="P238" i="15"/>
  <c r="J238" i="15"/>
  <c r="BE238" i="15" s="1"/>
  <c r="BK232" i="15"/>
  <c r="BI232" i="15"/>
  <c r="BH232" i="15"/>
  <c r="BG232" i="15"/>
  <c r="BF232" i="15"/>
  <c r="T232" i="15"/>
  <c r="R232" i="15"/>
  <c r="P232" i="15"/>
  <c r="J232" i="15"/>
  <c r="BE232" i="15" s="1"/>
  <c r="BK230" i="15"/>
  <c r="BI230" i="15"/>
  <c r="BH230" i="15"/>
  <c r="BG230" i="15"/>
  <c r="BF230" i="15"/>
  <c r="T230" i="15"/>
  <c r="R230" i="15"/>
  <c r="P230" i="15"/>
  <c r="J230" i="15"/>
  <c r="BE230" i="15" s="1"/>
  <c r="BK222" i="15"/>
  <c r="BI222" i="15"/>
  <c r="BH222" i="15"/>
  <c r="BG222" i="15"/>
  <c r="BF222" i="15"/>
  <c r="T222" i="15"/>
  <c r="R222" i="15"/>
  <c r="P222" i="15"/>
  <c r="J222" i="15"/>
  <c r="BK220" i="15"/>
  <c r="BI220" i="15"/>
  <c r="BH220" i="15"/>
  <c r="BG220" i="15"/>
  <c r="BF220" i="15"/>
  <c r="T220" i="15"/>
  <c r="R220" i="15"/>
  <c r="P220" i="15"/>
  <c r="J220" i="15"/>
  <c r="BE220" i="15" s="1"/>
  <c r="BK218" i="15"/>
  <c r="BI218" i="15"/>
  <c r="BH218" i="15"/>
  <c r="BG218" i="15"/>
  <c r="BF218" i="15"/>
  <c r="T218" i="15"/>
  <c r="R218" i="15"/>
  <c r="P218" i="15"/>
  <c r="J218" i="15"/>
  <c r="BE218" i="15" s="1"/>
  <c r="BK216" i="15"/>
  <c r="BI216" i="15"/>
  <c r="BH216" i="15"/>
  <c r="BG216" i="15"/>
  <c r="BF216" i="15"/>
  <c r="T216" i="15"/>
  <c r="R216" i="15"/>
  <c r="P216" i="15"/>
  <c r="J216" i="15"/>
  <c r="BE216" i="15" s="1"/>
  <c r="BK210" i="15"/>
  <c r="BI210" i="15"/>
  <c r="BH210" i="15"/>
  <c r="BG210" i="15"/>
  <c r="BF210" i="15"/>
  <c r="T210" i="15"/>
  <c r="R210" i="15"/>
  <c r="P210" i="15"/>
  <c r="J210" i="15"/>
  <c r="BE210" i="15" s="1"/>
  <c r="BK208" i="15"/>
  <c r="BI208" i="15"/>
  <c r="BH208" i="15"/>
  <c r="BG208" i="15"/>
  <c r="BF208" i="15"/>
  <c r="T208" i="15"/>
  <c r="R208" i="15"/>
  <c r="P208" i="15"/>
  <c r="J208" i="15"/>
  <c r="BE208" i="15" s="1"/>
  <c r="BK207" i="15"/>
  <c r="BI207" i="15"/>
  <c r="BH207" i="15"/>
  <c r="BG207" i="15"/>
  <c r="BF207" i="15"/>
  <c r="T207" i="15"/>
  <c r="R207" i="15"/>
  <c r="P207" i="15"/>
  <c r="J207" i="15"/>
  <c r="BE207" i="15" s="1"/>
  <c r="BK202" i="15"/>
  <c r="BI202" i="15"/>
  <c r="BH202" i="15"/>
  <c r="BG202" i="15"/>
  <c r="BF202" i="15"/>
  <c r="T202" i="15"/>
  <c r="R202" i="15"/>
  <c r="P202" i="15"/>
  <c r="J202" i="15"/>
  <c r="BK199" i="15"/>
  <c r="BK198" i="15" s="1"/>
  <c r="J101" i="15" s="1"/>
  <c r="BI199" i="15"/>
  <c r="BH199" i="15"/>
  <c r="BG199" i="15"/>
  <c r="BF199" i="15"/>
  <c r="T199" i="15"/>
  <c r="T198" i="15" s="1"/>
  <c r="R199" i="15"/>
  <c r="R198" i="15" s="1"/>
  <c r="P199" i="15"/>
  <c r="P198" i="15" s="1"/>
  <c r="J199" i="15"/>
  <c r="BE199" i="15" s="1"/>
  <c r="BK197" i="15"/>
  <c r="BI197" i="15"/>
  <c r="BH197" i="15"/>
  <c r="BG197" i="15"/>
  <c r="BF197" i="15"/>
  <c r="T197" i="15"/>
  <c r="R197" i="15"/>
  <c r="P197" i="15"/>
  <c r="J197" i="15"/>
  <c r="BE197" i="15" s="1"/>
  <c r="BK195" i="15"/>
  <c r="BI195" i="15"/>
  <c r="BH195" i="15"/>
  <c r="BG195" i="15"/>
  <c r="BF195" i="15"/>
  <c r="T195" i="15"/>
  <c r="R195" i="15"/>
  <c r="P195" i="15"/>
  <c r="J195" i="15"/>
  <c r="BE195" i="15" s="1"/>
  <c r="BK194" i="15"/>
  <c r="BI194" i="15"/>
  <c r="BH194" i="15"/>
  <c r="BG194" i="15"/>
  <c r="BF194" i="15"/>
  <c r="T194" i="15"/>
  <c r="R194" i="15"/>
  <c r="P194" i="15"/>
  <c r="J194" i="15"/>
  <c r="BE194" i="15" s="1"/>
  <c r="BK192" i="15"/>
  <c r="BI192" i="15"/>
  <c r="BH192" i="15"/>
  <c r="BG192" i="15"/>
  <c r="BF192" i="15"/>
  <c r="T192" i="15"/>
  <c r="R192" i="15"/>
  <c r="P192" i="15"/>
  <c r="J192" i="15"/>
  <c r="BE192" i="15" s="1"/>
  <c r="BK190" i="15"/>
  <c r="BI190" i="15"/>
  <c r="BH190" i="15"/>
  <c r="BG190" i="15"/>
  <c r="BF190" i="15"/>
  <c r="T190" i="15"/>
  <c r="R190" i="15"/>
  <c r="P190" i="15"/>
  <c r="J190" i="15"/>
  <c r="BE190" i="15" s="1"/>
  <c r="BK189" i="15"/>
  <c r="BI189" i="15"/>
  <c r="BH189" i="15"/>
  <c r="BG189" i="15"/>
  <c r="BF189" i="15"/>
  <c r="T189" i="15"/>
  <c r="R189" i="15"/>
  <c r="P189" i="15"/>
  <c r="J189" i="15"/>
  <c r="BK184" i="15"/>
  <c r="BI184" i="15"/>
  <c r="BH184" i="15"/>
  <c r="BG184" i="15"/>
  <c r="BF184" i="15"/>
  <c r="T184" i="15"/>
  <c r="R184" i="15"/>
  <c r="P184" i="15"/>
  <c r="J184" i="15"/>
  <c r="BE184" i="15" s="1"/>
  <c r="BK177" i="15"/>
  <c r="BI177" i="15"/>
  <c r="BH177" i="15"/>
  <c r="BG177" i="15"/>
  <c r="BF177" i="15"/>
  <c r="T177" i="15"/>
  <c r="R177" i="15"/>
  <c r="P177" i="15"/>
  <c r="BE177" i="15"/>
  <c r="BK175" i="15"/>
  <c r="BI175" i="15"/>
  <c r="BH175" i="15"/>
  <c r="BG175" i="15"/>
  <c r="BF175" i="15"/>
  <c r="T175" i="15"/>
  <c r="R175" i="15"/>
  <c r="P175" i="15"/>
  <c r="J175" i="15"/>
  <c r="BK170" i="15"/>
  <c r="BI170" i="15"/>
  <c r="BH170" i="15"/>
  <c r="BG170" i="15"/>
  <c r="BF170" i="15"/>
  <c r="T170" i="15"/>
  <c r="R170" i="15"/>
  <c r="P170" i="15"/>
  <c r="J170" i="15"/>
  <c r="J169" i="15" s="1"/>
  <c r="BK164" i="15"/>
  <c r="BI164" i="15"/>
  <c r="BH164" i="15"/>
  <c r="BG164" i="15"/>
  <c r="BF164" i="15"/>
  <c r="T164" i="15"/>
  <c r="R164" i="15"/>
  <c r="P164" i="15"/>
  <c r="J164" i="15"/>
  <c r="BE164" i="15" s="1"/>
  <c r="BK162" i="15"/>
  <c r="BI162" i="15"/>
  <c r="BH162" i="15"/>
  <c r="BG162" i="15"/>
  <c r="BF162" i="15"/>
  <c r="T162" i="15"/>
  <c r="R162" i="15"/>
  <c r="P162" i="15"/>
  <c r="J162" i="15"/>
  <c r="BE162" i="15" s="1"/>
  <c r="BK160" i="15"/>
  <c r="BI160" i="15"/>
  <c r="BH160" i="15"/>
  <c r="BG160" i="15"/>
  <c r="BF160" i="15"/>
  <c r="T160" i="15"/>
  <c r="R160" i="15"/>
  <c r="P160" i="15"/>
  <c r="J160" i="15"/>
  <c r="BE160" i="15" s="1"/>
  <c r="BK158" i="15"/>
  <c r="BI158" i="15"/>
  <c r="BH158" i="15"/>
  <c r="BG158" i="15"/>
  <c r="BF158" i="15"/>
  <c r="T158" i="15"/>
  <c r="R158" i="15"/>
  <c r="P158" i="15"/>
  <c r="J158" i="15"/>
  <c r="BE158" i="15" s="1"/>
  <c r="BK156" i="15"/>
  <c r="BI156" i="15"/>
  <c r="BH156" i="15"/>
  <c r="BG156" i="15"/>
  <c r="BF156" i="15"/>
  <c r="T156" i="15"/>
  <c r="R156" i="15"/>
  <c r="P156" i="15"/>
  <c r="J156" i="15"/>
  <c r="BE156" i="15" s="1"/>
  <c r="BK154" i="15"/>
  <c r="BI154" i="15"/>
  <c r="BH154" i="15"/>
  <c r="BG154" i="15"/>
  <c r="BF154" i="15"/>
  <c r="T154" i="15"/>
  <c r="R154" i="15"/>
  <c r="P154" i="15"/>
  <c r="J154" i="15"/>
  <c r="BE154" i="15" s="1"/>
  <c r="BK150" i="15"/>
  <c r="BI150" i="15"/>
  <c r="BH150" i="15"/>
  <c r="BG150" i="15"/>
  <c r="BF150" i="15"/>
  <c r="T150" i="15"/>
  <c r="R150" i="15"/>
  <c r="P150" i="15"/>
  <c r="J150" i="15"/>
  <c r="BE150" i="15" s="1"/>
  <c r="BK146" i="15"/>
  <c r="BI146" i="15"/>
  <c r="BH146" i="15"/>
  <c r="BG146" i="15"/>
  <c r="BF146" i="15"/>
  <c r="T146" i="15"/>
  <c r="R146" i="15"/>
  <c r="P146" i="15"/>
  <c r="J146" i="15"/>
  <c r="BE146" i="15" s="1"/>
  <c r="BK142" i="15"/>
  <c r="BI142" i="15"/>
  <c r="BH142" i="15"/>
  <c r="BG142" i="15"/>
  <c r="BF142" i="15"/>
  <c r="T142" i="15"/>
  <c r="R142" i="15"/>
  <c r="P142" i="15"/>
  <c r="J142" i="15"/>
  <c r="BE142" i="15" s="1"/>
  <c r="BK138" i="15"/>
  <c r="BI138" i="15"/>
  <c r="BH138" i="15"/>
  <c r="BG138" i="15"/>
  <c r="BF138" i="15"/>
  <c r="T138" i="15"/>
  <c r="R138" i="15"/>
  <c r="P138" i="15"/>
  <c r="J138" i="15"/>
  <c r="F132" i="15"/>
  <c r="J131" i="15"/>
  <c r="F131" i="15"/>
  <c r="F129" i="15"/>
  <c r="E127" i="15"/>
  <c r="F92" i="15"/>
  <c r="J91" i="15"/>
  <c r="F91" i="15"/>
  <c r="F89" i="15"/>
  <c r="E87" i="15"/>
  <c r="J37" i="15"/>
  <c r="J36" i="15"/>
  <c r="J35" i="15"/>
  <c r="J24" i="15"/>
  <c r="E24" i="15"/>
  <c r="J92" i="15" s="1"/>
  <c r="J23" i="15"/>
  <c r="J12" i="15"/>
  <c r="J129" i="15" s="1"/>
  <c r="E85" i="15"/>
  <c r="BA126" i="12"/>
  <c r="BA124" i="12"/>
  <c r="BA119" i="12"/>
  <c r="BA116" i="12"/>
  <c r="BA107" i="12"/>
  <c r="BA101" i="12"/>
  <c r="I74" i="1"/>
  <c r="J73" i="1" s="1"/>
  <c r="J69" i="1"/>
  <c r="J53" i="1"/>
  <c r="F44" i="1"/>
  <c r="J28" i="1"/>
  <c r="J26" i="1"/>
  <c r="G38" i="1"/>
  <c r="F38" i="1"/>
  <c r="J23" i="1"/>
  <c r="J24" i="1"/>
  <c r="J25" i="1"/>
  <c r="J27" i="1"/>
  <c r="E24" i="1"/>
  <c r="E26" i="1"/>
  <c r="J39" i="1"/>
  <c r="BE302" i="15" l="1"/>
  <c r="J290" i="15"/>
  <c r="J200" i="15" s="1"/>
  <c r="J137" i="15"/>
  <c r="J136" i="15" s="1"/>
  <c r="BE248" i="15"/>
  <c r="BE329" i="15"/>
  <c r="J328" i="15"/>
  <c r="BE222" i="15"/>
  <c r="J221" i="15"/>
  <c r="BE291" i="15"/>
  <c r="BE202" i="15"/>
  <c r="BE170" i="15"/>
  <c r="BE189" i="15"/>
  <c r="BE138" i="15"/>
  <c r="BE330" i="15"/>
  <c r="R217" i="15"/>
  <c r="BK217" i="15"/>
  <c r="J104" i="15" s="1"/>
  <c r="T217" i="15"/>
  <c r="P217" i="15"/>
  <c r="R320" i="15"/>
  <c r="BE175" i="15"/>
  <c r="H41" i="1"/>
  <c r="I41" i="1" s="1"/>
  <c r="H40" i="1"/>
  <c r="R188" i="15"/>
  <c r="R201" i="15"/>
  <c r="R169" i="15"/>
  <c r="F35" i="15"/>
  <c r="R221" i="15"/>
  <c r="E125" i="15"/>
  <c r="BK201" i="15"/>
  <c r="J103" i="15" s="1"/>
  <c r="BK221" i="15"/>
  <c r="BK247" i="15"/>
  <c r="J106" i="15" s="1"/>
  <c r="T310" i="15"/>
  <c r="T169" i="15"/>
  <c r="P201" i="15"/>
  <c r="P221" i="15"/>
  <c r="F34" i="15"/>
  <c r="BK137" i="15"/>
  <c r="T137" i="15"/>
  <c r="T201" i="15"/>
  <c r="T221" i="15"/>
  <c r="R310" i="15"/>
  <c r="P320" i="15"/>
  <c r="P319" i="15" s="1"/>
  <c r="BK169" i="15"/>
  <c r="P137" i="15"/>
  <c r="R137" i="15"/>
  <c r="P169" i="15"/>
  <c r="T188" i="15"/>
  <c r="R247" i="15"/>
  <c r="P247" i="15"/>
  <c r="T290" i="15"/>
  <c r="J132" i="15"/>
  <c r="J34" i="15"/>
  <c r="BK188" i="15"/>
  <c r="J100" i="15" s="1"/>
  <c r="T247" i="15"/>
  <c r="R290" i="15"/>
  <c r="BK310" i="15"/>
  <c r="J108" i="15" s="1"/>
  <c r="BK328" i="15"/>
  <c r="J89" i="15"/>
  <c r="F37" i="15"/>
  <c r="F36" i="15"/>
  <c r="P188" i="15"/>
  <c r="P290" i="15"/>
  <c r="BK290" i="15"/>
  <c r="P310" i="15"/>
  <c r="BK320" i="15"/>
  <c r="BK319" i="15" s="1"/>
  <c r="J319" i="15" s="1"/>
  <c r="J111" i="15" s="1"/>
  <c r="I20" i="1" s="1"/>
  <c r="T320" i="15"/>
  <c r="T319" i="15" s="1"/>
  <c r="R328" i="15"/>
  <c r="J61" i="1"/>
  <c r="J57" i="1"/>
  <c r="J65" i="1"/>
  <c r="J51" i="1"/>
  <c r="J55" i="1"/>
  <c r="J59" i="1"/>
  <c r="J63" i="1"/>
  <c r="J67" i="1"/>
  <c r="J71" i="1"/>
  <c r="J52" i="1"/>
  <c r="J56" i="1"/>
  <c r="J60" i="1"/>
  <c r="J64" i="1"/>
  <c r="J68" i="1"/>
  <c r="J72" i="1"/>
  <c r="J54" i="1"/>
  <c r="J58" i="1"/>
  <c r="J62" i="1"/>
  <c r="J66" i="1"/>
  <c r="J70" i="1"/>
  <c r="J316" i="15"/>
  <c r="J110" i="15" s="1"/>
  <c r="BK315" i="15"/>
  <c r="J315" i="15" s="1"/>
  <c r="J109" i="15" s="1"/>
  <c r="I18" i="1" s="1"/>
  <c r="P328" i="15"/>
  <c r="R319" i="15"/>
  <c r="T328" i="15"/>
  <c r="J107" i="15" l="1"/>
  <c r="J105" i="15"/>
  <c r="J98" i="15"/>
  <c r="J114" i="15"/>
  <c r="J99" i="15"/>
  <c r="R200" i="15"/>
  <c r="BK200" i="15"/>
  <c r="J102" i="15" s="1"/>
  <c r="I17" i="1" s="1"/>
  <c r="I40" i="1"/>
  <c r="R136" i="15"/>
  <c r="T136" i="15"/>
  <c r="J320" i="15"/>
  <c r="J112" i="15" s="1"/>
  <c r="T200" i="15"/>
  <c r="P200" i="15"/>
  <c r="P136" i="15"/>
  <c r="BK136" i="15"/>
  <c r="J97" i="15" s="1"/>
  <c r="I16" i="1" s="1"/>
  <c r="J74" i="1"/>
  <c r="J135" i="15" l="1"/>
  <c r="F9" i="14" s="1"/>
  <c r="G9" i="14" s="1"/>
  <c r="G8" i="14" s="1"/>
  <c r="J96" i="15"/>
  <c r="I19" i="1"/>
  <c r="I21" i="1" s="1"/>
  <c r="G25" i="1" s="1"/>
  <c r="G26" i="1" s="1"/>
  <c r="G29" i="1" s="1"/>
  <c r="R135" i="15"/>
  <c r="T135" i="15"/>
  <c r="BK135" i="15"/>
  <c r="P135" i="15"/>
  <c r="J30" i="15" l="1"/>
  <c r="F33" i="15" l="1"/>
  <c r="J33" i="15" s="1"/>
  <c r="J39" i="15" s="1"/>
  <c r="G43" i="1"/>
  <c r="H43" i="1" s="1"/>
  <c r="H42" i="1" s="1"/>
  <c r="H44" i="1" s="1"/>
  <c r="G42" i="1" l="1"/>
  <c r="G44" i="1" s="1"/>
  <c r="I43" i="1"/>
  <c r="I42" i="1" s="1"/>
  <c r="I44"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Michael Badej</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Michael Badej</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<sst xmlns="http://schemas.openxmlformats.org/spreadsheetml/2006/main" count="2923" uniqueCount="777">
  <si>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</si>
  <si>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</si>
  <si>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</si>
  <si>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</si>
  <si>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</si>
  <si>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</si>
  <si>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</si>
  <si>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</si>
  <si>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</si>
  <si>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</si>
  <si>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</si>
  <si>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</si>
  <si>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</si>
  <si>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</si>
  <si>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</si>
  <si>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</si>
  <si>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</si>
  <si>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</si>
  <si>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</si>
  <si>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</si>
  <si>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</si>
  <si>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</si>
  <si>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</si>
  <si>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</si>
  <si>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</si>
  <si>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</si>
  <si>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</si>
  <si>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</si>
  <si>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</si>
  <si>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</si>
  <si>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</si>
  <si>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</si>
  <si>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</si>
  <si>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</si>
  <si>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</si>
  <si>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</si>
  <si>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</si>
  <si>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</si>
  <si>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</si>
  <si>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</si>
  <si>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</si>
  <si>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</si>
  <si>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</si>
  <si>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222625</t>
  </si>
  <si>
    <t>Stavba</t>
  </si>
  <si>
    <t>01</t>
  </si>
  <si>
    <t>02</t>
  </si>
  <si>
    <t>Celkem za stavbu</t>
  </si>
  <si>
    <t>CZK</t>
  </si>
  <si>
    <t>Rekapitulace dílů</t>
  </si>
  <si>
    <t>Typ dílu</t>
  </si>
  <si>
    <t>1</t>
  </si>
  <si>
    <t>Zemní práce</t>
  </si>
  <si>
    <t>3</t>
  </si>
  <si>
    <t>Svislé a kompletní konstrukce</t>
  </si>
  <si>
    <t>5</t>
  </si>
  <si>
    <t>Komunikace</t>
  </si>
  <si>
    <t>611</t>
  </si>
  <si>
    <t>Úpravy povrchů vnitřní</t>
  </si>
  <si>
    <t>62</t>
  </si>
  <si>
    <t>Úpravy povrchů vnější</t>
  </si>
  <si>
    <t>91</t>
  </si>
  <si>
    <t>Doplňující práce na komunikaci</t>
  </si>
  <si>
    <t>94</t>
  </si>
  <si>
    <t>Lešení a stavební výtahy</t>
  </si>
  <si>
    <t>96</t>
  </si>
  <si>
    <t>Bourání konstrukcí</t>
  </si>
  <si>
    <t>99</t>
  </si>
  <si>
    <t>Staveništní přesun hmot</t>
  </si>
  <si>
    <t>Příprava expozice  - náklady pořízení PD</t>
  </si>
  <si>
    <t>1.2</t>
  </si>
  <si>
    <t>Technický scénář expozice</t>
  </si>
  <si>
    <t>2</t>
  </si>
  <si>
    <t>Realizace expozice</t>
  </si>
  <si>
    <t>721</t>
  </si>
  <si>
    <t>Vnitřní kanalizace</t>
  </si>
  <si>
    <t>764</t>
  </si>
  <si>
    <t>Konstrukce klempířské</t>
  </si>
  <si>
    <t>765</t>
  </si>
  <si>
    <t>Krytiny tvrdé</t>
  </si>
  <si>
    <t>766</t>
  </si>
  <si>
    <t>Konstrukce truhlářské</t>
  </si>
  <si>
    <t>767</t>
  </si>
  <si>
    <t>Konstrukce zámečnické</t>
  </si>
  <si>
    <t>768</t>
  </si>
  <si>
    <t>Ostatní výrobky PSV</t>
  </si>
  <si>
    <t>782</t>
  </si>
  <si>
    <t>Konstrukce z přírodního kamene</t>
  </si>
  <si>
    <t>787</t>
  </si>
  <si>
    <t>Zasklívání</t>
  </si>
  <si>
    <t>D96</t>
  </si>
  <si>
    <t>Přesuny suti a vybouraných hmot</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</si>
  <si>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</si>
  <si>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</si>
  <si>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</si>
  <si>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</si>
  <si>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</si>
  <si>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</si>
  <si>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</si>
  <si>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</si>
  <si>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</si>
  <si>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</si>
  <si>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</si>
  <si>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</si>
  <si>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</si>
  <si>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</si>
  <si>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</si>
  <si>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</si>
  <si>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</si>
  <si>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</si>
  <si>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</si>
  <si>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</si>
  <si>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</si>
  <si>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</si>
  <si>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</si>
  <si>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</si>
  <si>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</si>
  <si>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</si>
  <si>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</si>
  <si>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</si>
  <si>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</si>
  <si>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</si>
  <si>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113106121R00</t>
  </si>
  <si>
    <t>Rozebrání dlažeb z betonových dlaždic na sucho</t>
  </si>
  <si>
    <t>m2</t>
  </si>
  <si>
    <t>RTS 22/ II</t>
  </si>
  <si>
    <t>Práce</t>
  </si>
  <si>
    <t>POL1_</t>
  </si>
  <si>
    <t>139601102R00</t>
  </si>
  <si>
    <t>Ruční výkop jam, rýh a šachet v hornině tř. 3</t>
  </si>
  <si>
    <t>m3</t>
  </si>
  <si>
    <t>180402111R00</t>
  </si>
  <si>
    <t>Založení trávníku parkového výsevem v rovině</t>
  </si>
  <si>
    <t>181300010RAA</t>
  </si>
  <si>
    <t>Rozprostření ornice v rovině tloušťka 15 cm dovoz ornice ze vzdálenosti 500 m, osetí trávou</t>
  </si>
  <si>
    <t>Součtová</t>
  </si>
  <si>
    <t>Agregovaná položka</t>
  </si>
  <si>
    <t>POL2_</t>
  </si>
  <si>
    <t>Včetně přesunu hmot.</t>
  </si>
  <si>
    <t>POP</t>
  </si>
  <si>
    <t>60,5*0,25</t>
  </si>
  <si>
    <t>VV</t>
  </si>
  <si>
    <t>00572400R</t>
  </si>
  <si>
    <t>Směs travní parková I. běžná zátěž PROFI á 25 kg</t>
  </si>
  <si>
    <t>kg</t>
  </si>
  <si>
    <t>SPCM</t>
  </si>
  <si>
    <t>Specifikace</t>
  </si>
  <si>
    <t>POL3_</t>
  </si>
  <si>
    <t>380941113R00</t>
  </si>
  <si>
    <t>Výztuž helikální 1x d 8 mm, drážka, cihelné zdivo</t>
  </si>
  <si>
    <t>m</t>
  </si>
  <si>
    <t>Včetně pomocného pracovního lešení o výšce podlahy do 1900 mm a pro zatížení do 1,5 kPa.</t>
  </si>
  <si>
    <t>380942113R00</t>
  </si>
  <si>
    <t>Výztuž helikální 1x d 8 mm, vrt, cihelné zdivo</t>
  </si>
  <si>
    <t>38090011R</t>
  </si>
  <si>
    <t>Zapravení drážek omítkou</t>
  </si>
  <si>
    <t>Vlastní</t>
  </si>
  <si>
    <t>Indiv</t>
  </si>
  <si>
    <t>564851111R00</t>
  </si>
  <si>
    <t>Podklad ze štěrkodrti po zhutnění tloušťky 15 cm</t>
  </si>
  <si>
    <t>596811111RT4</t>
  </si>
  <si>
    <t>Kladení dlaždic kom.pro pěší, lože z kameniva těž. včetně dlaždic betonových HBB 50/50/5 cm</t>
  </si>
  <si>
    <t>kus</t>
  </si>
  <si>
    <t>soubor</t>
  </si>
  <si>
    <t>601015173R00</t>
  </si>
  <si>
    <t>Štuk vnější weberdur štuk trass, ručně, tl.3 mm</t>
  </si>
  <si>
    <t>602015122RT7</t>
  </si>
  <si>
    <t>Omítka stěn jádrová weberdur trass ručně tloušťka vrstvy 30 mm</t>
  </si>
  <si>
    <t>622412555R00</t>
  </si>
  <si>
    <t>Nátěr stěn vněj.,slož.7,KEIM,vápenný,oprav. omítka</t>
  </si>
  <si>
    <t>622421772R00</t>
  </si>
  <si>
    <t>Oprava vněj.om.vápenné štuk.stěn,sl.VII,do 20%,SMS</t>
  </si>
  <si>
    <t>pohled 1 : 359</t>
  </si>
  <si>
    <t>pohled 2 : 397</t>
  </si>
  <si>
    <t>pohled 3 : 428</t>
  </si>
  <si>
    <t>pohled 4 : 412</t>
  </si>
  <si>
    <t>622471112R00</t>
  </si>
  <si>
    <t>Nátěr vnějších stěn algicidní a fungicidní</t>
  </si>
  <si>
    <t>622491142R00</t>
  </si>
  <si>
    <t>Nátěr fasády hydrofobní Hydrofuge Incolore 2 x</t>
  </si>
  <si>
    <t>622904117R00</t>
  </si>
  <si>
    <t>Očištění fasád tlakovou vodou složitost 6 - 7</t>
  </si>
  <si>
    <t>622904121R00</t>
  </si>
  <si>
    <t>Ruční čištění ocelovým kartáčem</t>
  </si>
  <si>
    <t>622904217R00</t>
  </si>
  <si>
    <t>Očištění organických nečiistot z fasád slož.6-7</t>
  </si>
  <si>
    <t>784181201R00</t>
  </si>
  <si>
    <t>Penetrace podkladu nátěrem Keim-Spezial-Fixativ,1x</t>
  </si>
  <si>
    <t>62247001R</t>
  </si>
  <si>
    <t>Příplatek za náročnost opravy podstřešní římsy vč. konzol, zubořezu</t>
  </si>
  <si>
    <t>916561111RT2</t>
  </si>
  <si>
    <t>Osazení záhon.obrubníků do lože z C 12/15 s opěrou včetně obrubníku   50/5/20 cm</t>
  </si>
  <si>
    <t>918101111R00</t>
  </si>
  <si>
    <t>Lože pod obrubníky nebo obruby dlažeb z C 12/15</t>
  </si>
  <si>
    <t>941941832R00</t>
  </si>
  <si>
    <t>Demontáž lešení leh.řad.s podlahami,š.1 m, H 30 m</t>
  </si>
  <si>
    <t>944944011R00</t>
  </si>
  <si>
    <t>Montáž ochranné sítě z umělých vláken</t>
  </si>
  <si>
    <t>944944031R00</t>
  </si>
  <si>
    <t>Příplatek za každý měsíc použití sítí k pol. 4011</t>
  </si>
  <si>
    <t>944944081R00</t>
  </si>
  <si>
    <t>Demontáž ochranné sítě z umělých vláken</t>
  </si>
  <si>
    <t>994001</t>
  </si>
  <si>
    <t>Příplatek za založení lešení na střeše</t>
  </si>
  <si>
    <t>kpl</t>
  </si>
  <si>
    <t>99402</t>
  </si>
  <si>
    <t>Příplatek za příplatkové komponenty lešení, konzoly apod.</t>
  </si>
  <si>
    <t>978015291R00</t>
  </si>
  <si>
    <t>Otlučení omítek vnějších MVC v složit.1-4 do 100 %</t>
  </si>
  <si>
    <t>978015331R00</t>
  </si>
  <si>
    <t>Otlučení omítek vnějších MVC v složit.5-7 do 20 %</t>
  </si>
  <si>
    <t>999281211R00</t>
  </si>
  <si>
    <t>Přesun hmot, opravy vněj. plášťů výšky do 25 m</t>
  </si>
  <si>
    <t>t</t>
  </si>
  <si>
    <t>Přesun hmot</t>
  </si>
  <si>
    <t>POL7_</t>
  </si>
  <si>
    <t>721141196R00</t>
  </si>
  <si>
    <t>Montáž potrubí z litinových trub odpadních, DN 125 mm</t>
  </si>
  <si>
    <t>6,8+8,1</t>
  </si>
  <si>
    <t>721141197R00</t>
  </si>
  <si>
    <t>Montáž potrubí z litinových trub odpadních, DN 150 mm</t>
  </si>
  <si>
    <t>5,8+8,1</t>
  </si>
  <si>
    <t>721140806R00</t>
  </si>
  <si>
    <t>Demontáž potrubí litinového do DN 200 mm</t>
  </si>
  <si>
    <t>998721202R00</t>
  </si>
  <si>
    <t>Přesun hmot pro vnitřní kanalizaci, výšky do 12 m</t>
  </si>
  <si>
    <t>764551604RT2</t>
  </si>
  <si>
    <t>Svod z Ti Zn RHEINZINK, kruhový, D 120 mm plech prePATINA blaugrau</t>
  </si>
  <si>
    <t>včetně objímek a spojovacího materiálu.</t>
  </si>
  <si>
    <t>764551605RT2</t>
  </si>
  <si>
    <t>Svod z Ti Zn RHEINZINK, kruhový, D 150 mm plech prePATINA blaugrau</t>
  </si>
  <si>
    <t>764454802R00</t>
  </si>
  <si>
    <t>Demontáž odpadních trub kruhových, D 120 mm</t>
  </si>
  <si>
    <t>5,4+5,4</t>
  </si>
  <si>
    <t>764454803R00</t>
  </si>
  <si>
    <t>Demontáž odpadních trub kruhových, D 150 mm</t>
  </si>
  <si>
    <t>9,6+9,6</t>
  </si>
  <si>
    <t>76401</t>
  </si>
  <si>
    <t>Revize napojení na lapače splavenin, pročištění</t>
  </si>
  <si>
    <t>998764102R00</t>
  </si>
  <si>
    <t>Přesun hmot pro klempířské konstr., výšky do 12 m</t>
  </si>
  <si>
    <t>Kalkul</t>
  </si>
  <si>
    <t>767001</t>
  </si>
  <si>
    <t>Restaurování mříže, M1, 1200/900 mm</t>
  </si>
  <si>
    <t>767002</t>
  </si>
  <si>
    <t>Restaurování mříže, M2, 500/1200 mm</t>
  </si>
  <si>
    <t>767003</t>
  </si>
  <si>
    <t>Restaurování mříže, M3, 500/1500 mm</t>
  </si>
  <si>
    <t>767004</t>
  </si>
  <si>
    <t>Restaurování mříže, M4, 810/1400 mm</t>
  </si>
  <si>
    <t>767005</t>
  </si>
  <si>
    <t>Restaurování mříže, M5, 980/1000 mm</t>
  </si>
  <si>
    <t>767006</t>
  </si>
  <si>
    <t>Restaurování mříže, M6, 1470/1450 mm</t>
  </si>
  <si>
    <t>767007</t>
  </si>
  <si>
    <t>Restaurování mříže, M7, 420/1350 mm, 1280/450 mm, 1280/450 mm</t>
  </si>
  <si>
    <t>767008</t>
  </si>
  <si>
    <t>Restaurování mříže, M8, 2000/1470 mm</t>
  </si>
  <si>
    <t>767009</t>
  </si>
  <si>
    <t>Restaurování mříže, M9, 2000/1470 mm</t>
  </si>
  <si>
    <t>767010</t>
  </si>
  <si>
    <t>Restaurování mříže, M10, 2000/1800 mm</t>
  </si>
  <si>
    <t>998767202R00</t>
  </si>
  <si>
    <t>Přesun hmot pro zámečnické konstr., výšky do 12 m</t>
  </si>
  <si>
    <t>768-01</t>
  </si>
  <si>
    <t>Označení ulice - Nádražní okruh viz. výpis výrobků D.1.1.9</t>
  </si>
  <si>
    <t>768-02</t>
  </si>
  <si>
    <t>Stávající elektroskříň 0,7 m2 viz. výpis výrobků D.1.1.9</t>
  </si>
  <si>
    <t>768-03</t>
  </si>
  <si>
    <t>Stávající elektroskříň 0,4 m2 viz. výpis výrobků D.1.1.9</t>
  </si>
  <si>
    <t>768-04</t>
  </si>
  <si>
    <t>Číslo orientační viz. výpis výrobků D.1.1.9</t>
  </si>
  <si>
    <t>768-05</t>
  </si>
  <si>
    <t>Označení Hospodářské komory viz. výpis výrobků D.1.1.9</t>
  </si>
  <si>
    <t>768-06</t>
  </si>
  <si>
    <t>Označení Hospodářské komory - Knihovna Petra Bezruče viz. výpis výrobků D.1.1.9</t>
  </si>
  <si>
    <t>768-07</t>
  </si>
  <si>
    <t>Stávající bronzová cedule s historií objektu viz. výpis výrobků D.1.1.9</t>
  </si>
  <si>
    <t>768-08</t>
  </si>
  <si>
    <t>Zabudované schránky demontovat, otvor zazdít viz. výpis výrobků D.1.1.9</t>
  </si>
  <si>
    <t>768-09</t>
  </si>
  <si>
    <t>Stávající zvonkové tablo viz. výpis výrobků D.1.1.9</t>
  </si>
  <si>
    <t>768-10</t>
  </si>
  <si>
    <t>Historické elektro konzoly viz. výpis výrobků D.1.1.9</t>
  </si>
  <si>
    <t>768-11</t>
  </si>
  <si>
    <t>Stávající elektro a datové skříně viz. výpis výrobků D.1.1.9</t>
  </si>
  <si>
    <t>768-12</t>
  </si>
  <si>
    <t>Odvětrání z kotelny 8,7 mb viz. výpis výrobků D.1.1.9</t>
  </si>
  <si>
    <t>768-13</t>
  </si>
  <si>
    <t>Stávající požární zařízení viz. výpis výrobků D.1.1.9</t>
  </si>
  <si>
    <t>768-14</t>
  </si>
  <si>
    <t>Hliníkový rám na plakáty - provozní cedule Hospodářské komory viz. výpis výrobků D.1.1.9</t>
  </si>
  <si>
    <t>768-15</t>
  </si>
  <si>
    <t>Hliníkový rám na plakáty - provozní cedule Knihovny Petra Bezruče viz. výpis výrobků D.1.1.9</t>
  </si>
  <si>
    <t>768-16</t>
  </si>
  <si>
    <t>Zabudovaná atypická poštovní schránka viz. výpis výrobků D.1.1.9</t>
  </si>
  <si>
    <t>768-17</t>
  </si>
  <si>
    <t>Historický držák praporu viz. výpis výrobků D.1.1.9</t>
  </si>
  <si>
    <t>768-18</t>
  </si>
  <si>
    <t>Trubka z fasády viz. výpis výrobků D.1.1.9</t>
  </si>
  <si>
    <t>768-19-22</t>
  </si>
  <si>
    <t>Elektroinformační zařízení na povrchu fasády viz. výpis výrobků D.1.1.9</t>
  </si>
  <si>
    <t>Čištění nečistot a jejich usazenin, prachu, olejových a mastných usazenin</t>
  </si>
  <si>
    <t>Vyčištění a vyhubení mikroorganizmů</t>
  </si>
  <si>
    <t>Petrifikace</t>
  </si>
  <si>
    <t>Retuš a barevné sjednocení povrchu</t>
  </si>
  <si>
    <t>Hydrofobizace</t>
  </si>
  <si>
    <t>Popis: Opatření celého povrchu kamenů hydrofobním přípravkem.</t>
  </si>
  <si>
    <t>782.2.1</t>
  </si>
  <si>
    <t>Žulový sokl kolem celé budovy a žulové sloupy západního průčelí - restaurátorské práce</t>
  </si>
  <si>
    <t>Popis: Čištění roztokem vody a tenzidového roztoku s vysokou účinností. Čištění bude probíhat mechanicky pomocí vody, případně páry a za pomoci jemných kartáčků se syntetickým vláknem.</t>
  </si>
  <si>
    <t>782.2.2</t>
  </si>
  <si>
    <t>Popis: Čištění pomocí vodní páry, čistící pasty. Povyčištění aplikace biocidního přípravku.</t>
  </si>
  <si>
    <t>782.2.3</t>
  </si>
  <si>
    <t>Dočištění povrchu</t>
  </si>
  <si>
    <t>Popis: Čištění roztokem demineralizované vody, čištění bude probíhat mechnicky pomocí vody, případně páry a čistící pasty a za pomoci jemných kartáčků se syntetickým vláknem. V případě jižní strany fasády bude již před čištěním povrch kamene předzpevněn organokřemičitými prostředky. V rámci této fáze bude očištěna i převážná část vpitých prachových depozitů. Případné krusty a zčernalé plochy budou dočištěny metodou mikroabrazivního čistění s regulací tlaku a vhodně zvoleného abraziva (zde zřejmě užití měkkého alumosilikátu, popř. jemně mletých korundů).</t>
  </si>
  <si>
    <t>782.2.4</t>
  </si>
  <si>
    <t>Odsolení</t>
  </si>
  <si>
    <t>Popis: Aplikace celulózy pro snížení koncentrace solí v kameni.</t>
  </si>
  <si>
    <t>782.2.5</t>
  </si>
  <si>
    <t>Popis: Napuštění narušné hmoty kamene roztokem esteru kyseliny křemičité.</t>
  </si>
  <si>
    <t>782.2.6</t>
  </si>
  <si>
    <t>Revize a doplnění spár</t>
  </si>
  <si>
    <t>Bud provedena revize, kdy budou odstraněny zbytky původních tmelů. Spáry budou doplněny šedým minerálním tmelem.</t>
  </si>
  <si>
    <t>782.2.7</t>
  </si>
  <si>
    <t>Velké barevné kontrasty jednotlivých částí díla budou uklidněny lazurní retuší. Vzhledem k tomu, že barevnost kamene není stejnorodá, proto bude použito více barevných odstínů a jejich kombinace.</t>
  </si>
  <si>
    <t>782.2.8</t>
  </si>
  <si>
    <t>782.3.1</t>
  </si>
  <si>
    <t>Kamenický prvek K1</t>
  </si>
  <si>
    <t>Odstranění stávající dobetonávky v tl. cca 30 mm, osazení kamenné žulové desky 760x320x20 mm (povrch viz. stávající sokl).</t>
  </si>
  <si>
    <t>782.3.2</t>
  </si>
  <si>
    <t>Kamenický prvek K2</t>
  </si>
  <si>
    <t>Doplnění parapetu. Odstranění cca 110 mm parapetního zdiva, osazení kamenného žulového parapetu (povrch viz. okolní parapety).</t>
  </si>
  <si>
    <t>998782201R00</t>
  </si>
  <si>
    <t>Přesun hmot pro obklady z kamene, výšky do 6 m</t>
  </si>
  <si>
    <t>787100801R00</t>
  </si>
  <si>
    <t>Vysklívání stěn - sklo ploché do 1 m2</t>
  </si>
  <si>
    <t>787622280R00</t>
  </si>
  <si>
    <t>Zasklívání oken pevných,pod/zatmelení</t>
  </si>
  <si>
    <t>979011111R00</t>
  </si>
  <si>
    <t>Svislá doprava suti a vybour. hmot za 2.NP a 1.PP</t>
  </si>
  <si>
    <t>Přesun suti</t>
  </si>
  <si>
    <t>POL8_</t>
  </si>
  <si>
    <t>979081111R00</t>
  </si>
  <si>
    <t>Odvoz suti a vybour. hmot na skládku do 1 km</t>
  </si>
  <si>
    <t>Včetně naložení na dopravní prostředek a složení na skládku, bez poplatku za skládku.</t>
  </si>
  <si>
    <t>979081121R00</t>
  </si>
  <si>
    <t>Příplatek k odvozu za každý další 1 km</t>
  </si>
  <si>
    <t>979082111R00</t>
  </si>
  <si>
    <t>Vnitrostaveništní doprava suti do 10 m</t>
  </si>
  <si>
    <t>979082121R00</t>
  </si>
  <si>
    <t>Příplatek k vnitrost. dopravě suti za dalších 5 m</t>
  </si>
  <si>
    <t>979990101R00</t>
  </si>
  <si>
    <t>Poplatek za uložení směsi betonu a cihel skupina 170101 a 170102</t>
  </si>
  <si>
    <t>VRN</t>
  </si>
  <si>
    <t>END</t>
  </si>
  <si>
    <t>Střecha - viz samostatný rozpočet</t>
  </si>
  <si>
    <t>soub</t>
  </si>
  <si>
    <t>&gt;&gt;  skryté sloupce  &lt;&lt;</t>
  </si>
  <si>
    <t>{78db8473-493a-48dd-97ee-5608c8ef8e90}</t>
  </si>
  <si>
    <t>KRYCÍ LIST SOUPISU PRACÍ</t>
  </si>
  <si>
    <t>v ---  níže se nacházejí doplnkové a pomocné údaje k sestavám  --- v</t>
  </si>
  <si>
    <t>False</t>
  </si>
  <si>
    <t>Objekt:</t>
  </si>
  <si>
    <t xml:space="preserve">D.1 - Stavebně technické řešení </t>
  </si>
  <si>
    <t>KSO:</t>
  </si>
  <si>
    <t>801 46</t>
  </si>
  <si>
    <t>CC-CZ:</t>
  </si>
  <si>
    <t>Místo:</t>
  </si>
  <si>
    <t>Nádražní okruh 695/27, Opava</t>
  </si>
  <si>
    <t>Datum:</t>
  </si>
  <si>
    <t>Zadavatel:</t>
  </si>
  <si>
    <t>IČ:</t>
  </si>
  <si>
    <t>Statutární město Opava</t>
  </si>
  <si>
    <t>Na základě výběrového řízení</t>
  </si>
  <si>
    <t>DEKPROJEKT s.r.o.</t>
  </si>
  <si>
    <t>Zpracovatel:</t>
  </si>
  <si>
    <t>Poznámka:</t>
  </si>
  <si>
    <t>Soupis prací je sestaven za využití položek Cenové soustavy ÚRS. Cenové a technické podmínky položek CS ÚRS, které nejsou uvedeny v soupisu prací (tzv. úvodní části katalogů) jsou neomezeně dálkově k dispozici na www.cs-urs.cz. Položky soupisu prací, které nemají ve sloupci „Cenová soustava“ uveden žádný údaj, nepochází z Cenové soustavy ÚRS (takové položky soupisu prací mají Cenovou soustavu „VLASTNÍ“). Ocenění "vlastní" položky:na základě odborných znalostí a zkušeností projektanta při realizaci obdobných zakázek za období 5-ti let. nebo na základě CN) Nedílnou součástí soupisu prací je projektová dokumentace vč. textových příloh, na kterou se položky soupisu prací plně odkazují. --------------------------------------------------------------------------------------------------------------------------------------------- SOUPIS PRACÍ JE SESTAVEN JAKO PŘEDPOKLAD NÁKLADŮ STAVBY _ VÝMĚRY BUDOU UPŘESŇOVÁNY A ODSOUHLAENY PŘI REALIZACI STAVBY _ "SKUTEČNĚ PROVEDENÉ PRÁCE" .</t>
  </si>
  <si>
    <t>Cena bez DPH</t>
  </si>
  <si>
    <t>Základ daně</t>
  </si>
  <si>
    <t>Sazba daně</t>
  </si>
  <si>
    <t>Výše daně</t>
  </si>
  <si>
    <t>základní</t>
  </si>
  <si>
    <t>snížená</t>
  </si>
  <si>
    <t>zákl. přenesená</t>
  </si>
  <si>
    <t>sníž. přenesená</t>
  </si>
  <si>
    <t>nulová</t>
  </si>
  <si>
    <t>Projektant</t>
  </si>
  <si>
    <t>Zpracovatel</t>
  </si>
  <si>
    <t>Datum a podpis:</t>
  </si>
  <si>
    <t>Razítko</t>
  </si>
  <si>
    <t>Objednavatel</t>
  </si>
  <si>
    <t>Zhotovitel</t>
  </si>
  <si>
    <t>REKAPITULACE ČLENĚNÍ SOUPISU PRACÍ</t>
  </si>
  <si>
    <t>Kód dílu - Popis</t>
  </si>
  <si>
    <t>Cena celkem [CZK]</t>
  </si>
  <si>
    <t>Náklady ze soupisu prací</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</si>
  <si>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</si>
  <si>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</si>
  <si>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</si>
  <si>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</si>
  <si>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</si>
  <si>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</si>
  <si>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</si>
  <si>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712 - Povlakové krytiny</t>
  </si>
  <si>
    <t xml:space="preserve">    751 - Vzduchotechnika</t>
  </si>
  <si>
    <t xml:space="preserve">    762 - Konstrukce tesařské</t>
  </si>
  <si>
    <t xml:space="preserve">    764 - Konstrukce klempířské</t>
  </si>
  <si>
    <t xml:space="preserve">    765 - Krytina skládaná</t>
  </si>
  <si>
    <t xml:space="preserve">    767 - Konstrukce zámečnické</t>
  </si>
  <si>
    <t>M - Práce a dodávky M</t>
  </si>
  <si>
    <t xml:space="preserve">    21-M - Elektromontáže</t>
  </si>
  <si>
    <t>Ostatní - Ostatní</t>
  </si>
  <si>
    <t xml:space="preserve">    OST1 - Záchytný systém proti pádu </t>
  </si>
  <si>
    <t xml:space="preserve">    OST2 - Ostatní prvky, konstrukce</t>
  </si>
  <si>
    <t>VRN - Ostatní a vedlejší náklady stavby</t>
  </si>
  <si>
    <t xml:space="preserve">    VRN1 - Průzkumné, geodetické a projektové práce</t>
  </si>
  <si>
    <t>SOUPIS PRACÍ</t>
  </si>
  <si>
    <t>PČ</t>
  </si>
  <si>
    <t>Typ</t>
  </si>
  <si>
    <t>Kód</t>
  </si>
  <si>
    <t>Popis</t>
  </si>
  <si>
    <t>J.cena [CZK]</t>
  </si>
  <si>
    <t>Cenová soustava</t>
  </si>
  <si>
    <t>J. Nh [h]</t>
  </si>
  <si>
    <t>Nh celkem [h]</t>
  </si>
  <si>
    <t>J. hmotnost [t]</t>
  </si>
  <si>
    <t>Hmotnost celkem [t]</t>
  </si>
  <si>
    <t>J. suť [t]</t>
  </si>
  <si>
    <t>Suť Celkem [t]</t>
  </si>
  <si>
    <t>Náklady soupisu celkem</t>
  </si>
  <si>
    <t>D</t>
  </si>
  <si>
    <t>Práce a dodávky HSV</t>
  </si>
  <si>
    <t>0</t>
  </si>
  <si>
    <t>ROZPOCET</t>
  </si>
  <si>
    <t>6</t>
  </si>
  <si>
    <t>Úpravy povrchů, podlahy a osazování výplní</t>
  </si>
  <si>
    <t>K</t>
  </si>
  <si>
    <t>622131101</t>
  </si>
  <si>
    <t>Cementový postřik vnějších stěn nanášený celoplošně ručně</t>
  </si>
  <si>
    <t>CS ÚRS 2019 01</t>
  </si>
  <si>
    <t>4</t>
  </si>
  <si>
    <t>808110078</t>
  </si>
  <si>
    <t>(rozsah a specifikace systémového řešení viz PD a TZ)</t>
  </si>
  <si>
    <t>True</t>
  </si>
  <si>
    <t>(37,08+33,29)*2*0,5</t>
  </si>
  <si>
    <t>Součet</t>
  </si>
  <si>
    <t>622142001</t>
  </si>
  <si>
    <t>Potažení vnějších stěn sklovláknitým pletivem vtlačeným do tenkovrstvé hmoty</t>
  </si>
  <si>
    <t>-1052568113</t>
  </si>
  <si>
    <t>622331111</t>
  </si>
  <si>
    <t>Omítka hrubá jednovrstvá zatřená vnějších stěn nanášená ručně</t>
  </si>
  <si>
    <t>1865692776</t>
  </si>
  <si>
    <t>622532011</t>
  </si>
  <si>
    <t>Tenkovrstvá hydrofilní zrnitá omítka tl. 1,5 mm probarvená včetně penetrace vnějších stěn</t>
  </si>
  <si>
    <t>-1686175478</t>
  </si>
  <si>
    <t>622511R00</t>
  </si>
  <si>
    <t>Stávající komínová tělesa _ oprava povrchů (do původního stavu) včetně ukončení komínových hlav  _ (ROZSAH VZTAŽEN NA PŮDPRYSNOU PLOCHU_760/650 mm)</t>
  </si>
  <si>
    <t>CS VLASTNÍ</t>
  </si>
  <si>
    <t>1767535831</t>
  </si>
  <si>
    <t>P</t>
  </si>
  <si>
    <t>Poznámka k položce:_x005F_x000D_
Kompletní systémové dodávky a provedení dle specifikace PD a TZ včetně všech přímo souvisejících prací / dodávek / doplňků_x005F_x000D_
-------------------------------------------------------------------------------------------------------------------------------------------------------</t>
  </si>
  <si>
    <t>622511R01</t>
  </si>
  <si>
    <t>Stávající komínová tělesa _ oprava povrchů (do původního stavu) včetně ukončení komínových hlav  _ (ROZSAH VZTAŽEN NA PŮDPRYSNOU PLOCHU_810/1100 mm)</t>
  </si>
  <si>
    <t>699137561</t>
  </si>
  <si>
    <t>7</t>
  </si>
  <si>
    <t>622511R02</t>
  </si>
  <si>
    <t>Stávající komínová tělesa _ oprava povrchů (do původního stavu) včetně ukončení komínových hlav  _ (ROZSAH VZTAŽEN NA PŮDPRYSNOU PLOCHU_500/480 mm)</t>
  </si>
  <si>
    <t>1008350262</t>
  </si>
  <si>
    <t>8</t>
  </si>
  <si>
    <t>622511R03</t>
  </si>
  <si>
    <t>Stávající komínová tělesa _ oprava povrchů (do původního stavu) včetně ukončení komínových hlav  _ (ROZSAH VZTAŽEN NA PŮDPRYSNOU PLOCHU_2570/800 mm)</t>
  </si>
  <si>
    <t>82200852</t>
  </si>
  <si>
    <t>9</t>
  </si>
  <si>
    <t>622511R04</t>
  </si>
  <si>
    <t>Stávající komínová tělesa _ oprava povrchů (do původního stavu) včetně ukončení komínových hlav  _ (ROZSAH VZTAŽEN NA PŮDPRYSNOU PLOCHU_480/480 mm )</t>
  </si>
  <si>
    <t>-12031519</t>
  </si>
  <si>
    <t>10</t>
  </si>
  <si>
    <t>622511R05</t>
  </si>
  <si>
    <t>Stávající komínová tělesa _ oprava povrchů (do původního stavu) včetně ukončení komínových hlav  _ (ROZSAH VZTAŽEN NA PŮDPRYSNOU PLOCHU_970/610 mm )</t>
  </si>
  <si>
    <t>1254507287</t>
  </si>
  <si>
    <t>Ostatní konstrukce a práce, bourání</t>
  </si>
  <si>
    <t>941211112</t>
  </si>
  <si>
    <t>Montáž lešení řadového rámového lehkého zatížení do 200 kg/m2 š do 0,9 m v do 25 m</t>
  </si>
  <si>
    <t>-1773080004</t>
  </si>
  <si>
    <t>(bude upřesněno při realizaci stavby)</t>
  </si>
  <si>
    <t>(33,29+37,08)*2*(14,92+1,1)</t>
  </si>
  <si>
    <t>"ostatní + výklenky a přesahy" (5*(14,92+1,1)*1,1)+(0,05*2254,655)</t>
  </si>
  <si>
    <t>941211211</t>
  </si>
  <si>
    <t>Příplatek k lešení řadovému rámovému lehkému š 0,9 m v do 25 m za první a ZKD den použití</t>
  </si>
  <si>
    <t>-1044317723</t>
  </si>
  <si>
    <t>941211812</t>
  </si>
  <si>
    <t>Demontáž lešení řadového rámového lehkého zatížení do 200 kg/m2 š do 0,9 m v do 25 m</t>
  </si>
  <si>
    <t>-625225296</t>
  </si>
  <si>
    <t>978036191</t>
  </si>
  <si>
    <t>Otlučení (osekání) omítek vnějších ploch v rozsahu do 100 %</t>
  </si>
  <si>
    <t>63027400</t>
  </si>
  <si>
    <t>997</t>
  </si>
  <si>
    <t>Přesun sutě</t>
  </si>
  <si>
    <t>997013157</t>
  </si>
  <si>
    <t>Vnitrostaveništní doprava suti a vybouraných hmot pro budovy v do 24 m s omezením mechanizace</t>
  </si>
  <si>
    <t>629308749</t>
  </si>
  <si>
    <t>16</t>
  </si>
  <si>
    <t>997013R31</t>
  </si>
  <si>
    <t xml:space="preserve">Poplatek za uložení na skládce (skládkovné) stavebního odpadu bez rozlišení </t>
  </si>
  <si>
    <t>-2070248165</t>
  </si>
  <si>
    <t>Poznámka k položce:_x005F_x000D_
Jednotková cena stanovena pro stavební odpad BEZ ROZLIŠENÍ _včetně nebezpečných odpadů._x005F_x000D_
----------------------------------------------------------------------------------------------------------------------</t>
  </si>
  <si>
    <t>997099R01</t>
  </si>
  <si>
    <t>Kompletní příplatky za manipulaci / přesuny a likvidaci nebezpečných odpadů obsahující azbest</t>
  </si>
  <si>
    <t>-562187495</t>
  </si>
  <si>
    <t>997321511</t>
  </si>
  <si>
    <t>Vodorovná doprava suti a vybouraných hmot po suchu do 1 km</t>
  </si>
  <si>
    <t>1990877643</t>
  </si>
  <si>
    <t>997321519</t>
  </si>
  <si>
    <t>Příplatek ZKD 1km vodorovné dopravy suti a vybouraných hmot po suchu</t>
  </si>
  <si>
    <t>1224398713</t>
  </si>
  <si>
    <t>55,739*20 'Přepočtené koeficientem množství</t>
  </si>
  <si>
    <t>997321611</t>
  </si>
  <si>
    <t>Nakládání nebo překládání suti a vybouraných hmot</t>
  </si>
  <si>
    <t>664826314</t>
  </si>
  <si>
    <t>998</t>
  </si>
  <si>
    <t>998017003</t>
  </si>
  <si>
    <t>Přesun hmot s omezením mechanizace pro budovy v do 24 m</t>
  </si>
  <si>
    <t>1138686196</t>
  </si>
  <si>
    <t>Práce a dodávky PSV</t>
  </si>
  <si>
    <t>712</t>
  </si>
  <si>
    <t>Povlakové krytiny</t>
  </si>
  <si>
    <t>712491586.1</t>
  </si>
  <si>
    <t xml:space="preserve">Provedení povlakové krytiny střech šikmých a rovných přibití pásů s přelepenými spoji </t>
  </si>
  <si>
    <t>-1552354419</t>
  </si>
  <si>
    <t xml:space="preserve">"elektronický výpočet_bude upřesňováno v rámci realizace" </t>
  </si>
  <si>
    <t>"vláknocementová krytina" 1289,303</t>
  </si>
  <si>
    <t>"plechová krytina" ((1,05)*387,656)</t>
  </si>
  <si>
    <t>M</t>
  </si>
  <si>
    <t>28329R20</t>
  </si>
  <si>
    <t>fólie pro doplňkovou hydroizolační vrstvu tl. 0,6 mm _ lehkého typu (třída těsnosti 3, plošná hmotnost 270 g.m-2.)</t>
  </si>
  <si>
    <t>32</t>
  </si>
  <si>
    <t>-128608167</t>
  </si>
  <si>
    <t>28329R21</t>
  </si>
  <si>
    <t xml:space="preserve">monolitická fólie s dvěma funkčními polymerními vrstvami a nosnou vrstvou z netkané polypropylenové textílie , tl. 0,48 mm </t>
  </si>
  <si>
    <t>-1400287629</t>
  </si>
  <si>
    <t>Poznámka k položce:_x005F_x000D_
(Plošná hmotnost 270 g.m-2. Ekvivalentní difuzní tloušťka 0,02 (-0,01;+0,04) m. Ohebnost za nízkých teplot -40 °C. Odolnost proti pronikání vody W1. Třída těsnosti doplňkové hydroizolační vrstvy  3</t>
  </si>
  <si>
    <t>712600831</t>
  </si>
  <si>
    <t>Odstranění povlakové krytiny střech jednovrstvé</t>
  </si>
  <si>
    <t>1008800423</t>
  </si>
  <si>
    <t>Poznámka k položce:_x005F_x000D_
-separační a podkladní vrstvy</t>
  </si>
  <si>
    <t>998712203</t>
  </si>
  <si>
    <t xml:space="preserve">Přesun hmot procentní pro krytiny povlakové </t>
  </si>
  <si>
    <t>-501669011</t>
  </si>
  <si>
    <t>751</t>
  </si>
  <si>
    <t>Vzduchotechnika</t>
  </si>
  <si>
    <t>751015R01</t>
  </si>
  <si>
    <t xml:space="preserve">Stávající klimatizační zařízení na střeše _ demontáže + přesuny + úpravy prostupů a kotevních prvků + zpětné montáže / zapojení a uvedení do provozu </t>
  </si>
  <si>
    <t>-139637209</t>
  </si>
  <si>
    <t>Poznámka k položce:_x005F_x000D_
Kompletní provedení dle specifikace PD a TZ včetně všech přímo souvisejících prací / dodávek / doplňků / příslušenství / komponentů _x005F_x000D_
----------------------------------------------------------------------------------------------------------------------------------------------------------------</t>
  </si>
  <si>
    <t>998751202</t>
  </si>
  <si>
    <t>Přesun hmot procentní pro vzduchotechniku</t>
  </si>
  <si>
    <t>1833296098</t>
  </si>
  <si>
    <t>762</t>
  </si>
  <si>
    <t>Konstrukce tesařské</t>
  </si>
  <si>
    <t>762341210</t>
  </si>
  <si>
    <t>Montáž bednění střech rovných a šikmých sklonu do 60° z hrubých prken na sraz</t>
  </si>
  <si>
    <t>1762336531</t>
  </si>
  <si>
    <t>(předpoklad rozsahu _ 40-70% = průměr 55%)</t>
  </si>
  <si>
    <t>"plechová krytina" ((1,05)*387,656)*0,55</t>
  </si>
  <si>
    <t>"vláknocementová krytina" 1289,303*0,55</t>
  </si>
  <si>
    <t>Mezisoučet</t>
  </si>
  <si>
    <t>60511081</t>
  </si>
  <si>
    <t xml:space="preserve">řezivo jehličnaté tl 18-32mm </t>
  </si>
  <si>
    <t>-732537826</t>
  </si>
  <si>
    <t>1340,027*0,03 'Přepočtené koeficientem množství</t>
  </si>
  <si>
    <t>762341811</t>
  </si>
  <si>
    <t>Demontáž bednění střech z prken</t>
  </si>
  <si>
    <t>1473330927</t>
  </si>
  <si>
    <t>(předpoklad rozsahu _ 40-7030% = průměr 55%)</t>
  </si>
  <si>
    <t>762342214</t>
  </si>
  <si>
    <t xml:space="preserve">Montáž laťování na střechách jednoduchých sklonu do 60° </t>
  </si>
  <si>
    <t>1766751408</t>
  </si>
  <si>
    <t>60514101</t>
  </si>
  <si>
    <t xml:space="preserve">řezivo jehličnaté lať </t>
  </si>
  <si>
    <t>1180762304</t>
  </si>
  <si>
    <t>1696,342*0,015 'Přepočtené koeficientem množství</t>
  </si>
  <si>
    <t>762395000</t>
  </si>
  <si>
    <t>Spojovací prostředky krovů, bednění, laťování, nadstřešních konstrukcí</t>
  </si>
  <si>
    <t>-342445340</t>
  </si>
  <si>
    <t>998762203</t>
  </si>
  <si>
    <t xml:space="preserve">Přesun hmot procentní pro kce tesařské </t>
  </si>
  <si>
    <t>270758826</t>
  </si>
  <si>
    <t>764001821</t>
  </si>
  <si>
    <t>Demontáž krytiny ze svitků nebo tabulí do suti</t>
  </si>
  <si>
    <t>-1972581651</t>
  </si>
  <si>
    <t>Poznámka k položce:_x005F_x000D_
-SOUČÁSTÍ JC JSOU DEMONTÁŽE VŠECH PŘÍMO SOUVISEJÍCÍCH PRVKŮ, DETAILŮ, KOMPONENTŮ, DOPLŇKŮ A PŘÍSLUŠENSTVÍ / OPLECHOVÁNÍ</t>
  </si>
  <si>
    <t>"elektronický výpočet_bude upřesňováno v rámci realizace" ((1,05)*387,656)</t>
  </si>
  <si>
    <t>764002871</t>
  </si>
  <si>
    <t>Demontáž lemování a ostatních prvků oplechování kontsrukcí do suti</t>
  </si>
  <si>
    <t>1291145405</t>
  </si>
  <si>
    <t>764004801</t>
  </si>
  <si>
    <t>Demontáž podokapního žlabu do suti</t>
  </si>
  <si>
    <t>671182701</t>
  </si>
  <si>
    <t>764004821</t>
  </si>
  <si>
    <t>Demontáž nástřešního žlabu do suti</t>
  </si>
  <si>
    <t>-659675036</t>
  </si>
  <si>
    <t>764141R03</t>
  </si>
  <si>
    <t>Krytina střechy ze svitků z TiZn sklonu do 60° včetně podkladní strukturované folie</t>
  </si>
  <si>
    <t>-506040093</t>
  </si>
  <si>
    <t xml:space="preserve">Poznámka k položce:_x005F_x000D_
Kompletní systémová dodávka a provedení dle specifikace PD a TZ včetně všech přímo souvisejících prací , dodávek , doplňků (vč. sněhových zábran) , příslušenství , komponentů_x005F_x000D_
(DOPLŇKY, KOMPONENTY A PŘÍSLUŠENSTVÍ _ VIZ SPECIFIKACE PD + KOMPLETNÍ DOPORUČENÍ VÝROBCE SYSTÉMU)_x005F_x000D_
-----------------------------------------------------------------------------------------------------------------------------------------------_x005F_x000D_
Falcovaná krytina z TiZn s dvojitou stojatou drážkou, drážky opatřeny těsnícím páskem_tl. 0,7 mm_x005F_x000D_
(falcovaný plech z TiZn o tloušťce min. 0,7 mm s dvojitou stojatou drážkou. Jednotlivé drážky budou těsněny těsnícím páskem v drážce. Krytina bude k podkladu kotvena pomocí pevných a posuvných příponek. Pevné příponky budou osazeny v 1/3 od horního okraje pokládané části střechy střechy. Počet příponek v rohových oblastech 0,8 m od okraje střechy bude 10 ks / m2 s roztečí 200 mm. V krajních oblastech 1,6 m od okraje střechy bude 6 ks / m2 s roztečí 350 mm. V středových oblastech budou 4 ks / m2 s roztečí 500 mm.)_x005F_x000D_
Strukturní dělící vrstva s paropropustnou fólií a integrovanými samolepícími okraji _x005F_x000D_
-(hmotnost: cca 400 g/m2_x005F_x000D_
-pevnost v tahu: podélně 4000 N/m napříč 2800 N/m dle EN 12311-1_x005F_x000D_
-pevnost proti vytržení hřebu: podélně 180 N/diagonálně 200 N hodnota Sd: 0,02 m dle EN 1931_x005F_x000D_
-odolnost proti pronikání vody: třída W1 podle ČSN EN 13859-1 propustnost vodní páry: 1195 g/m2/24 h teplota zpracování: -10 °C až +80 °C teplota tání: 163°C odolnost pro UV: 6 měsíců požární odolnost dle EN 13501: E)_tl. 8 mm_x005F_x000D_
</t>
  </si>
  <si>
    <t>764432R01</t>
  </si>
  <si>
    <t>Detail B_prvek 01 _ D+M okapnička rš 278 mm</t>
  </si>
  <si>
    <t>303366665</t>
  </si>
  <si>
    <t>Poznámka k položce:_x005F_x000D_
Kompletní provedení dle specifikace PD a TZ vč. všech souvisejících prací dodávek, příslušenství a komponentů dle výpisu. V jednotkové ceně započítáno: dodávka, výroba, montáž/osazení/kotvení (vč.kotvících prvků), povrchová úprava. Kompletní specifikace viz výpis výrobků.</t>
  </si>
  <si>
    <t>764432R02</t>
  </si>
  <si>
    <t>Detail C_prvek 01 _ D+M nástřešní žlab (kompletní systém) rš 660 mm (pozn. žlabové kotlíky atyp. výroba)</t>
  </si>
  <si>
    <t>-1954080943</t>
  </si>
  <si>
    <t>764432R03</t>
  </si>
  <si>
    <t xml:space="preserve">Detail C_prvek 02 _ D+M lemování rš 380 mm </t>
  </si>
  <si>
    <t>2045110442</t>
  </si>
  <si>
    <t>764432R04</t>
  </si>
  <si>
    <t xml:space="preserve">Detail C_prvek 03 _ D+M vyztužovací pás rš 180 mm </t>
  </si>
  <si>
    <t>816423872</t>
  </si>
  <si>
    <t>764432R05</t>
  </si>
  <si>
    <t xml:space="preserve">Detail C_prvek 04 _ D+M okapnicový pás rš 330 mm </t>
  </si>
  <si>
    <t>-1036281977</t>
  </si>
  <si>
    <t>764432R06</t>
  </si>
  <si>
    <t xml:space="preserve">Detail C_prvek 05 _ D+M (tahokov) děrovaný pás rš 160 mm </t>
  </si>
  <si>
    <t>28220433</t>
  </si>
  <si>
    <t>764432R07</t>
  </si>
  <si>
    <t xml:space="preserve">Detail C_prvek 06 _ D+M ukončovací okapový profil rš 150 mm </t>
  </si>
  <si>
    <t>-559036026</t>
  </si>
  <si>
    <t>764432R08</t>
  </si>
  <si>
    <t xml:space="preserve">Detail C_prvek 07 _ D+M okapový profil rš 215 mm </t>
  </si>
  <si>
    <t>-1650866855</t>
  </si>
  <si>
    <t>764432R09</t>
  </si>
  <si>
    <t>Detail D_prvek 01 _ D+M podokapní půlkruhový žlab (kompletní systém) rš 333 mm  (pozn. žlabové kotlíky atyp. výroba)</t>
  </si>
  <si>
    <t>-1454708672</t>
  </si>
  <si>
    <t>764432R10</t>
  </si>
  <si>
    <t xml:space="preserve">Detail D_prvek 02 _ D+M okapnicový pás rš 333 mm </t>
  </si>
  <si>
    <t>1022477073</t>
  </si>
  <si>
    <t>764432R11</t>
  </si>
  <si>
    <t xml:space="preserve">Detail D_prvek 03 _ D+M vyztužovací pás rš 250 mm </t>
  </si>
  <si>
    <t>1349689547</t>
  </si>
  <si>
    <t>764432R12</t>
  </si>
  <si>
    <t xml:space="preserve">Detail D_prvek 04 _ D+M (tahokov) děrovaný pás rš 160 mm </t>
  </si>
  <si>
    <t>185917282</t>
  </si>
  <si>
    <t>764432R13</t>
  </si>
  <si>
    <t xml:space="preserve">Detail D_prvek 05 _ D+M ukončovací okapový profil rš 167 mm </t>
  </si>
  <si>
    <t>640687840</t>
  </si>
  <si>
    <t>764432R14</t>
  </si>
  <si>
    <t xml:space="preserve">Detail E_prvek 01-02 _ D+M oplechování úžlabí rš 750 mm včetně příponek </t>
  </si>
  <si>
    <t>-453099593</t>
  </si>
  <si>
    <t>764432R15</t>
  </si>
  <si>
    <t xml:space="preserve">Detail F_prvek 01-02 _ D+M oplechování úžlabí rš 670 mm včetně příponek </t>
  </si>
  <si>
    <t>1073351409</t>
  </si>
  <si>
    <t>998764203</t>
  </si>
  <si>
    <t xml:space="preserve">Přesun hmot procentní pro konstrukce klempířské </t>
  </si>
  <si>
    <t>-2021428129</t>
  </si>
  <si>
    <t>Krytina skládaná</t>
  </si>
  <si>
    <t>765115R01</t>
  </si>
  <si>
    <t xml:space="preserve">Výměna střešního výlezu _ 600/650 mm </t>
  </si>
  <si>
    <t>649008284</t>
  </si>
  <si>
    <t>Poznámka k položce:_x005F_x000D_
Kompletní demontáže + kompletní systémová dodávka a provedení dle specifikace PD a TZ včetně všech přímo souvisejících prací / dodávek / doplňků a příslušenství / oplechování_x005F_x000D_
--------------------------------------------------------------------------------------------------------------------------------------------------------------------------------------</t>
  </si>
  <si>
    <t>765115R02</t>
  </si>
  <si>
    <t xml:space="preserve">Výměna střešního výlezu _ 600/940 mm </t>
  </si>
  <si>
    <t>1791162443</t>
  </si>
  <si>
    <t>765115R03</t>
  </si>
  <si>
    <t xml:space="preserve">Výměna střešního výlezu _ 600/600 mm </t>
  </si>
  <si>
    <t>659794125</t>
  </si>
  <si>
    <t>765131801</t>
  </si>
  <si>
    <t>Demontáž vláknocementové skládané krytiny sklonu do 30° do suti</t>
  </si>
  <si>
    <t>-414548328</t>
  </si>
  <si>
    <t>"elektronický výpočet_bude upřesňováno v rámci realizace" 1289,303</t>
  </si>
  <si>
    <t>765131841</t>
  </si>
  <si>
    <t>Příplatek k cenám demontáže skládané vláknocementové krytiny za sklon přes 30°</t>
  </si>
  <si>
    <t>1274699504</t>
  </si>
  <si>
    <t>765133R01</t>
  </si>
  <si>
    <t xml:space="preserve">Krytina vláknocementová sklonu do 60° skládaná ze šablon 400/400/5,2 mm </t>
  </si>
  <si>
    <t>-690776077</t>
  </si>
  <si>
    <t>Poznámka k položce:_x005F_x000D_
Kompletní systémová dodávka a provedení dle specifikace PD a TZ včetně všech přímo souvisejících prací , dodávek , doplňků , příslušenství , komponentů_x005F_x000D_
(DOPLŇKY, KOMPONENTY A PŘÍSLUŠENSTVÍ _ VIZ SPECIFIKACE PD + KOMPLETNÍ DOPORUČENÍ VÝROBCE SYSTÉMU)_x005F_x000D_
-----------------------------------------------------------------------------------------------------------------------------------------------_x005F_x000D_
Vzájemné přesahy šablon jsou 85 mm. Šablony se budou kotvit ke kontralatím pomocí dvou hřebíků a vichrovou spony. Přesah šablony ve špičce musí být 18-23 mm. Při opracování detailů jako okraj střechy, nároží, úžlabí, opracování kolem komínů a otvorů ve střeše je nutno postupovat dle montážních pokynů výrobce.</t>
  </si>
  <si>
    <t>998765203</t>
  </si>
  <si>
    <t>Přesun hmot procentní pro krytiny skládané</t>
  </si>
  <si>
    <t>-1767968205</t>
  </si>
  <si>
    <t>64</t>
  </si>
  <si>
    <t>767851803</t>
  </si>
  <si>
    <t>Demontáž komínových lávek - celé komínové lávky</t>
  </si>
  <si>
    <t>-201450842</t>
  </si>
  <si>
    <t>767851R01</t>
  </si>
  <si>
    <t>Dodávka a montáž lávek komínových - kompletní systémové řešení (viz systém střešní krytiny)_500/250 mm (zatížení 150 kg)</t>
  </si>
  <si>
    <t>-1037640468</t>
  </si>
  <si>
    <t>Poznámka k položce:_x005F_x000D_
Kompletní systémová dodávka a provedení dle specifikace PD a TZ včetně všech přímo souvisejících prací / dodávek / doplňků a příslušenství_x005F_x000D_
-------------------------------------------------------------------------------------------------------------------------------------------------------------------------</t>
  </si>
  <si>
    <t>998767203</t>
  </si>
  <si>
    <t xml:space="preserve">Přesun hmot procentní pro zámečnické konstrukce </t>
  </si>
  <si>
    <t>-849575522</t>
  </si>
  <si>
    <t>Práce a dodávky M</t>
  </si>
  <si>
    <t>21-M</t>
  </si>
  <si>
    <t>Elektromontáže</t>
  </si>
  <si>
    <t>21-M_R01</t>
  </si>
  <si>
    <t>-874830287</t>
  </si>
  <si>
    <t xml:space="preserve">Poznámka k položce:_x005F_x000D_
Kompletní provedení dle specifikace PD a TZ včetně všech přímo souvisejících prací / dodávek / doplňků a příslušenství_x005F_x000D_
------------------------------------------------------------------------------------------------------------------------------------------------_x005F_x000D_
BLESKOSVOD_x005F_x000D_
Bude provedena demontáž, montáž, úprava, revize stávající bleskosvodné soustavy. Veškeré montážní práce - elektro budou provedeny dle příslušných platných norem, předpisů a standardů. _x005F_x000D_
Vlastní provedení musí být překontrolováno a schváleno revizním technikem. Budou zkontrolovány svody včetně upevnění, spoj. prvků i zkušebních svorek. Údržba bude prováděna dle odpovídajících norem a technických zásad._x005F_x000D_
</t>
  </si>
  <si>
    <t>Ostatní</t>
  </si>
  <si>
    <t>OST1</t>
  </si>
  <si>
    <t xml:space="preserve">Záchytný systém proti pádu </t>
  </si>
  <si>
    <t>OST1_ZS_R01</t>
  </si>
  <si>
    <t>Kotvící bod _ TSL-300-H1024 _ včetně všech doplňků a příslušenství</t>
  </si>
  <si>
    <t>512</t>
  </si>
  <si>
    <t>1894671663</t>
  </si>
  <si>
    <t xml:space="preserve">Poznámka k položce:_x005F_x000D_
Záchytný systém pozůstává z kotvících bodů z nerezové oceli Φ 16 mm a základnou Φ 400 mm. Kotvicí bod je určen pro kotvení do dřevěného bednění. Kotvící body se budou kotvit pomocí 24 ks vrutů do dřeva délky 60 mm. Minimální výška kotvícího bodu nad střechou je 300 mm._x005F_x000D_
Ke kotvícím bodům je navrženo dočasné textilní lano (montážní lano) tl. 16 mm._x005F_x000D_
Kotvící zařízení musí být certifikováno podle ČSN EN 795:2013 s CEN/TS 16415:2013 (pro 3 osoby)._x005F_x000D_
</t>
  </si>
  <si>
    <t>OST1_ZS_R02</t>
  </si>
  <si>
    <t>Kompletní montážní práce _ včetně všech přímo souvisejících činností</t>
  </si>
  <si>
    <t>675426753</t>
  </si>
  <si>
    <t>OST1_ZS_R03</t>
  </si>
  <si>
    <t>Revize , uvedení do provozu , předávací dokumentace</t>
  </si>
  <si>
    <t>-1975345763</t>
  </si>
  <si>
    <t>OST2</t>
  </si>
  <si>
    <t>Ostatní prvky, konstrukce</t>
  </si>
  <si>
    <t>OST2_R01</t>
  </si>
  <si>
    <t xml:space="preserve">D+M _ kompletní prvky a konstrukce _ viz detail "G" </t>
  </si>
  <si>
    <t>-117486889</t>
  </si>
  <si>
    <t>Poznámka k položce:_x005F_x000D_
Kompletní systémové dodávky a provedení dle specifikace PD a TZ včetně všech přímo souvisejících prací / dodávek / doplňků a příslušenství_x005F_x000D_
--------------------------------------------------------------------------------------------------------------------------------------------------------------------------</t>
  </si>
  <si>
    <t>R-001</t>
  </si>
  <si>
    <t>Požadavek objednatele - Označení stavby (D+M osazení informační tabule s uvedením názvu stavby, investora stavby, zhotovitele stavby, uvedením termínu a realizace stavby, uvedení kontaktu na odpovědného stavbyvedoucího)</t>
  </si>
  <si>
    <t>-653499787</t>
  </si>
  <si>
    <t>R-003</t>
  </si>
  <si>
    <t>kompl</t>
  </si>
  <si>
    <t>-1607082398</t>
  </si>
  <si>
    <t>R-004</t>
  </si>
  <si>
    <t>Vytýčení inženýrských síťí včetně provedení průzkumných sond, výšková úprava všech znaků IS, šachet, poklopů a ostatních …</t>
  </si>
  <si>
    <t>-802800441</t>
  </si>
  <si>
    <t>R-005</t>
  </si>
  <si>
    <t>1506128885</t>
  </si>
  <si>
    <t>R-006</t>
  </si>
  <si>
    <t>Zajištění zkoušek zhut.podloží po zásypu rýh, revize, zajištění skládek a meziskládek mater. a odpadů vč. odvozu a poplatků, zajištění zpět.předání dotčen.ploch jednotlivým majitelům a správcům, včetně jejich písemného souhlas.vyjádření při předání stavby</t>
  </si>
  <si>
    <t>-71809752</t>
  </si>
  <si>
    <t>R-007</t>
  </si>
  <si>
    <t>1620987627</t>
  </si>
  <si>
    <t>R-008</t>
  </si>
  <si>
    <t>Autorský dozor nad dílenskou dokumentací</t>
  </si>
  <si>
    <t>-728741961</t>
  </si>
  <si>
    <t>R-009</t>
  </si>
  <si>
    <t>-369592394</t>
  </si>
  <si>
    <t>R-011</t>
  </si>
  <si>
    <t>Náklady zhotovitele na nutné konzultace se zpracovatelem PD při realizaci stavby</t>
  </si>
  <si>
    <t>-1706563357</t>
  </si>
  <si>
    <t>R-012</t>
  </si>
  <si>
    <t>Zhotovitel zajistí fotodokumentaci původního a nového stavu, fotodokumentaci průběhu a realizace stavby po jednotlivých měsících</t>
  </si>
  <si>
    <t>821413603</t>
  </si>
  <si>
    <t>R-016</t>
  </si>
  <si>
    <t>Finální úklid stavby</t>
  </si>
  <si>
    <t>1974574880</t>
  </si>
  <si>
    <t>R-018</t>
  </si>
  <si>
    <t>Ostatní náklady spojené s požadavky objednatele, které jsou uvedeny v jednotlivých článcích smlouvy o dílo, pokud nejsou zahrnuty v soupisech prací</t>
  </si>
  <si>
    <t>-439464801</t>
  </si>
  <si>
    <t>VRN1</t>
  </si>
  <si>
    <t>Průzkumné, geodetické a projektové práce</t>
  </si>
  <si>
    <t>011203000</t>
  </si>
  <si>
    <t>kpl.</t>
  </si>
  <si>
    <t>1024</t>
  </si>
  <si>
    <t>1489858775</t>
  </si>
  <si>
    <t>Opravy fasády</t>
  </si>
  <si>
    <t>VN a ON</t>
  </si>
  <si>
    <t>Oprava fasády</t>
  </si>
  <si>
    <t>2455,498*365 'Přepočtené koeficientem množství</t>
  </si>
  <si>
    <t>Ostatní a vedlejší náklady stavby - kalkulovány pro obě etapy realizace, tj. opravu střechy i fasádu</t>
  </si>
  <si>
    <t>Mykologický průzkum - bednění, konstrukce krovu</t>
  </si>
  <si>
    <t>Zajištění dokumentace skutečného provedení staveb dle požadavků objednatele), veškeré doklady nutné k vydání kolaudačního souhlasu včetně restaurátorské zprávy (sokl)</t>
  </si>
  <si>
    <t>Zařízení staveniště (přechodné dopravní značení, zajištění objízdných tras a uzávěr včetně příslušných povolení, ZS sociální objekty, včetně vnitrostaveništního rozvodu a napojení  na media energii, ochrana sousedících stromů a zeleně) - kompletní zajištění</t>
  </si>
  <si>
    <t>R-pol</t>
  </si>
  <si>
    <t>Doplněná verze</t>
  </si>
  <si>
    <t>Obnovení původních korunních říms u vikýřů - délka cca 1,0 m/1 římsa</t>
  </si>
  <si>
    <t>ks</t>
  </si>
  <si>
    <t>Průběžné čištění komunikací, čištění vozidel při výjezdu ze stavby, zajištění výkopů (zábradlí, zajištění obslužného provozu (zásobování, svoz komunálních odpadů, záchranných složek, ..)</t>
  </si>
  <si>
    <t>Provedení dílenská dokumentace (vyrobní, ..), mimo jiné podklady pro žádosti o závazná stanoviska památkové péče (KÚ MSK) - viz požadavek na obnovení korunních říms vikýřů, řešení parapetů vikýřů bez oplechování, osazení kónických hřebenáčů hřebenů a nároží střechy, snížení hrany vláknocementové krytiny do úrovně parapetu vikýřů. Konzultace s investorem a zástupcem památkové péče.</t>
  </si>
  <si>
    <t>Bleskosvod _ demontáž, montáž, úprava, revize stávající bleskosvodné soustavy (včetně úprav spojených s opravou fasády)</t>
  </si>
  <si>
    <t>Rekonstrukce kulturní památky - knihovny Petra Bezruče</t>
  </si>
  <si>
    <t>1. a 2. etapa - střecha a fasáda</t>
  </si>
  <si>
    <t>Oprava střechy</t>
  </si>
  <si>
    <t>Rekonstrukce kulturní památky - Knihovny Petra Bezruče</t>
  </si>
  <si>
    <r>
      <t xml:space="preserve">Dodávka a osazení kónických hřebenáčů na hřebeni a nároží střechy s vláknocementovou krytinou (skladba S1) - </t>
    </r>
    <r>
      <rPr>
        <sz val="9"/>
        <color rgb="FFFFC000"/>
        <rFont val="Arial CE"/>
        <charset val="238"/>
      </rPr>
      <t>poz.: řešení dle požadavku památkové péče, toto řešení platí, nebude provedeno řešení dle PD</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</si>
</sst>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dd\.mm\.yyyy"/>
    <numFmt numFmtId="166" formatCode="#,##0.00%"/>
    <numFmt numFmtId="167" formatCode="#,##0.000"/>
  </numFmts>
  <fonts count="52">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name val="Arial CE"/>
      <family val="2"/>
      <charset val="1"/>
    </font>
    <font>
      <sz val="8"/>
      <color rgb="FF3366FF"/>
      <name val="Arial CE"/>
      <charset val="1"/>
    </font>
    <font>
      <b/>
      <sz val="14"/>
      <name val="Arial CE"/>
      <charset val="1"/>
    </font>
    <font>
      <sz val="10"/>
      <color rgb="FF3366FF"/>
      <name val="Arial CE"/>
      <charset val="1"/>
    </font>
    <font>
      <sz val="10"/>
      <color rgb="FF969696"/>
      <name val="Arial CE"/>
      <charset val="1"/>
    </font>
    <font>
      <b/>
      <sz val="11"/>
      <name val="Arial CE"/>
      <charset val="1"/>
    </font>
    <font>
      <sz val="10"/>
      <name val="Arial CE"/>
      <charset val="1"/>
    </font>
    <font>
      <b/>
      <sz val="10"/>
      <name val="Arial CE"/>
      <charset val="1"/>
    </font>
    <font>
      <b/>
      <sz val="12"/>
      <color rgb="FF960000"/>
      <name val="Arial CE"/>
      <charset val="1"/>
    </font>
    <font>
      <sz val="8"/>
      <color rgb="FF969696"/>
      <name val="Arial CE"/>
      <charset val="1"/>
    </font>
    <font>
      <b/>
      <sz val="12"/>
      <name val="Arial CE"/>
      <charset val="1"/>
    </font>
    <font>
      <b/>
      <sz val="10"/>
      <color rgb="FF464646"/>
      <name val="Arial CE"/>
      <charset val="1"/>
    </font>
    <font>
      <sz val="9"/>
      <name val="Arial CE"/>
      <charset val="1"/>
    </font>
    <font>
      <b/>
      <sz val="12"/>
      <color rgb="FF800000"/>
      <name val="Arial CE"/>
      <charset val="1"/>
    </font>
    <font>
      <sz val="12"/>
      <color rgb="FF003366"/>
      <name val="Arial CE"/>
      <charset val="1"/>
    </font>
    <font>
      <sz val="10"/>
      <color rgb="FF003366"/>
      <name val="Arial CE"/>
      <charset val="1"/>
    </font>
    <font>
      <sz val="9"/>
      <color rgb="FF969696"/>
      <name val="Arial CE"/>
      <charset val="1"/>
    </font>
    <font>
      <sz val="8"/>
      <color rgb="FF960000"/>
      <name val="Arial CE"/>
      <charset val="1"/>
    </font>
    <font>
      <b/>
      <sz val="8"/>
      <name val="Arial CE"/>
      <charset val="1"/>
    </font>
    <font>
      <sz val="8"/>
      <color rgb="FF003366"/>
      <name val="Arial CE"/>
      <charset val="1"/>
    </font>
    <font>
      <sz val="8"/>
      <color rgb="FF800080"/>
      <name val="Arial CE"/>
      <charset val="1"/>
    </font>
    <font>
      <sz val="7"/>
      <color rgb="FF969696"/>
      <name val="Arial CE"/>
      <charset val="1"/>
    </font>
    <font>
      <sz val="8"/>
      <color rgb="FF505050"/>
      <name val="Arial CE"/>
      <charset val="1"/>
    </font>
    <font>
      <sz val="8"/>
      <color rgb="FFFF0000"/>
      <name val="Arial CE"/>
      <charset val="1"/>
    </font>
    <font>
      <i/>
      <sz val="7"/>
      <color rgb="FF969696"/>
      <name val="Arial CE"/>
      <charset val="1"/>
    </font>
    <font>
      <i/>
      <sz val="9"/>
      <color rgb="FF0000FF"/>
      <name val="Arial CE"/>
      <charset val="1"/>
    </font>
    <font>
      <i/>
      <sz val="8"/>
      <color rgb="FF0000FF"/>
      <name val="Arial CE"/>
      <charset val="1"/>
    </font>
    <font>
      <sz val="8"/>
      <color rgb="FF0000A8"/>
      <name val="Arial CE"/>
      <charset val="1"/>
    </font>
    <font>
      <sz val="9"/>
      <name val="Arial"/>
      <family val="2"/>
      <charset val="238"/>
    </font>
    <font>
      <sz val="10"/>
      <color theme="0"/>
      <name val="Arial CE"/>
      <charset val="238"/>
    </font>
    <font>
      <sz val="8"/>
      <color theme="0"/>
      <name val="Arial CE"/>
      <charset val="238"/>
    </font>
    <font>
      <sz val="9"/>
      <color rgb="FFFFC000"/>
      <name val="Arial CE"/>
      <charset val="238"/>
    </font>
  </fonts>
  <fills count="9">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DBDBDB"/>
        <bgColor indexed="64"/>
      </patternFill>
    </fill>
    <fill>
      <patternFill patternType="solid">
        <fgColor rgb="FFC0C0C0"/>
        <bgColor rgb="FFBEBEBE"/>
      </patternFill>
    </fill>
    <fill>
      <patternFill patternType="solid">
        <fgColor rgb="FFD2D2D2"/>
        <bgColor rgb="FFC0C0C0"/>
      </patternFill>
    </fill>
    <fill>
      <patternFill patternType="solid">
        <fgColor rgb="FFFFFF00"/>
        <bgColor indexed="64"/>
      </patternFill>
    </fill>
    <fill>
      <patternFill patternType="solid">
        <fgColor theme="0" tint="-4.9989318521683403E-2"/>
        <bgColor indexed="64"/>
      </patternFill>
    </fill>
  </fills>
  <borders count="68">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
      <left style="thin">
        <color auto="1"/>
      </left>
      <right/>
      <top style="thin">
        <color auto="1"/>
      </top>
      <bottom/>
      <diagonal/>
    </border>
    <border>
      <left/>
      <right/>
      <top style="hair">
        <color rgb="FF969696"/>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bottom style="hair">
        <color auto="1"/>
      </bottom>
      <diagonal/>
    </border>
    <border>
      <left/>
      <right/>
      <top/>
      <bottom style="hair">
        <color rgb="FF969696"/>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style="hair">
        <color rgb="FF969696"/>
      </right>
      <top style="hair">
        <color rgb="FF969696"/>
      </top>
      <bottom style="hair">
        <color rgb="FF969696"/>
      </bottom>
      <diagonal/>
    </border>
    <border>
      <left style="hair">
        <color rgb="FF969696"/>
      </left>
      <right/>
      <top/>
      <bottom style="hair">
        <color rgb="FF969696"/>
      </bottom>
      <diagonal/>
    </border>
    <border>
      <left/>
      <right style="hair">
        <color rgb="FF969696"/>
      </right>
      <top/>
      <bottom style="hair">
        <color rgb="FF969696"/>
      </bottom>
      <diagonal/>
    </border>
    <border>
      <left style="hair">
        <color indexed="23"/>
      </left>
      <right style="hair">
        <color indexed="23"/>
      </right>
      <top style="hair">
        <color indexed="23"/>
      </top>
      <bottom style="hair">
        <color rgb="FF969696"/>
      </bottom>
      <diagonal/>
    </border>
    <border>
      <left style="hair">
        <color rgb="FF969696"/>
      </left>
      <right style="hair">
        <color rgb="FF969696"/>
      </right>
      <top style="hair">
        <color rgb="FF969696"/>
      </top>
      <bottom/>
      <diagonal/>
    </border>
    <border>
      <left style="hair">
        <color indexed="23"/>
      </left>
      <right style="hair">
        <color indexed="23"/>
      </right>
      <top style="hair">
        <color indexed="23"/>
      </top>
      <bottom/>
      <diagonal/>
    </border>
    <border>
      <left style="hair">
        <color indexed="23"/>
      </left>
      <right style="hair">
        <color indexed="23"/>
      </right>
      <top style="hair">
        <color indexed="23"/>
      </top>
      <bottom style="hair">
        <color indexed="23"/>
      </bottom>
      <diagonal/>
    </border>
    <border>
      <left style="thin">
        <color indexed="23"/>
      </left>
      <right style="thin">
        <color indexed="23"/>
      </right>
      <top style="thin">
        <color indexed="64"/>
      </top>
      <bottom style="thin">
        <color auto="1"/>
      </bottom>
      <diagonal/>
    </border>
  </borders>
  <cellStyleXfs count="3">
    <xf numFmtId="0" fontId="0" fillId="0" borderId="0"/>
    <xf numFmtId="0" fontId="1" fillId="0" borderId="0"/>
    <xf numFmtId="0" fontId="20" fillId="0" borderId="0"/>
  </cellStyleXfs>
  <cellXfs count="427">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4" borderId="28" xfId="0" applyNumberFormat="1" applyFont="1" applyFill="1" applyBorder="1" applyAlignment="1">
      <alignment vertical="center"/>
    </xf>
    <xf numFmtId="4" fontId="7" fillId="4" borderId="29" xfId="0" applyNumberFormat="1" applyFont="1" applyFill="1" applyBorder="1" applyAlignment="1">
      <alignment vertical="center" wrapText="1"/>
    </xf>
    <xf numFmtId="4" fontId="10" fillId="4" borderId="30" xfId="0" applyNumberFormat="1" applyFont="1" applyFill="1" applyBorder="1" applyAlignment="1">
      <alignment horizontal="center" vertical="center" wrapText="1" shrinkToFit="1"/>
    </xf>
    <xf numFmtId="4" fontId="7" fillId="4" borderId="30" xfId="0" applyNumberFormat="1" applyFont="1" applyFill="1" applyBorder="1" applyAlignment="1">
      <alignment horizontal="center" vertical="center" wrapText="1" shrinkToFit="1"/>
    </xf>
    <xf numFmtId="3" fontId="7" fillId="4"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49" fontId="0" fillId="0" borderId="0" xfId="0" applyNumberFormat="1"/>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4" borderId="15" xfId="0" applyFill="1" applyBorder="1"/>
    <xf numFmtId="0" fontId="0" fillId="4" borderId="21" xfId="0" applyFill="1" applyBorder="1"/>
    <xf numFmtId="0" fontId="0" fillId="4" borderId="21" xfId="0" applyFill="1" applyBorder="1" applyAlignment="1">
      <alignment horizontal="center"/>
    </xf>
    <xf numFmtId="49" fontId="0" fillId="4" borderId="21" xfId="0" applyNumberFormat="1" applyFill="1" applyBorder="1"/>
    <xf numFmtId="0" fontId="0" fillId="4"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9"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6" fillId="0" borderId="43" xfId="0" applyNumberFormat="1" applyFont="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left" wrapText="1"/>
    </xf>
    <xf numFmtId="0" fontId="20" fillId="0" borderId="0" xfId="2"/>
    <xf numFmtId="0" fontId="20" fillId="0" borderId="0" xfId="2" applyAlignment="1">
      <alignment horizontal="left" vertical="center"/>
    </xf>
    <xf numFmtId="0" fontId="20" fillId="0" borderId="45" xfId="2" applyBorder="1"/>
    <xf numFmtId="0" fontId="20" fillId="0" borderId="18" xfId="2" applyBorder="1"/>
    <xf numFmtId="0" fontId="20" fillId="0" borderId="26" xfId="2" applyBorder="1"/>
    <xf numFmtId="0" fontId="22" fillId="0" borderId="0" xfId="2" applyFont="1" applyAlignment="1">
      <alignment horizontal="left" vertical="center"/>
    </xf>
    <xf numFmtId="0" fontId="23" fillId="0" borderId="0" xfId="2" applyFont="1" applyAlignment="1">
      <alignment horizontal="left" vertical="center"/>
    </xf>
    <xf numFmtId="0" fontId="24" fillId="0" borderId="0" xfId="2" applyFont="1" applyAlignment="1">
      <alignment horizontal="left" vertical="center"/>
    </xf>
    <xf numFmtId="0" fontId="20" fillId="0" borderId="0" xfId="2" applyAlignment="1">
      <alignment vertical="center"/>
    </xf>
    <xf numFmtId="0" fontId="20" fillId="0" borderId="26" xfId="2" applyBorder="1" applyAlignment="1">
      <alignment vertical="center"/>
    </xf>
    <xf numFmtId="0" fontId="26" fillId="0" borderId="0" xfId="2" applyFont="1" applyAlignment="1">
      <alignment horizontal="left" vertical="center"/>
    </xf>
    <xf numFmtId="165" fontId="26" fillId="0" borderId="0" xfId="2" applyNumberFormat="1" applyFont="1" applyAlignment="1">
      <alignment horizontal="left" vertical="center"/>
    </xf>
    <xf numFmtId="0" fontId="20" fillId="0" borderId="26" xfId="2" applyBorder="1" applyAlignment="1">
      <alignment vertical="center" wrapText="1"/>
    </xf>
    <xf numFmtId="0" fontId="20" fillId="0" borderId="0" xfId="2" applyAlignment="1">
      <alignment vertical="center" wrapText="1"/>
    </xf>
    <xf numFmtId="0" fontId="20" fillId="0" borderId="46" xfId="2" applyBorder="1" applyAlignment="1">
      <alignment vertical="center"/>
    </xf>
    <xf numFmtId="0" fontId="27" fillId="0" borderId="0" xfId="2" applyFont="1" applyAlignment="1">
      <alignment horizontal="left" vertical="center"/>
    </xf>
    <xf numFmtId="4" fontId="28" fillId="0" borderId="0" xfId="2" applyNumberFormat="1" applyFont="1" applyAlignment="1">
      <alignment vertical="center"/>
    </xf>
    <xf numFmtId="0" fontId="24" fillId="0" borderId="0" xfId="2" applyFont="1" applyAlignment="1">
      <alignment horizontal="right" vertical="center"/>
    </xf>
    <xf numFmtId="0" fontId="29" fillId="0" borderId="0" xfId="2" applyFont="1" applyAlignment="1">
      <alignment horizontal="left" vertical="center"/>
    </xf>
    <xf numFmtId="4" fontId="24" fillId="0" borderId="0" xfId="2" applyNumberFormat="1" applyFont="1" applyAlignment="1">
      <alignment vertical="center"/>
    </xf>
    <xf numFmtId="166" fontId="24" fillId="0" borderId="0" xfId="2" applyNumberFormat="1" applyFont="1" applyAlignment="1">
      <alignment horizontal="right" vertical="center"/>
    </xf>
    <xf numFmtId="0" fontId="20" fillId="6" borderId="0" xfId="2" applyFill="1" applyAlignment="1">
      <alignment vertical="center"/>
    </xf>
    <xf numFmtId="0" fontId="30" fillId="6" borderId="47" xfId="2" applyFont="1" applyFill="1" applyBorder="1" applyAlignment="1">
      <alignment horizontal="left" vertical="center"/>
    </xf>
    <xf numFmtId="0" fontId="20" fillId="6" borderId="48" xfId="2" applyFill="1" applyBorder="1" applyAlignment="1">
      <alignment vertical="center"/>
    </xf>
    <xf numFmtId="0" fontId="30" fillId="6" borderId="48" xfId="2" applyFont="1" applyFill="1" applyBorder="1" applyAlignment="1">
      <alignment horizontal="right" vertical="center"/>
    </xf>
    <xf numFmtId="0" fontId="30" fillId="6" borderId="48" xfId="2" applyFont="1" applyFill="1" applyBorder="1" applyAlignment="1">
      <alignment horizontal="center" vertical="center"/>
    </xf>
    <xf numFmtId="4" fontId="30" fillId="6" borderId="48" xfId="2" applyNumberFormat="1" applyFont="1" applyFill="1" applyBorder="1" applyAlignment="1">
      <alignment vertical="center"/>
    </xf>
    <xf numFmtId="0" fontId="20" fillId="6" borderId="49" xfId="2" applyFill="1" applyBorder="1" applyAlignment="1">
      <alignment vertical="center"/>
    </xf>
    <xf numFmtId="0" fontId="31" fillId="0" borderId="50" xfId="2" applyFont="1" applyBorder="1" applyAlignment="1">
      <alignment horizontal="left" vertical="center"/>
    </xf>
    <xf numFmtId="0" fontId="20" fillId="0" borderId="50" xfId="2" applyBorder="1" applyAlignment="1">
      <alignment vertical="center"/>
    </xf>
    <xf numFmtId="0" fontId="24" fillId="0" borderId="51" xfId="2" applyFont="1" applyBorder="1" applyAlignment="1">
      <alignment horizontal="left" vertical="center"/>
    </xf>
    <xf numFmtId="0" fontId="20" fillId="0" borderId="51" xfId="2" applyBorder="1" applyAlignment="1">
      <alignment vertical="center"/>
    </xf>
    <xf numFmtId="0" fontId="24" fillId="0" borderId="51" xfId="2" applyFont="1" applyBorder="1" applyAlignment="1">
      <alignment horizontal="center" vertical="center"/>
    </xf>
    <xf numFmtId="0" fontId="24" fillId="0" borderId="51" xfId="2" applyFont="1" applyBorder="1" applyAlignment="1">
      <alignment horizontal="right" vertical="center"/>
    </xf>
    <xf numFmtId="0" fontId="20" fillId="0" borderId="10" xfId="2" applyBorder="1" applyAlignment="1">
      <alignment vertical="center"/>
    </xf>
    <xf numFmtId="0" fontId="20" fillId="0" borderId="6" xfId="2" applyBorder="1" applyAlignment="1">
      <alignment vertical="center"/>
    </xf>
    <xf numFmtId="0" fontId="20" fillId="0" borderId="45" xfId="2" applyBorder="1" applyAlignment="1">
      <alignment vertical="center"/>
    </xf>
    <xf numFmtId="0" fontId="20" fillId="0" borderId="18" xfId="2" applyBorder="1" applyAlignment="1">
      <alignment vertical="center"/>
    </xf>
    <xf numFmtId="0" fontId="26" fillId="0" borderId="0" xfId="2" applyFont="1" applyAlignment="1">
      <alignment horizontal="left" vertical="center" wrapText="1"/>
    </xf>
    <xf numFmtId="0" fontId="32" fillId="6" borderId="0" xfId="2" applyFont="1" applyFill="1" applyAlignment="1">
      <alignment horizontal="left" vertical="center"/>
    </xf>
    <xf numFmtId="0" fontId="32" fillId="6" borderId="0" xfId="2" applyFont="1" applyFill="1" applyAlignment="1">
      <alignment horizontal="right" vertical="center"/>
    </xf>
    <xf numFmtId="0" fontId="33" fillId="0" borderId="0" xfId="2" applyFont="1" applyAlignment="1">
      <alignment horizontal="left" vertical="center"/>
    </xf>
    <xf numFmtId="0" fontId="34" fillId="0" borderId="26" xfId="2" applyFont="1" applyBorder="1" applyAlignment="1">
      <alignment vertical="center"/>
    </xf>
    <xf numFmtId="0" fontId="34" fillId="0" borderId="0" xfId="2" applyFont="1" applyAlignment="1">
      <alignment vertical="center"/>
    </xf>
    <xf numFmtId="0" fontId="34" fillId="0" borderId="52" xfId="2" applyFont="1" applyBorder="1" applyAlignment="1">
      <alignment horizontal="left" vertical="center"/>
    </xf>
    <xf numFmtId="0" fontId="34" fillId="0" borderId="52" xfId="2" applyFont="1" applyBorder="1" applyAlignment="1">
      <alignment vertical="center"/>
    </xf>
    <xf numFmtId="4" fontId="34" fillId="0" borderId="52" xfId="2" applyNumberFormat="1" applyFont="1" applyBorder="1" applyAlignment="1">
      <alignment vertical="center"/>
    </xf>
    <xf numFmtId="0" fontId="35" fillId="0" borderId="26" xfId="2" applyFont="1" applyBorder="1" applyAlignment="1">
      <alignment vertical="center"/>
    </xf>
    <xf numFmtId="0" fontId="35" fillId="0" borderId="0" xfId="2" applyFont="1" applyAlignment="1">
      <alignment vertical="center"/>
    </xf>
    <xf numFmtId="0" fontId="35" fillId="0" borderId="52" xfId="2" applyFont="1" applyBorder="1" applyAlignment="1">
      <alignment horizontal="left" vertical="center"/>
    </xf>
    <xf numFmtId="0" fontId="35" fillId="0" borderId="52" xfId="2" applyFont="1" applyBorder="1" applyAlignment="1">
      <alignment vertical="center"/>
    </xf>
    <xf numFmtId="4" fontId="35" fillId="0" borderId="52" xfId="2" applyNumberFormat="1" applyFont="1" applyBorder="1" applyAlignment="1">
      <alignment vertical="center"/>
    </xf>
    <xf numFmtId="0" fontId="20" fillId="0" borderId="26" xfId="2" applyBorder="1" applyAlignment="1">
      <alignment horizontal="center" vertical="center" wrapText="1"/>
    </xf>
    <xf numFmtId="0" fontId="32" fillId="6" borderId="53" xfId="2" applyFont="1" applyFill="1" applyBorder="1" applyAlignment="1">
      <alignment horizontal="center" vertical="center" wrapText="1"/>
    </xf>
    <xf numFmtId="0" fontId="32" fillId="6" borderId="54" xfId="2" applyFont="1" applyFill="1" applyBorder="1" applyAlignment="1">
      <alignment horizontal="center" vertical="center" wrapText="1"/>
    </xf>
    <xf numFmtId="0" fontId="32" fillId="6" borderId="55" xfId="2" applyFont="1" applyFill="1" applyBorder="1" applyAlignment="1">
      <alignment horizontal="center" vertical="center" wrapText="1"/>
    </xf>
    <xf numFmtId="0" fontId="36" fillId="0" borderId="53" xfId="2" applyFont="1" applyBorder="1" applyAlignment="1">
      <alignment horizontal="center" vertical="center" wrapText="1"/>
    </xf>
    <xf numFmtId="0" fontId="36" fillId="0" borderId="54" xfId="2" applyFont="1" applyBorder="1" applyAlignment="1">
      <alignment horizontal="center" vertical="center" wrapText="1"/>
    </xf>
    <xf numFmtId="0" fontId="36" fillId="0" borderId="55" xfId="2" applyFont="1" applyBorder="1" applyAlignment="1">
      <alignment horizontal="center" vertical="center" wrapText="1"/>
    </xf>
    <xf numFmtId="0" fontId="20" fillId="0" borderId="0" xfId="2" applyAlignment="1">
      <alignment horizontal="center" vertical="center" wrapText="1"/>
    </xf>
    <xf numFmtId="0" fontId="28" fillId="0" borderId="0" xfId="2" applyFont="1" applyAlignment="1">
      <alignment horizontal="left" vertical="center"/>
    </xf>
    <xf numFmtId="4" fontId="28" fillId="0" borderId="0" xfId="2" applyNumberFormat="1" applyFont="1"/>
    <xf numFmtId="0" fontId="20" fillId="0" borderId="56" xfId="2" applyBorder="1" applyAlignment="1">
      <alignment vertical="center"/>
    </xf>
    <xf numFmtId="164" fontId="37" fillId="0" borderId="46" xfId="2" applyNumberFormat="1" applyFont="1" applyBorder="1"/>
    <xf numFmtId="164" fontId="37" fillId="0" borderId="57" xfId="2" applyNumberFormat="1" applyFont="1" applyBorder="1"/>
    <xf numFmtId="4" fontId="38" fillId="0" borderId="0" xfId="2" applyNumberFormat="1" applyFont="1" applyAlignment="1">
      <alignment vertical="center"/>
    </xf>
    <xf numFmtId="0" fontId="39" fillId="0" borderId="26" xfId="2" applyFont="1" applyBorder="1"/>
    <xf numFmtId="0" fontId="39" fillId="0" borderId="0" xfId="2" applyFont="1"/>
    <xf numFmtId="0" fontId="39" fillId="0" borderId="0" xfId="2" applyFont="1" applyAlignment="1">
      <alignment horizontal="left"/>
    </xf>
    <xf numFmtId="0" fontId="34" fillId="0" borderId="0" xfId="2" applyFont="1" applyAlignment="1">
      <alignment horizontal="left"/>
    </xf>
    <xf numFmtId="4" fontId="34" fillId="0" borderId="0" xfId="2" applyNumberFormat="1" applyFont="1"/>
    <xf numFmtId="0" fontId="39" fillId="0" borderId="58" xfId="2" applyFont="1" applyBorder="1"/>
    <xf numFmtId="164" fontId="39" fillId="0" borderId="0" xfId="2" applyNumberFormat="1" applyFont="1"/>
    <xf numFmtId="164" fontId="39" fillId="0" borderId="59" xfId="2" applyNumberFormat="1" applyFont="1" applyBorder="1"/>
    <xf numFmtId="0" fontId="39" fillId="0" borderId="0" xfId="2" applyFont="1" applyAlignment="1">
      <alignment horizontal="center"/>
    </xf>
    <xf numFmtId="4" fontId="39" fillId="0" borderId="0" xfId="2" applyNumberFormat="1" applyFont="1" applyAlignment="1">
      <alignment vertical="center"/>
    </xf>
    <xf numFmtId="0" fontId="35" fillId="0" borderId="0" xfId="2" applyFont="1" applyAlignment="1">
      <alignment horizontal="left"/>
    </xf>
    <xf numFmtId="4" fontId="35" fillId="0" borderId="0" xfId="2" applyNumberFormat="1" applyFont="1"/>
    <xf numFmtId="0" fontId="20" fillId="0" borderId="26" xfId="2" applyBorder="1" applyAlignment="1" applyProtection="1">
      <alignment vertical="center"/>
      <protection locked="0"/>
    </xf>
    <xf numFmtId="0" fontId="32" fillId="0" borderId="60" xfId="2" applyFont="1" applyBorder="1" applyAlignment="1" applyProtection="1">
      <alignment horizontal="center" vertical="center"/>
      <protection locked="0"/>
    </xf>
    <xf numFmtId="49" fontId="32" fillId="0" borderId="60" xfId="2" applyNumberFormat="1" applyFont="1" applyBorder="1" applyAlignment="1" applyProtection="1">
      <alignment horizontal="left" vertical="center" wrapText="1"/>
      <protection locked="0"/>
    </xf>
    <xf numFmtId="0" fontId="32" fillId="0" borderId="60" xfId="2" applyFont="1" applyBorder="1" applyAlignment="1" applyProtection="1">
      <alignment horizontal="left" vertical="center" wrapText="1"/>
      <protection locked="0"/>
    </xf>
    <xf numFmtId="0" fontId="32" fillId="0" borderId="60" xfId="2" applyFont="1" applyBorder="1" applyAlignment="1" applyProtection="1">
      <alignment horizontal="center" vertical="center" wrapText="1"/>
      <protection locked="0"/>
    </xf>
    <xf numFmtId="167" fontId="32" fillId="0" borderId="60" xfId="2" applyNumberFormat="1" applyFont="1" applyBorder="1" applyAlignment="1" applyProtection="1">
      <alignment vertical="center"/>
      <protection locked="0"/>
    </xf>
    <xf numFmtId="4" fontId="32" fillId="0" borderId="60" xfId="2" applyNumberFormat="1" applyFont="1" applyBorder="1" applyAlignment="1" applyProtection="1">
      <alignment vertical="center"/>
      <protection locked="0"/>
    </xf>
    <xf numFmtId="0" fontId="36" fillId="0" borderId="58" xfId="2" applyFont="1" applyBorder="1" applyAlignment="1">
      <alignment horizontal="left" vertical="center"/>
    </xf>
    <xf numFmtId="0" fontId="36" fillId="0" borderId="0" xfId="2" applyFont="1" applyAlignment="1">
      <alignment horizontal="center" vertical="center"/>
    </xf>
    <xf numFmtId="164" fontId="36" fillId="0" borderId="0" xfId="2" applyNumberFormat="1" applyFont="1" applyAlignment="1">
      <alignment vertical="center"/>
    </xf>
    <xf numFmtId="164" fontId="36" fillId="0" borderId="59" xfId="2" applyNumberFormat="1" applyFont="1" applyBorder="1" applyAlignment="1">
      <alignment vertical="center"/>
    </xf>
    <xf numFmtId="0" fontId="32" fillId="0" borderId="0" xfId="2" applyFont="1" applyAlignment="1">
      <alignment horizontal="left" vertical="center"/>
    </xf>
    <xf numFmtId="4" fontId="20" fillId="0" borderId="0" xfId="2" applyNumberFormat="1" applyAlignment="1">
      <alignment vertical="center"/>
    </xf>
    <xf numFmtId="0" fontId="40" fillId="0" borderId="26" xfId="2" applyFont="1" applyBorder="1" applyAlignment="1">
      <alignment vertical="center"/>
    </xf>
    <xf numFmtId="0" fontId="40" fillId="0" borderId="0" xfId="2" applyFont="1" applyAlignment="1">
      <alignment vertical="center"/>
    </xf>
    <xf numFmtId="0" fontId="41" fillId="0" borderId="0" xfId="2" applyFont="1" applyAlignment="1">
      <alignment horizontal="left" vertical="center"/>
    </xf>
    <xf numFmtId="0" fontId="40" fillId="0" borderId="0" xfId="2" applyFont="1" applyAlignment="1">
      <alignment horizontal="left" vertical="center"/>
    </xf>
    <xf numFmtId="0" fontId="40" fillId="0" borderId="0" xfId="2" applyFont="1" applyAlignment="1">
      <alignment horizontal="left" vertical="center" wrapText="1"/>
    </xf>
    <xf numFmtId="0" fontId="40" fillId="0" borderId="58" xfId="2" applyFont="1" applyBorder="1" applyAlignment="1">
      <alignment vertical="center"/>
    </xf>
    <xf numFmtId="0" fontId="40" fillId="0" borderId="59" xfId="2" applyFont="1" applyBorder="1" applyAlignment="1">
      <alignment vertical="center"/>
    </xf>
    <xf numFmtId="0" fontId="42" fillId="0" borderId="26" xfId="2" applyFont="1" applyBorder="1" applyAlignment="1">
      <alignment vertical="center"/>
    </xf>
    <xf numFmtId="0" fontId="42" fillId="0" borderId="0" xfId="2" applyFont="1" applyAlignment="1">
      <alignment vertical="center"/>
    </xf>
    <xf numFmtId="0" fontId="42" fillId="0" borderId="0" xfId="2" applyFont="1" applyAlignment="1">
      <alignment horizontal="left" vertical="center"/>
    </xf>
    <xf numFmtId="0" fontId="42" fillId="0" borderId="0" xfId="2" applyFont="1" applyAlignment="1">
      <alignment horizontal="left" vertical="center" wrapText="1"/>
    </xf>
    <xf numFmtId="167" fontId="42" fillId="0" borderId="0" xfId="2" applyNumberFormat="1" applyFont="1" applyAlignment="1">
      <alignment vertical="center"/>
    </xf>
    <xf numFmtId="0" fontId="42" fillId="0" borderId="58" xfId="2" applyFont="1" applyBorder="1" applyAlignment="1">
      <alignment vertical="center"/>
    </xf>
    <xf numFmtId="0" fontId="42" fillId="0" borderId="59" xfId="2" applyFont="1" applyBorder="1" applyAlignment="1">
      <alignment vertical="center"/>
    </xf>
    <xf numFmtId="0" fontId="43" fillId="0" borderId="26" xfId="2" applyFont="1" applyBorder="1" applyAlignment="1">
      <alignment vertical="center"/>
    </xf>
    <xf numFmtId="0" fontId="43" fillId="0" borderId="0" xfId="2" applyFont="1" applyAlignment="1">
      <alignment vertical="center"/>
    </xf>
    <xf numFmtId="0" fontId="43" fillId="0" borderId="0" xfId="2" applyFont="1" applyAlignment="1">
      <alignment horizontal="left" vertical="center"/>
    </xf>
    <xf numFmtId="0" fontId="43" fillId="0" borderId="0" xfId="2" applyFont="1" applyAlignment="1">
      <alignment horizontal="left" vertical="center" wrapText="1"/>
    </xf>
    <xf numFmtId="167" fontId="43" fillId="0" borderId="0" xfId="2" applyNumberFormat="1" applyFont="1" applyAlignment="1">
      <alignment vertical="center"/>
    </xf>
    <xf numFmtId="0" fontId="43" fillId="0" borderId="58" xfId="2" applyFont="1" applyBorder="1" applyAlignment="1">
      <alignment vertical="center"/>
    </xf>
    <xf numFmtId="0" fontId="43" fillId="0" borderId="59" xfId="2" applyFont="1" applyBorder="1" applyAlignment="1">
      <alignment vertical="center"/>
    </xf>
    <xf numFmtId="0" fontId="44" fillId="0" borderId="0" xfId="2" applyFont="1" applyAlignment="1">
      <alignment vertical="center" wrapText="1"/>
    </xf>
    <xf numFmtId="0" fontId="20" fillId="0" borderId="58" xfId="2" applyBorder="1" applyAlignment="1">
      <alignment vertical="center"/>
    </xf>
    <xf numFmtId="0" fontId="20" fillId="0" borderId="59" xfId="2" applyBorder="1" applyAlignment="1">
      <alignment vertical="center"/>
    </xf>
    <xf numFmtId="0" fontId="45" fillId="0" borderId="60" xfId="2" applyFont="1" applyBorder="1" applyAlignment="1" applyProtection="1">
      <alignment horizontal="center" vertical="center"/>
      <protection locked="0"/>
    </xf>
    <xf numFmtId="49" fontId="45" fillId="0" borderId="60" xfId="2" applyNumberFormat="1" applyFont="1" applyBorder="1" applyAlignment="1" applyProtection="1">
      <alignment horizontal="left" vertical="center" wrapText="1"/>
      <protection locked="0"/>
    </xf>
    <xf numFmtId="0" fontId="45" fillId="0" borderId="60" xfId="2" applyFont="1" applyBorder="1" applyAlignment="1" applyProtection="1">
      <alignment horizontal="left" vertical="center" wrapText="1"/>
      <protection locked="0"/>
    </xf>
    <xf numFmtId="0" fontId="45" fillId="0" borderId="60" xfId="2" applyFont="1" applyBorder="1" applyAlignment="1" applyProtection="1">
      <alignment horizontal="center" vertical="center" wrapText="1"/>
      <protection locked="0"/>
    </xf>
    <xf numFmtId="167" fontId="45" fillId="0" borderId="60" xfId="2" applyNumberFormat="1" applyFont="1" applyBorder="1" applyAlignment="1" applyProtection="1">
      <alignment vertical="center"/>
      <protection locked="0"/>
    </xf>
    <xf numFmtId="4" fontId="45" fillId="0" borderId="60" xfId="2" applyNumberFormat="1" applyFont="1" applyBorder="1" applyAlignment="1" applyProtection="1">
      <alignment vertical="center"/>
      <protection locked="0"/>
    </xf>
    <xf numFmtId="0" fontId="46" fillId="0" borderId="26" xfId="2" applyFont="1" applyBorder="1" applyAlignment="1">
      <alignment vertical="center"/>
    </xf>
    <xf numFmtId="0" fontId="45" fillId="0" borderId="58" xfId="2" applyFont="1" applyBorder="1" applyAlignment="1">
      <alignment horizontal="left" vertical="center"/>
    </xf>
    <xf numFmtId="0" fontId="45" fillId="0" borderId="0" xfId="2" applyFont="1" applyAlignment="1">
      <alignment horizontal="center" vertical="center"/>
    </xf>
    <xf numFmtId="0" fontId="47" fillId="0" borderId="26" xfId="2" applyFont="1" applyBorder="1" applyAlignment="1">
      <alignment vertical="center"/>
    </xf>
    <xf numFmtId="0" fontId="47" fillId="0" borderId="0" xfId="2" applyFont="1" applyAlignment="1">
      <alignment vertical="center"/>
    </xf>
    <xf numFmtId="0" fontId="47" fillId="0" borderId="0" xfId="2" applyFont="1" applyAlignment="1">
      <alignment horizontal="left" vertical="center"/>
    </xf>
    <xf numFmtId="0" fontId="47" fillId="0" borderId="0" xfId="2" applyFont="1" applyAlignment="1">
      <alignment horizontal="left" vertical="center" wrapText="1"/>
    </xf>
    <xf numFmtId="167" fontId="47" fillId="0" borderId="0" xfId="2" applyNumberFormat="1" applyFont="1" applyAlignment="1">
      <alignment vertical="center"/>
    </xf>
    <xf numFmtId="0" fontId="47" fillId="0" borderId="58" xfId="2" applyFont="1" applyBorder="1" applyAlignment="1">
      <alignment vertical="center"/>
    </xf>
    <xf numFmtId="0" fontId="47" fillId="0" borderId="59" xfId="2" applyFont="1" applyBorder="1" applyAlignment="1">
      <alignment vertical="center"/>
    </xf>
    <xf numFmtId="0" fontId="36" fillId="0" borderId="61" xfId="2" applyFont="1" applyBorder="1" applyAlignment="1">
      <alignment horizontal="left" vertical="center"/>
    </xf>
    <xf numFmtId="0" fontId="36" fillId="0" borderId="52" xfId="2" applyFont="1" applyBorder="1" applyAlignment="1">
      <alignment horizontal="center" vertical="center"/>
    </xf>
    <xf numFmtId="164" fontId="36" fillId="0" borderId="52" xfId="2" applyNumberFormat="1" applyFont="1" applyBorder="1" applyAlignment="1">
      <alignment vertical="center"/>
    </xf>
    <xf numFmtId="164" fontId="36" fillId="0" borderId="62" xfId="2" applyNumberFormat="1" applyFont="1" applyBorder="1" applyAlignment="1">
      <alignment vertical="center"/>
    </xf>
    <xf numFmtId="0" fontId="0" fillId="7" borderId="0" xfId="0" applyFill="1"/>
    <xf numFmtId="0" fontId="6" fillId="7" borderId="0" xfId="0" applyFont="1" applyFill="1"/>
    <xf numFmtId="0" fontId="0" fillId="7" borderId="0" xfId="0" applyFill="1" applyAlignment="1">
      <alignment wrapText="1"/>
    </xf>
    <xf numFmtId="0" fontId="15" fillId="7" borderId="26"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29" xfId="0" applyFont="1" applyFill="1" applyBorder="1" applyAlignment="1">
      <alignment horizontal="center" vertical="center" wrapText="1"/>
    </xf>
    <xf numFmtId="0" fontId="15" fillId="7" borderId="30" xfId="0" applyFont="1" applyFill="1" applyBorder="1" applyAlignment="1">
      <alignment horizontal="center" vertical="center" wrapText="1"/>
    </xf>
    <xf numFmtId="0" fontId="7" fillId="7" borderId="26" xfId="0" applyFont="1" applyFill="1" applyBorder="1" applyAlignment="1">
      <alignment vertical="center"/>
    </xf>
    <xf numFmtId="49" fontId="7" fillId="7" borderId="31" xfId="0" applyNumberFormat="1" applyFont="1" applyFill="1" applyBorder="1" applyAlignment="1">
      <alignment vertical="center"/>
    </xf>
    <xf numFmtId="4" fontId="7" fillId="7" borderId="33" xfId="0" applyNumberFormat="1" applyFont="1" applyFill="1" applyBorder="1" applyAlignment="1">
      <alignment horizontal="center" vertical="center"/>
    </xf>
    <xf numFmtId="4" fontId="7" fillId="7" borderId="33" xfId="0" applyNumberFormat="1" applyFont="1" applyFill="1" applyBorder="1" applyAlignment="1">
      <alignment vertical="center"/>
    </xf>
    <xf numFmtId="3" fontId="7" fillId="7" borderId="33" xfId="0" applyNumberFormat="1" applyFont="1" applyFill="1" applyBorder="1" applyAlignment="1">
      <alignment vertical="center"/>
    </xf>
    <xf numFmtId="0" fontId="7" fillId="7" borderId="26" xfId="0" applyFont="1" applyFill="1" applyBorder="1"/>
    <xf numFmtId="0" fontId="7" fillId="7" borderId="34" xfId="0" applyFont="1" applyFill="1" applyBorder="1" applyAlignment="1">
      <alignment vertical="center"/>
    </xf>
    <xf numFmtId="0" fontId="7" fillId="7" borderId="34" xfId="0" applyFont="1" applyFill="1" applyBorder="1" applyAlignment="1">
      <alignment vertical="center" wrapText="1"/>
    </xf>
    <xf numFmtId="0" fontId="7" fillId="7" borderId="35" xfId="0" applyFont="1" applyFill="1" applyBorder="1" applyAlignment="1">
      <alignment vertical="center" wrapText="1"/>
    </xf>
    <xf numFmtId="4" fontId="7" fillId="7" borderId="37" xfId="0" applyNumberFormat="1" applyFont="1" applyFill="1" applyBorder="1" applyAlignment="1">
      <alignment horizontal="center" vertical="center"/>
    </xf>
    <xf numFmtId="4" fontId="7" fillId="7" borderId="37" xfId="0" applyNumberFormat="1" applyFont="1" applyFill="1" applyBorder="1" applyAlignment="1">
      <alignment vertical="center"/>
    </xf>
    <xf numFmtId="3" fontId="7" fillId="7" borderId="37" xfId="0" applyNumberFormat="1" applyFont="1" applyFill="1" applyBorder="1" applyAlignment="1">
      <alignment vertical="center"/>
    </xf>
    <xf numFmtId="4" fontId="8" fillId="0" borderId="0" xfId="0" applyNumberFormat="1" applyFont="1"/>
    <xf numFmtId="0" fontId="32" fillId="0" borderId="53" xfId="2" applyFont="1" applyBorder="1" applyAlignment="1" applyProtection="1">
      <alignment horizontal="center" vertical="center"/>
      <protection locked="0"/>
    </xf>
    <xf numFmtId="0" fontId="32" fillId="0" borderId="55" xfId="2" applyFont="1" applyBorder="1" applyAlignment="1" applyProtection="1">
      <alignment horizontal="left" vertical="center" wrapText="1"/>
      <protection locked="0"/>
    </xf>
    <xf numFmtId="49" fontId="32" fillId="0" borderId="64" xfId="2" applyNumberFormat="1" applyFont="1" applyBorder="1" applyAlignment="1" applyProtection="1">
      <alignment horizontal="left" vertical="center" wrapText="1"/>
      <protection locked="0"/>
    </xf>
    <xf numFmtId="0" fontId="32" fillId="0" borderId="64" xfId="2" applyFont="1" applyBorder="1" applyAlignment="1" applyProtection="1">
      <alignment horizontal="left" vertical="center" wrapText="1"/>
      <protection locked="0"/>
    </xf>
    <xf numFmtId="0" fontId="32" fillId="0" borderId="64" xfId="2" applyFont="1" applyBorder="1" applyAlignment="1" applyProtection="1">
      <alignment horizontal="center" vertical="center" wrapText="1"/>
      <protection locked="0"/>
    </xf>
    <xf numFmtId="167" fontId="32" fillId="0" borderId="64" xfId="2" applyNumberFormat="1" applyFont="1" applyBorder="1" applyAlignment="1" applyProtection="1">
      <alignment vertical="center"/>
      <protection locked="0"/>
    </xf>
    <xf numFmtId="4" fontId="32" fillId="0" borderId="64" xfId="2" applyNumberFormat="1" applyFont="1" applyBorder="1" applyAlignment="1" applyProtection="1">
      <alignment vertical="center"/>
      <protection locked="0"/>
    </xf>
    <xf numFmtId="49" fontId="48" fillId="0" borderId="65" xfId="0" applyNumberFormat="1" applyFont="1" applyBorder="1" applyAlignment="1">
      <alignment vertical="top"/>
    </xf>
    <xf numFmtId="49" fontId="48" fillId="0" borderId="65" xfId="0" applyNumberFormat="1" applyFont="1" applyBorder="1" applyAlignment="1">
      <alignment horizontal="left" vertical="top" wrapText="1"/>
    </xf>
    <xf numFmtId="0" fontId="48" fillId="0" borderId="65" xfId="0" applyFont="1" applyBorder="1" applyAlignment="1">
      <alignment horizontal="center" vertical="top" shrinkToFit="1"/>
    </xf>
    <xf numFmtId="164" fontId="48" fillId="0" borderId="65" xfId="0" applyNumberFormat="1" applyFont="1" applyBorder="1" applyAlignment="1">
      <alignment vertical="top" shrinkToFit="1"/>
    </xf>
    <xf numFmtId="49" fontId="48" fillId="0" borderId="66" xfId="0" applyNumberFormat="1" applyFont="1" applyBorder="1" applyAlignment="1">
      <alignment vertical="top"/>
    </xf>
    <xf numFmtId="49" fontId="48" fillId="0" borderId="66" xfId="0" applyNumberFormat="1" applyFont="1" applyBorder="1" applyAlignment="1">
      <alignment horizontal="left" vertical="top" wrapText="1"/>
    </xf>
    <xf numFmtId="0" fontId="48" fillId="0" borderId="66" xfId="0" applyFont="1" applyBorder="1" applyAlignment="1">
      <alignment horizontal="center" vertical="top" shrinkToFit="1"/>
    </xf>
    <xf numFmtId="164" fontId="48" fillId="0" borderId="66" xfId="0" applyNumberFormat="1" applyFont="1" applyBorder="1" applyAlignment="1">
      <alignment vertical="top" shrinkToFit="1"/>
    </xf>
    <xf numFmtId="49" fontId="48" fillId="0" borderId="63" xfId="0" applyNumberFormat="1" applyFont="1" applyBorder="1" applyAlignment="1">
      <alignment vertical="top"/>
    </xf>
    <xf numFmtId="49" fontId="48" fillId="0" borderId="63" xfId="0" applyNumberFormat="1" applyFont="1" applyBorder="1" applyAlignment="1">
      <alignment horizontal="left" vertical="top" wrapText="1"/>
    </xf>
    <xf numFmtId="0" fontId="48" fillId="0" borderId="63" xfId="0" applyFont="1" applyBorder="1" applyAlignment="1">
      <alignment horizontal="center" vertical="top" shrinkToFit="1"/>
    </xf>
    <xf numFmtId="164" fontId="48" fillId="0" borderId="63" xfId="0" applyNumberFormat="1" applyFont="1" applyBorder="1" applyAlignment="1">
      <alignment vertical="top" shrinkToFit="1"/>
    </xf>
    <xf numFmtId="0" fontId="0" fillId="0" borderId="0" xfId="0" applyFont="1"/>
    <xf numFmtId="49" fontId="0" fillId="0" borderId="0" xfId="0" applyNumberFormat="1" applyFont="1"/>
    <xf numFmtId="0" fontId="49" fillId="0" borderId="0" xfId="0" applyFont="1"/>
    <xf numFmtId="0" fontId="50" fillId="0" borderId="0" xfId="0" applyFont="1"/>
    <xf numFmtId="4" fontId="50" fillId="0" borderId="0" xfId="0" applyNumberFormat="1" applyFont="1"/>
    <xf numFmtId="4" fontId="49" fillId="0" borderId="0" xfId="0" applyNumberFormat="1" applyFont="1"/>
    <xf numFmtId="4" fontId="16" fillId="0" borderId="18" xfId="0" applyNumberFormat="1" applyFont="1" applyBorder="1" applyAlignment="1">
      <alignment vertical="top" shrinkToFit="1"/>
    </xf>
    <xf numFmtId="4" fontId="16" fillId="0" borderId="6" xfId="0" applyNumberFormat="1" applyFont="1" applyBorder="1" applyAlignment="1">
      <alignment vertical="top" shrinkToFit="1"/>
    </xf>
    <xf numFmtId="4" fontId="16" fillId="0" borderId="35" xfId="0" applyNumberFormat="1" applyFont="1" applyBorder="1" applyAlignment="1">
      <alignment vertical="top" shrinkToFit="1"/>
    </xf>
    <xf numFmtId="164" fontId="16" fillId="0" borderId="35" xfId="0" applyNumberFormat="1" applyFont="1" applyBorder="1" applyAlignment="1">
      <alignment vertical="top" shrinkToFit="1"/>
    </xf>
    <xf numFmtId="4" fontId="16" fillId="0" borderId="67" xfId="0" applyNumberFormat="1" applyFont="1" applyBorder="1" applyAlignment="1">
      <alignment vertical="top" shrinkToFit="1"/>
    </xf>
    <xf numFmtId="4" fontId="16" fillId="8" borderId="43" xfId="0" applyNumberFormat="1" applyFont="1" applyFill="1" applyBorder="1" applyAlignment="1" applyProtection="1">
      <alignment vertical="top" shrinkToFit="1"/>
      <protection locked="0"/>
    </xf>
    <xf numFmtId="4" fontId="16" fillId="8" borderId="40" xfId="0" applyNumberFormat="1" applyFont="1" applyFill="1" applyBorder="1" applyAlignment="1" applyProtection="1">
      <alignment vertical="top" shrinkToFit="1"/>
      <protection locked="0"/>
    </xf>
    <xf numFmtId="4" fontId="32" fillId="8" borderId="60" xfId="2" applyNumberFormat="1" applyFont="1" applyFill="1" applyBorder="1" applyAlignment="1" applyProtection="1">
      <alignment vertical="center"/>
      <protection locked="0"/>
    </xf>
    <xf numFmtId="4" fontId="32" fillId="8" borderId="64" xfId="2" applyNumberFormat="1" applyFont="1" applyFill="1" applyBorder="1" applyAlignment="1" applyProtection="1">
      <alignment vertical="center"/>
      <protection locked="0"/>
    </xf>
    <xf numFmtId="4" fontId="45" fillId="8" borderId="60" xfId="2" applyNumberFormat="1" applyFont="1" applyFill="1" applyBorder="1" applyAlignment="1" applyProtection="1">
      <alignment vertical="center"/>
      <protection locked="0"/>
    </xf>
    <xf numFmtId="4" fontId="48" fillId="8" borderId="65" xfId="0" applyNumberFormat="1" applyFont="1" applyFill="1" applyBorder="1" applyAlignment="1" applyProtection="1">
      <alignment vertical="top" shrinkToFit="1"/>
      <protection locked="0"/>
    </xf>
    <xf numFmtId="4" fontId="48" fillId="8" borderId="66" xfId="0" applyNumberFormat="1" applyFont="1" applyFill="1" applyBorder="1" applyAlignment="1" applyProtection="1">
      <alignment vertical="top" shrinkToFit="1"/>
      <protection locked="0"/>
    </xf>
    <xf numFmtId="4" fontId="48" fillId="8" borderId="63" xfId="0" applyNumberFormat="1" applyFont="1" applyFill="1" applyBorder="1" applyAlignment="1" applyProtection="1">
      <alignment vertical="top" shrinkToFit="1"/>
      <protection locked="0"/>
    </xf>
    <xf numFmtId="0" fontId="8" fillId="0" borderId="31" xfId="0" applyNumberFormat="1" applyFont="1" applyBorder="1" applyAlignment="1">
      <alignment horizontal="right" vertical="center"/>
    </xf>
    <xf numFmtId="0" fontId="0" fillId="0" borderId="31" xfId="0" applyNumberFormat="1" applyBorder="1" applyAlignment="1">
      <alignment horizontal="right" vertical="center"/>
    </xf>
    <xf numFmtId="0" fontId="3" fillId="2" borderId="0" xfId="0" applyFont="1" applyFill="1" applyAlignment="1">
      <alignment horizontal="left" wrapText="1"/>
    </xf>
    <xf numFmtId="49" fontId="7" fillId="7" borderId="31" xfId="0" applyNumberFormat="1" applyFont="1" applyFill="1" applyBorder="1" applyAlignment="1">
      <alignment vertical="center" wrapText="1"/>
    </xf>
    <xf numFmtId="49" fontId="7" fillId="7" borderId="32" xfId="0" applyNumberFormat="1" applyFont="1" applyFill="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0" borderId="32" xfId="0" applyNumberFormat="1" applyBorder="1" applyAlignment="1">
      <alignment vertical="center" wrapText="1"/>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0" borderId="0" xfId="0" applyFont="1" applyAlignment="1">
      <alignment horizontal="left" vertical="center"/>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0" borderId="6" xfId="0" applyFont="1" applyBorder="1" applyAlignment="1">
      <alignment horizontal="left" vertical="center"/>
    </xf>
    <xf numFmtId="0" fontId="0" fillId="0" borderId="6" xfId="0" applyBorder="1" applyAlignment="1">
      <alignment horizontal="left" vertical="center"/>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0" borderId="18" xfId="0" applyFont="1" applyBorder="1" applyAlignment="1">
      <alignment horizontal="left" vertical="center"/>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24" fillId="0" borderId="0" xfId="2" applyFont="1" applyAlignment="1">
      <alignment horizontal="left" vertical="center" wrapText="1"/>
    </xf>
    <xf numFmtId="0" fontId="25" fillId="0" borderId="0" xfId="2" applyFont="1" applyAlignment="1">
      <alignment horizontal="left" vertical="center" wrapText="1"/>
    </xf>
    <xf numFmtId="0" fontId="21" fillId="5" borderId="0" xfId="2" applyFont="1" applyFill="1" applyAlignment="1">
      <alignment horizontal="center" vertical="center"/>
    </xf>
    <xf numFmtId="0" fontId="26" fillId="0" borderId="0" xfId="2" applyFont="1" applyAlignment="1">
      <alignment horizontal="left" vertical="center" wrapTex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cellXfs>
  <cellStyles count="3">
    <cellStyle name="Normální" xfId="0" builtinId="0"/>
    <cellStyle name="normální 2" xfId="1"/>
    <cellStyle name="Normální 3" xfId="2"/>
  </cellStyles>
  <dxfs count="0"/>
  <tableStyles count="0" defaultTableStyle="TableStyleMedium9" defaultPivotStyle="PivotStyleLight16"/>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285115</xdr:colOff>
      <xdr:row>1</xdr:row>
      <xdr:rowOff>122555</xdr:rowOff>
    </xdr:to>
    <xdr:pic>
      <xdr:nvPicPr>
        <xdr:cNvPr id="2" name="Picture 1">
          <a:extLst>
            <a:ext uri="{FF2B5EF4-FFF2-40B4-BE49-F238E27FC236}">
              <a16:creationId xmlns:a16="http://schemas.microsoft.com/office/drawing/2014/main" xmlns="" id="{CE9472D5-EE82-4439-88DF-9DCDB19588AA}"/>
            </a:ext>
          </a:extLst>
        </xdr:cNvPr>
        <xdr:cNvPicPr/>
      </xdr:nvPicPr>
      <xdr:blipFill>
        <a:blip xmlns:r="http://schemas.openxmlformats.org/officeDocument/2006/relationships" r:embed="rId1"/>
        <a:stretch>
          <a:fillRect/>
        </a:stretch>
      </xdr:blipFill>
      <xdr:spPr>
        <a:xfrm>
          <a:off x="0" y="0"/>
          <a:ext cx="285115" cy="265430"/>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B%2012%209%202022/Fas%20BEZRU&#268;/N19-189_exp2%20-%20Rekonstrukce%20st&#345;echy%20knihovovny%20P.%20Bezru&#269;e%20v%20Opav&#283;_oprava%20final_2022_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tavby"/>
      <sheetName val="D.1 - Stavebně technické ..."/>
    </sheetNames>
    <sheetDataSet>
      <sheetData sheetId="0">
        <row r="6">
          <cell r="K6" t="str">
            <v>Rekonstrukce střechy knihovovny P. Bezruče v Opavě</v>
          </cell>
        </row>
        <row r="8">
          <cell r="AN8" t="str">
            <v>30. 12. 2019</v>
          </cell>
        </row>
        <row r="20">
          <cell r="E20" t="str">
            <v xml:space="preserve"> </v>
          </cell>
        </row>
      </sheetData>
      <sheetData sheetId="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3.2"/>
  <sheetData>
    <row r="1" spans="1:7">
      <c r="A1" s="21" t="s">
        <v>40</v>
      </c>
    </row>
    <row r="2" spans="1:7" ht="57.75" customHeight="1">
      <c r="A2" s="356" t="s">
        <v>41</v>
      </c>
      <c r="B2" s="356"/>
      <c r="C2" s="356"/>
      <c r="D2" s="356"/>
      <c r="E2" s="356"/>
      <c r="F2" s="356"/>
      <c r="G2" s="356"/>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77"/>
  <sheetViews>
    <sheetView showGridLines="0" topLeftCell="B17" zoomScaleNormal="100" zoomScaleSheetLayoutView="75" workbookViewId="0">
      <selection activeCell="B44" sqref="B44:E44"/>
    </sheetView>
  </sheetViews>
  <sheetFormatPr defaultColWidth="9" defaultRowHeight="13.2"/>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c r="A1" s="47" t="s">
        <v>38</v>
      </c>
      <c r="B1" s="391" t="s">
        <v>4</v>
      </c>
      <c r="C1" s="392"/>
      <c r="D1" s="392"/>
      <c r="E1" s="392"/>
      <c r="F1" s="392"/>
      <c r="G1" s="392"/>
      <c r="H1" s="392"/>
      <c r="I1" s="392"/>
      <c r="J1" s="393"/>
    </row>
    <row r="2" spans="1:15" ht="36" customHeight="1">
      <c r="A2" s="2"/>
      <c r="B2" s="76" t="s">
        <v>24</v>
      </c>
      <c r="C2" s="77"/>
      <c r="D2" s="78" t="s">
        <v>43</v>
      </c>
      <c r="E2" s="397" t="s">
        <v>772</v>
      </c>
      <c r="F2" s="398"/>
      <c r="G2" s="398"/>
      <c r="H2" s="398"/>
      <c r="I2" s="398"/>
      <c r="J2" s="399"/>
      <c r="O2" s="1"/>
    </row>
    <row r="3" spans="1:15" ht="27" hidden="1" customHeight="1">
      <c r="A3" s="2"/>
      <c r="B3" s="79"/>
      <c r="C3" s="77"/>
      <c r="D3" s="80"/>
      <c r="E3" s="400"/>
      <c r="F3" s="401"/>
      <c r="G3" s="401"/>
      <c r="H3" s="401"/>
      <c r="I3" s="401"/>
      <c r="J3" s="402"/>
    </row>
    <row r="4" spans="1:15" ht="23.25" customHeight="1">
      <c r="A4" s="2"/>
      <c r="B4" s="81"/>
      <c r="C4" s="82"/>
      <c r="D4" s="83"/>
      <c r="E4" s="381" t="s">
        <v>773</v>
      </c>
      <c r="F4" s="381"/>
      <c r="G4" s="381"/>
      <c r="H4" s="381"/>
      <c r="I4" s="381"/>
      <c r="J4" s="382"/>
    </row>
    <row r="5" spans="1:15" ht="24" customHeight="1">
      <c r="A5" s="2"/>
      <c r="B5" s="31" t="s">
        <v>23</v>
      </c>
      <c r="D5" s="385"/>
      <c r="E5" s="386"/>
      <c r="F5" s="386"/>
      <c r="G5" s="386"/>
      <c r="H5" s="18" t="s">
        <v>42</v>
      </c>
      <c r="I5" s="22"/>
      <c r="J5" s="8"/>
    </row>
    <row r="6" spans="1:15" ht="15.75" customHeight="1">
      <c r="A6" s="2"/>
      <c r="B6" s="28"/>
      <c r="C6" s="55"/>
      <c r="D6" s="387"/>
      <c r="E6" s="388"/>
      <c r="F6" s="388"/>
      <c r="G6" s="388"/>
      <c r="H6" s="18" t="s">
        <v>36</v>
      </c>
      <c r="I6" s="22"/>
      <c r="J6" s="8"/>
    </row>
    <row r="7" spans="1:15" ht="15.75" customHeight="1">
      <c r="A7" s="2"/>
      <c r="B7" s="29"/>
      <c r="C7" s="56"/>
      <c r="D7" s="53"/>
      <c r="E7" s="389"/>
      <c r="F7" s="390"/>
      <c r="G7" s="390"/>
      <c r="H7" s="24"/>
      <c r="I7" s="23"/>
      <c r="J7" s="34"/>
    </row>
    <row r="8" spans="1:15" ht="24" hidden="1" customHeight="1">
      <c r="A8" s="2"/>
      <c r="B8" s="31" t="s">
        <v>21</v>
      </c>
      <c r="D8" s="51"/>
      <c r="H8" s="18" t="s">
        <v>42</v>
      </c>
      <c r="I8" s="22"/>
      <c r="J8" s="8"/>
    </row>
    <row r="9" spans="1:15" ht="15.75" hidden="1" customHeight="1">
      <c r="A9" s="2"/>
      <c r="B9" s="2"/>
      <c r="D9" s="51"/>
      <c r="H9" s="18" t="s">
        <v>36</v>
      </c>
      <c r="I9" s="22"/>
      <c r="J9" s="8"/>
    </row>
    <row r="10" spans="1:15" ht="15.75" hidden="1" customHeight="1">
      <c r="A10" s="2"/>
      <c r="B10" s="35"/>
      <c r="C10" s="56"/>
      <c r="D10" s="53"/>
      <c r="E10" s="57"/>
      <c r="F10" s="24"/>
      <c r="G10" s="14"/>
      <c r="H10" s="14"/>
      <c r="I10" s="36"/>
      <c r="J10" s="34"/>
    </row>
    <row r="11" spans="1:15" ht="24" customHeight="1">
      <c r="A11" s="2"/>
      <c r="B11" s="31" t="s">
        <v>20</v>
      </c>
      <c r="D11" s="404"/>
      <c r="E11" s="404"/>
      <c r="F11" s="404"/>
      <c r="G11" s="404"/>
      <c r="H11" s="18" t="s">
        <v>42</v>
      </c>
      <c r="I11" s="22"/>
      <c r="J11" s="8"/>
    </row>
    <row r="12" spans="1:15" ht="15.75" customHeight="1">
      <c r="A12" s="2"/>
      <c r="B12" s="28"/>
      <c r="C12" s="55"/>
      <c r="D12" s="380"/>
      <c r="E12" s="380"/>
      <c r="F12" s="380"/>
      <c r="G12" s="380"/>
      <c r="H12" s="18" t="s">
        <v>36</v>
      </c>
      <c r="I12" s="22"/>
      <c r="J12" s="8"/>
    </row>
    <row r="13" spans="1:15" ht="15.75" customHeight="1">
      <c r="A13" s="2"/>
      <c r="B13" s="29"/>
      <c r="C13" s="56"/>
      <c r="D13" s="53"/>
      <c r="E13" s="383"/>
      <c r="F13" s="384"/>
      <c r="G13" s="384"/>
      <c r="H13" s="19"/>
      <c r="I13" s="23"/>
      <c r="J13" s="34"/>
    </row>
    <row r="14" spans="1:15" ht="24" customHeight="1">
      <c r="A14" s="2"/>
      <c r="B14" s="43" t="s">
        <v>22</v>
      </c>
      <c r="C14" s="58"/>
      <c r="D14" s="59"/>
      <c r="E14" s="60"/>
      <c r="F14" s="44"/>
      <c r="G14" s="44"/>
      <c r="H14" s="45"/>
      <c r="I14" s="44"/>
      <c r="J14" s="46"/>
    </row>
    <row r="15" spans="1:15" ht="32.25" customHeight="1">
      <c r="A15" s="2"/>
      <c r="B15" s="35" t="s">
        <v>34</v>
      </c>
      <c r="C15" s="61"/>
      <c r="D15" s="54"/>
      <c r="E15" s="403"/>
      <c r="F15" s="403"/>
      <c r="G15" s="405"/>
      <c r="H15" s="405"/>
      <c r="I15" s="405" t="s">
        <v>31</v>
      </c>
      <c r="J15" s="406"/>
    </row>
    <row r="16" spans="1:15" ht="23.25" customHeight="1">
      <c r="A16" s="117" t="s">
        <v>26</v>
      </c>
      <c r="B16" s="38" t="s">
        <v>26</v>
      </c>
      <c r="C16" s="62"/>
      <c r="D16" s="63"/>
      <c r="E16" s="369"/>
      <c r="F16" s="370"/>
      <c r="G16" s="369"/>
      <c r="H16" s="370"/>
      <c r="I16" s="369">
        <f>'02 - fasáda'!AA44+Střecha!J97</f>
        <v>0</v>
      </c>
      <c r="J16" s="371"/>
    </row>
    <row r="17" spans="1:10" ht="23.25" customHeight="1">
      <c r="A17" s="117" t="s">
        <v>27</v>
      </c>
      <c r="B17" s="38" t="s">
        <v>27</v>
      </c>
      <c r="C17" s="62"/>
      <c r="D17" s="63"/>
      <c r="E17" s="369"/>
      <c r="F17" s="370"/>
      <c r="G17" s="369"/>
      <c r="H17" s="370"/>
      <c r="I17" s="369">
        <f>'02 - fasáda'!AA46+Střecha!J102</f>
        <v>0</v>
      </c>
      <c r="J17" s="371"/>
    </row>
    <row r="18" spans="1:10" ht="23.25" customHeight="1">
      <c r="A18" s="117" t="s">
        <v>28</v>
      </c>
      <c r="B18" s="38" t="s">
        <v>28</v>
      </c>
      <c r="C18" s="62"/>
      <c r="D18" s="63"/>
      <c r="E18" s="369"/>
      <c r="F18" s="370"/>
      <c r="G18" s="369"/>
      <c r="H18" s="370"/>
      <c r="I18" s="369">
        <f>Střecha!J109</f>
        <v>0</v>
      </c>
      <c r="J18" s="371"/>
    </row>
    <row r="19" spans="1:10" ht="23.25" customHeight="1">
      <c r="A19" s="117" t="s">
        <v>93</v>
      </c>
      <c r="B19" s="38" t="s">
        <v>29</v>
      </c>
      <c r="C19" s="62"/>
      <c r="D19" s="63"/>
      <c r="E19" s="369"/>
      <c r="F19" s="370"/>
      <c r="G19" s="369"/>
      <c r="H19" s="370"/>
      <c r="I19" s="369">
        <f>Střecha!J114</f>
        <v>0</v>
      </c>
      <c r="J19" s="371"/>
    </row>
    <row r="20" spans="1:10" ht="23.25" customHeight="1">
      <c r="A20" s="117" t="s">
        <v>94</v>
      </c>
      <c r="B20" s="38" t="s">
        <v>30</v>
      </c>
      <c r="C20" s="62"/>
      <c r="D20" s="63"/>
      <c r="E20" s="369"/>
      <c r="F20" s="370"/>
      <c r="G20" s="369"/>
      <c r="H20" s="370"/>
      <c r="I20" s="369">
        <f>Střecha!J111</f>
        <v>0</v>
      </c>
      <c r="J20" s="371"/>
    </row>
    <row r="21" spans="1:10" ht="23.25" customHeight="1">
      <c r="A21" s="2"/>
      <c r="B21" s="48" t="s">
        <v>31</v>
      </c>
      <c r="C21" s="64"/>
      <c r="D21" s="65"/>
      <c r="E21" s="372"/>
      <c r="F21" s="407"/>
      <c r="G21" s="372"/>
      <c r="H21" s="407"/>
      <c r="I21" s="372">
        <f>I16+I17+I18+I19+I20</f>
        <v>0</v>
      </c>
      <c r="J21" s="373"/>
    </row>
    <row r="22" spans="1:10" ht="33" customHeight="1">
      <c r="A22" s="2"/>
      <c r="B22" s="42" t="s">
        <v>35</v>
      </c>
      <c r="C22" s="62"/>
      <c r="D22" s="63"/>
      <c r="E22" s="66"/>
      <c r="F22" s="39"/>
      <c r="G22" s="33"/>
      <c r="H22" s="33"/>
      <c r="I22" s="33"/>
      <c r="J22" s="40"/>
    </row>
    <row r="23" spans="1:10" ht="23.25" customHeight="1">
      <c r="A23" s="2"/>
      <c r="B23" s="38" t="s">
        <v>13</v>
      </c>
      <c r="C23" s="62"/>
      <c r="D23" s="63"/>
      <c r="E23" s="67">
        <v>15</v>
      </c>
      <c r="F23" s="39" t="s">
        <v>0</v>
      </c>
      <c r="G23" s="367">
        <v>0</v>
      </c>
      <c r="H23" s="368"/>
      <c r="I23" s="368"/>
      <c r="J23" s="40" t="str">
        <f t="shared" ref="J23:J28" si="0">Mena</f>
        <v>CZK</v>
      </c>
    </row>
    <row r="24" spans="1:10" ht="23.25" customHeight="1">
      <c r="A24" s="2"/>
      <c r="B24" s="38" t="s">
        <v>14</v>
      </c>
      <c r="C24" s="62"/>
      <c r="D24" s="63"/>
      <c r="E24" s="67">
        <f>SazbaDPH1</f>
        <v>15</v>
      </c>
      <c r="F24" s="39" t="s">
        <v>0</v>
      </c>
      <c r="G24" s="365">
        <v>0</v>
      </c>
      <c r="H24" s="366"/>
      <c r="I24" s="366"/>
      <c r="J24" s="40" t="str">
        <f t="shared" si="0"/>
        <v>CZK</v>
      </c>
    </row>
    <row r="25" spans="1:10" ht="23.25" customHeight="1">
      <c r="A25" s="2"/>
      <c r="B25" s="38" t="s">
        <v>15</v>
      </c>
      <c r="C25" s="62"/>
      <c r="D25" s="63"/>
      <c r="E25" s="67">
        <v>21</v>
      </c>
      <c r="F25" s="39" t="s">
        <v>0</v>
      </c>
      <c r="G25" s="367">
        <f>I21</f>
        <v>0</v>
      </c>
      <c r="H25" s="368"/>
      <c r="I25" s="368"/>
      <c r="J25" s="40" t="str">
        <f t="shared" si="0"/>
        <v>CZK</v>
      </c>
    </row>
    <row r="26" spans="1:10" ht="23.25" customHeight="1">
      <c r="A26" s="2"/>
      <c r="B26" s="32" t="s">
        <v>16</v>
      </c>
      <c r="C26" s="68"/>
      <c r="D26" s="54"/>
      <c r="E26" s="69">
        <f>SazbaDPH2</f>
        <v>21</v>
      </c>
      <c r="F26" s="30" t="s">
        <v>0</v>
      </c>
      <c r="G26" s="394">
        <f>ZakladDPHZakl*0.21</f>
        <v>0</v>
      </c>
      <c r="H26" s="395"/>
      <c r="I26" s="395"/>
      <c r="J26" s="37" t="str">
        <f t="shared" si="0"/>
        <v>CZK</v>
      </c>
    </row>
    <row r="27" spans="1:10" ht="23.25" customHeight="1" thickBot="1">
      <c r="A27" s="2"/>
      <c r="B27" s="31" t="s">
        <v>5</v>
      </c>
      <c r="C27" s="70"/>
      <c r="D27" s="71"/>
      <c r="E27" s="70"/>
      <c r="F27" s="16"/>
      <c r="G27" s="396">
        <v>0</v>
      </c>
      <c r="H27" s="396"/>
      <c r="I27" s="396"/>
      <c r="J27" s="41" t="str">
        <f t="shared" si="0"/>
        <v>CZK</v>
      </c>
    </row>
    <row r="28" spans="1:10" ht="27.75" hidden="1" customHeight="1" thickBot="1">
      <c r="A28" s="2"/>
      <c r="B28" s="108" t="s">
        <v>25</v>
      </c>
      <c r="C28" s="109"/>
      <c r="D28" s="109"/>
      <c r="E28" s="110"/>
      <c r="F28" s="111"/>
      <c r="G28" s="374">
        <v>23007093.199999999</v>
      </c>
      <c r="H28" s="375"/>
      <c r="I28" s="375"/>
      <c r="J28" s="112" t="str">
        <f t="shared" si="0"/>
        <v>CZK</v>
      </c>
    </row>
    <row r="29" spans="1:10" ht="27.75" customHeight="1" thickBot="1">
      <c r="A29" s="2"/>
      <c r="B29" s="108" t="s">
        <v>37</v>
      </c>
      <c r="C29" s="113"/>
      <c r="D29" s="113"/>
      <c r="E29" s="113"/>
      <c r="F29" s="114"/>
      <c r="G29" s="374">
        <f>ZakladDPHZakl+DPHZakl</f>
        <v>0</v>
      </c>
      <c r="H29" s="374"/>
      <c r="I29" s="374"/>
      <c r="J29" s="115" t="s">
        <v>48</v>
      </c>
    </row>
    <row r="30" spans="1:10" ht="12.75" hidden="1" customHeight="1">
      <c r="A30" s="2"/>
      <c r="B30" s="2"/>
      <c r="J30" s="9"/>
    </row>
    <row r="31" spans="1:10" ht="30" customHeight="1">
      <c r="A31" s="2"/>
      <c r="B31" s="2"/>
      <c r="J31" s="9"/>
    </row>
    <row r="32" spans="1:10" ht="18.75" customHeight="1">
      <c r="A32" s="2"/>
      <c r="B32" s="17"/>
      <c r="C32" s="72" t="s">
        <v>12</v>
      </c>
      <c r="D32" s="73"/>
      <c r="E32" s="73"/>
      <c r="F32" s="15" t="s">
        <v>11</v>
      </c>
      <c r="G32" s="26"/>
      <c r="H32" s="27"/>
      <c r="I32" s="26"/>
      <c r="J32" s="9"/>
    </row>
    <row r="33" spans="1:10" ht="47.25" customHeight="1">
      <c r="A33" s="2"/>
      <c r="B33" s="2"/>
      <c r="J33" s="9"/>
    </row>
    <row r="34" spans="1:10" s="21" customFormat="1" ht="18.75" customHeight="1">
      <c r="A34" s="20"/>
      <c r="B34" s="20"/>
      <c r="C34" s="74"/>
      <c r="D34" s="376"/>
      <c r="E34" s="377"/>
      <c r="G34" s="378"/>
      <c r="H34" s="379"/>
      <c r="I34" s="379"/>
      <c r="J34" s="25"/>
    </row>
    <row r="35" spans="1:10" ht="12.75" customHeight="1">
      <c r="A35" s="2"/>
      <c r="B35" s="2"/>
      <c r="D35" s="364" t="s">
        <v>2</v>
      </c>
      <c r="E35" s="364"/>
      <c r="H35" s="10" t="s">
        <v>3</v>
      </c>
      <c r="J35" s="9"/>
    </row>
    <row r="36" spans="1:10" ht="13.5" customHeight="1" thickBot="1">
      <c r="A36" s="11"/>
      <c r="B36" s="11"/>
      <c r="C36" s="75"/>
      <c r="D36" s="75"/>
      <c r="E36" s="75"/>
      <c r="F36" s="12"/>
      <c r="G36" s="12"/>
      <c r="H36" s="12"/>
      <c r="I36" s="12"/>
      <c r="J36" s="13"/>
    </row>
    <row r="37" spans="1:10" ht="27" customHeight="1">
      <c r="B37" s="87" t="s">
        <v>17</v>
      </c>
      <c r="C37" s="88"/>
      <c r="D37" s="88"/>
      <c r="E37" s="88"/>
      <c r="F37" s="89"/>
      <c r="G37" s="89"/>
      <c r="H37" s="89"/>
      <c r="I37" s="89"/>
      <c r="J37" s="90"/>
    </row>
    <row r="38" spans="1:10" ht="25.5" customHeight="1">
      <c r="A38" s="86" t="s">
        <v>39</v>
      </c>
      <c r="B38" s="91" t="s">
        <v>18</v>
      </c>
      <c r="C38" s="92" t="s">
        <v>6</v>
      </c>
      <c r="D38" s="92"/>
      <c r="E38" s="92"/>
      <c r="F38" s="93" t="str">
        <f>B23</f>
        <v>Základ pro sníženou DPH</v>
      </c>
      <c r="G38" s="93" t="str">
        <f>B25</f>
        <v>Základ pro základní DPH</v>
      </c>
      <c r="H38" s="94" t="s">
        <v>19</v>
      </c>
      <c r="I38" s="94" t="s">
        <v>1</v>
      </c>
      <c r="J38" s="95" t="s">
        <v>0</v>
      </c>
    </row>
    <row r="39" spans="1:10" ht="25.5" hidden="1" customHeight="1">
      <c r="A39" s="86">
        <v>1</v>
      </c>
      <c r="B39" s="96" t="s">
        <v>44</v>
      </c>
      <c r="C39" s="362"/>
      <c r="D39" s="362"/>
      <c r="E39" s="362"/>
      <c r="F39" s="97">
        <v>0</v>
      </c>
      <c r="G39" s="98">
        <v>23007093.199999999</v>
      </c>
      <c r="H39" s="99">
        <v>4831489.57</v>
      </c>
      <c r="I39" s="99">
        <v>27838582.77</v>
      </c>
      <c r="J39" s="100" t="e">
        <f t="shared" ref="J39" ca="1" si="1">IF(_xlfn.SINGLE(CenaCelkemVypocet)=0,"",I39/_xlfn.SINGLE(CenaCelkemVypocet)*100)</f>
        <v>#NAME?</v>
      </c>
    </row>
    <row r="40" spans="1:10" ht="25.5" customHeight="1">
      <c r="A40" s="86">
        <v>2</v>
      </c>
      <c r="B40" s="354">
        <v>2</v>
      </c>
      <c r="C40" s="363" t="s">
        <v>757</v>
      </c>
      <c r="D40" s="363"/>
      <c r="E40" s="363"/>
      <c r="F40" s="101">
        <v>0</v>
      </c>
      <c r="G40" s="102">
        <f>G41</f>
        <v>0</v>
      </c>
      <c r="H40" s="102">
        <f>G40*0.21</f>
        <v>0</v>
      </c>
      <c r="I40" s="102">
        <f>G40+H40</f>
        <v>0</v>
      </c>
      <c r="J40" s="103"/>
    </row>
    <row r="41" spans="1:10" ht="25.5" customHeight="1">
      <c r="A41" s="86">
        <v>3</v>
      </c>
      <c r="B41" s="355">
        <v>2</v>
      </c>
      <c r="C41" s="362" t="s">
        <v>757</v>
      </c>
      <c r="D41" s="362"/>
      <c r="E41" s="362"/>
      <c r="F41" s="104">
        <v>0</v>
      </c>
      <c r="G41" s="102">
        <f>'02 - fasáda'!G141</f>
        <v>0</v>
      </c>
      <c r="H41" s="102">
        <f>G41*0.21</f>
        <v>0</v>
      </c>
      <c r="I41" s="102">
        <f>G41+H41</f>
        <v>0</v>
      </c>
      <c r="J41" s="100"/>
    </row>
    <row r="42" spans="1:10" ht="25.5" customHeight="1">
      <c r="A42" s="86">
        <v>2</v>
      </c>
      <c r="B42" s="354">
        <v>1</v>
      </c>
      <c r="C42" s="363" t="s">
        <v>774</v>
      </c>
      <c r="D42" s="363"/>
      <c r="E42" s="363"/>
      <c r="F42" s="101">
        <v>0</v>
      </c>
      <c r="G42" s="102">
        <f>G43</f>
        <v>0</v>
      </c>
      <c r="H42" s="102">
        <f>H43</f>
        <v>0</v>
      </c>
      <c r="I42" s="102">
        <f>I43</f>
        <v>0</v>
      </c>
      <c r="J42" s="103"/>
    </row>
    <row r="43" spans="1:10" ht="25.5" customHeight="1">
      <c r="A43" s="86">
        <v>3</v>
      </c>
      <c r="B43" s="355">
        <v>1</v>
      </c>
      <c r="C43" s="362" t="s">
        <v>774</v>
      </c>
      <c r="D43" s="362"/>
      <c r="E43" s="362"/>
      <c r="F43" s="104">
        <v>0</v>
      </c>
      <c r="G43" s="99">
        <f>Střecha!J30</f>
        <v>0</v>
      </c>
      <c r="H43" s="99">
        <f>G43*0.21</f>
        <v>0</v>
      </c>
      <c r="I43" s="99">
        <f>G43+H43</f>
        <v>0</v>
      </c>
      <c r="J43" s="100"/>
    </row>
    <row r="44" spans="1:10" ht="25.5" customHeight="1">
      <c r="A44" s="86"/>
      <c r="B44" s="359" t="s">
        <v>47</v>
      </c>
      <c r="C44" s="360"/>
      <c r="D44" s="360"/>
      <c r="E44" s="361"/>
      <c r="F44" s="105">
        <f>SUMIF(A39:A43,"=1",F39:F43)</f>
        <v>0</v>
      </c>
      <c r="G44" s="106">
        <f>G40+G42</f>
        <v>0</v>
      </c>
      <c r="H44" s="106">
        <f>H40+H42</f>
        <v>0</v>
      </c>
      <c r="I44" s="106">
        <f>I40+I42</f>
        <v>0</v>
      </c>
      <c r="J44" s="107"/>
    </row>
    <row r="48" spans="1:10" s="296" customFormat="1" ht="15.6" hidden="1">
      <c r="B48" s="297" t="s">
        <v>49</v>
      </c>
      <c r="C48" s="298"/>
      <c r="D48" s="298"/>
      <c r="E48" s="298"/>
    </row>
    <row r="49" spans="1:10" s="296" customFormat="1" hidden="1">
      <c r="C49" s="298"/>
      <c r="D49" s="298"/>
      <c r="E49" s="298"/>
    </row>
    <row r="50" spans="1:10" s="296" customFormat="1" ht="25.5" hidden="1" customHeight="1">
      <c r="A50" s="299"/>
      <c r="B50" s="300" t="s">
        <v>18</v>
      </c>
      <c r="C50" s="300" t="s">
        <v>6</v>
      </c>
      <c r="D50" s="301"/>
      <c r="E50" s="301"/>
      <c r="F50" s="302" t="s">
        <v>50</v>
      </c>
      <c r="G50" s="302"/>
      <c r="H50" s="302"/>
      <c r="I50" s="302" t="s">
        <v>31</v>
      </c>
      <c r="J50" s="302" t="s">
        <v>0</v>
      </c>
    </row>
    <row r="51" spans="1:10" s="296" customFormat="1" ht="36.75" hidden="1" customHeight="1">
      <c r="A51" s="303"/>
      <c r="B51" s="304" t="s">
        <v>51</v>
      </c>
      <c r="C51" s="357" t="s">
        <v>52</v>
      </c>
      <c r="D51" s="358"/>
      <c r="E51" s="358"/>
      <c r="F51" s="305" t="s">
        <v>26</v>
      </c>
      <c r="G51" s="306"/>
      <c r="H51" s="306"/>
      <c r="I51" s="306">
        <v>30748.13</v>
      </c>
      <c r="J51" s="307">
        <f>IF(I74=0,"",I51/I74*100)</f>
        <v>0.13364630521860105</v>
      </c>
    </row>
    <row r="52" spans="1:10" s="296" customFormat="1" ht="36.75" hidden="1" customHeight="1">
      <c r="A52" s="303"/>
      <c r="B52" s="304" t="s">
        <v>53</v>
      </c>
      <c r="C52" s="357" t="s">
        <v>54</v>
      </c>
      <c r="D52" s="358"/>
      <c r="E52" s="358"/>
      <c r="F52" s="305" t="s">
        <v>26</v>
      </c>
      <c r="G52" s="306"/>
      <c r="H52" s="306"/>
      <c r="I52" s="306">
        <v>52611</v>
      </c>
      <c r="J52" s="307">
        <f>IF(I74=0,"",I52/I74*100)</f>
        <v>0.22867295552138683</v>
      </c>
    </row>
    <row r="53" spans="1:10" s="296" customFormat="1" ht="36.75" hidden="1" customHeight="1">
      <c r="A53" s="303"/>
      <c r="B53" s="304" t="s">
        <v>55</v>
      </c>
      <c r="C53" s="357" t="s">
        <v>56</v>
      </c>
      <c r="D53" s="358"/>
      <c r="E53" s="358"/>
      <c r="F53" s="305" t="s">
        <v>26</v>
      </c>
      <c r="G53" s="306"/>
      <c r="H53" s="306"/>
      <c r="I53" s="306">
        <v>30750</v>
      </c>
      <c r="J53" s="307">
        <f>IF(I74=0,"",I53/I74*100)</f>
        <v>0.13365443314673062</v>
      </c>
    </row>
    <row r="54" spans="1:10" s="296" customFormat="1" ht="36.75" hidden="1" customHeight="1">
      <c r="A54" s="303"/>
      <c r="B54" s="304" t="s">
        <v>57</v>
      </c>
      <c r="C54" s="357" t="s">
        <v>58</v>
      </c>
      <c r="D54" s="358"/>
      <c r="E54" s="358"/>
      <c r="F54" s="305" t="s">
        <v>26</v>
      </c>
      <c r="G54" s="306"/>
      <c r="H54" s="306"/>
      <c r="I54" s="306">
        <v>1471700</v>
      </c>
      <c r="J54" s="307">
        <f>IF(I74=0,"",I54/I74*100)</f>
        <v>6.3967229028306818</v>
      </c>
    </row>
    <row r="55" spans="1:10" s="296" customFormat="1" ht="36.75" hidden="1" customHeight="1">
      <c r="A55" s="303"/>
      <c r="B55" s="304" t="s">
        <v>59</v>
      </c>
      <c r="C55" s="357" t="s">
        <v>60</v>
      </c>
      <c r="D55" s="358"/>
      <c r="E55" s="358"/>
      <c r="F55" s="305" t="s">
        <v>26</v>
      </c>
      <c r="G55" s="306"/>
      <c r="H55" s="306"/>
      <c r="I55" s="306">
        <v>4363809</v>
      </c>
      <c r="J55" s="307">
        <f>IF(I74=0,"",I55/I74*100)</f>
        <v>18.967233114003299</v>
      </c>
    </row>
    <row r="56" spans="1:10" s="296" customFormat="1" ht="36.75" hidden="1" customHeight="1">
      <c r="A56" s="303"/>
      <c r="B56" s="304" t="s">
        <v>61</v>
      </c>
      <c r="C56" s="357" t="s">
        <v>62</v>
      </c>
      <c r="D56" s="358"/>
      <c r="E56" s="358"/>
      <c r="F56" s="305" t="s">
        <v>26</v>
      </c>
      <c r="G56" s="306"/>
      <c r="H56" s="306"/>
      <c r="I56" s="306">
        <v>26185.5</v>
      </c>
      <c r="J56" s="307">
        <f>IF(I74=0,"",I56/I74*100)</f>
        <v>0.11381489948499884</v>
      </c>
    </row>
    <row r="57" spans="1:10" s="296" customFormat="1" ht="36.75" hidden="1" customHeight="1">
      <c r="A57" s="303"/>
      <c r="B57" s="304" t="s">
        <v>63</v>
      </c>
      <c r="C57" s="357" t="s">
        <v>64</v>
      </c>
      <c r="D57" s="358"/>
      <c r="E57" s="358"/>
      <c r="F57" s="305" t="s">
        <v>26</v>
      </c>
      <c r="G57" s="306"/>
      <c r="H57" s="306"/>
      <c r="I57" s="306">
        <v>1008903.97</v>
      </c>
      <c r="J57" s="307">
        <f>IF(I74=0,"",I57/I74*100)</f>
        <v>4.3851866084499553</v>
      </c>
    </row>
    <row r="58" spans="1:10" s="296" customFormat="1" ht="36.75" hidden="1" customHeight="1">
      <c r="A58" s="303"/>
      <c r="B58" s="304" t="s">
        <v>65</v>
      </c>
      <c r="C58" s="357" t="s">
        <v>66</v>
      </c>
      <c r="D58" s="358"/>
      <c r="E58" s="358"/>
      <c r="F58" s="305" t="s">
        <v>26</v>
      </c>
      <c r="G58" s="306"/>
      <c r="H58" s="306"/>
      <c r="I58" s="306">
        <v>31993.8</v>
      </c>
      <c r="J58" s="307">
        <f>IF(I74=0,"",I58/I74*100)</f>
        <v>0.13906059197430473</v>
      </c>
    </row>
    <row r="59" spans="1:10" s="296" customFormat="1" ht="36.75" hidden="1" customHeight="1">
      <c r="A59" s="303"/>
      <c r="B59" s="304" t="s">
        <v>67</v>
      </c>
      <c r="C59" s="357" t="s">
        <v>68</v>
      </c>
      <c r="D59" s="358"/>
      <c r="E59" s="358"/>
      <c r="F59" s="305" t="s">
        <v>26</v>
      </c>
      <c r="G59" s="306"/>
      <c r="H59" s="306"/>
      <c r="I59" s="306">
        <v>85300.37</v>
      </c>
      <c r="J59" s="307">
        <f>IF(I74=0,"",I59/I74*100)</f>
        <v>0.37075683250589869</v>
      </c>
    </row>
    <row r="60" spans="1:10" s="296" customFormat="1" ht="36.75" hidden="1" customHeight="1">
      <c r="A60" s="303"/>
      <c r="B60" s="304" t="s">
        <v>51</v>
      </c>
      <c r="C60" s="357" t="s">
        <v>69</v>
      </c>
      <c r="D60" s="358"/>
      <c r="E60" s="358"/>
      <c r="F60" s="305" t="s">
        <v>27</v>
      </c>
      <c r="G60" s="306"/>
      <c r="H60" s="306"/>
      <c r="I60" s="306">
        <v>23000</v>
      </c>
      <c r="J60" s="307">
        <f>IF(I74=0,"",I60/I74*100)</f>
        <v>9.996916950812372E-2</v>
      </c>
    </row>
    <row r="61" spans="1:10" s="296" customFormat="1" ht="36.75" hidden="1" customHeight="1">
      <c r="A61" s="303"/>
      <c r="B61" s="304" t="s">
        <v>70</v>
      </c>
      <c r="C61" s="357" t="s">
        <v>71</v>
      </c>
      <c r="D61" s="358"/>
      <c r="E61" s="358"/>
      <c r="F61" s="305" t="s">
        <v>27</v>
      </c>
      <c r="G61" s="306"/>
      <c r="H61" s="306"/>
      <c r="I61" s="306">
        <v>96600</v>
      </c>
      <c r="J61" s="307">
        <f>IF(I74=0,"",I61/I74*100)</f>
        <v>0.41987051193411962</v>
      </c>
    </row>
    <row r="62" spans="1:10" s="296" customFormat="1" ht="36.75" hidden="1" customHeight="1">
      <c r="A62" s="303"/>
      <c r="B62" s="304" t="s">
        <v>72</v>
      </c>
      <c r="C62" s="357" t="s">
        <v>73</v>
      </c>
      <c r="D62" s="358"/>
      <c r="E62" s="358"/>
      <c r="F62" s="305" t="s">
        <v>27</v>
      </c>
      <c r="G62" s="306"/>
      <c r="H62" s="306"/>
      <c r="I62" s="306">
        <v>1208429</v>
      </c>
      <c r="J62" s="307">
        <f>IF(I74=0,"",I62/I74*100)</f>
        <v>5.2524192843274964</v>
      </c>
    </row>
    <row r="63" spans="1:10" s="296" customFormat="1" ht="36.75" hidden="1" customHeight="1">
      <c r="A63" s="303"/>
      <c r="B63" s="304" t="s">
        <v>74</v>
      </c>
      <c r="C63" s="357" t="s">
        <v>75</v>
      </c>
      <c r="D63" s="358"/>
      <c r="E63" s="358"/>
      <c r="F63" s="305" t="s">
        <v>27</v>
      </c>
      <c r="G63" s="306"/>
      <c r="H63" s="306"/>
      <c r="I63" s="306">
        <v>31249.93</v>
      </c>
      <c r="J63" s="307">
        <f>IF(I74=0,"",I63/I74*100)</f>
        <v>0.13582737170813047</v>
      </c>
    </row>
    <row r="64" spans="1:10" s="296" customFormat="1" ht="36.75" hidden="1" customHeight="1">
      <c r="A64" s="303"/>
      <c r="B64" s="304" t="s">
        <v>76</v>
      </c>
      <c r="C64" s="357" t="s">
        <v>77</v>
      </c>
      <c r="D64" s="358"/>
      <c r="E64" s="358"/>
      <c r="F64" s="305" t="s">
        <v>27</v>
      </c>
      <c r="G64" s="306"/>
      <c r="H64" s="306"/>
      <c r="I64" s="306">
        <v>42639.45</v>
      </c>
      <c r="J64" s="307">
        <f>IF(I74=0,"",I64/I74*100)</f>
        <v>0.18533175672970284</v>
      </c>
    </row>
    <row r="65" spans="1:10" s="296" customFormat="1" ht="36.75" hidden="1" customHeight="1">
      <c r="A65" s="303"/>
      <c r="B65" s="304" t="s">
        <v>78</v>
      </c>
      <c r="C65" s="357" t="s">
        <v>79</v>
      </c>
      <c r="D65" s="358"/>
      <c r="E65" s="358"/>
      <c r="F65" s="305" t="s">
        <v>27</v>
      </c>
      <c r="G65" s="306"/>
      <c r="H65" s="306"/>
      <c r="I65" s="306">
        <v>8019977.1299999999</v>
      </c>
      <c r="J65" s="307">
        <f>IF(I74=0,"",I65/I74*100)</f>
        <v>34.858715354793283</v>
      </c>
    </row>
    <row r="66" spans="1:10" s="296" customFormat="1" ht="36.75" hidden="1" customHeight="1">
      <c r="A66" s="303"/>
      <c r="B66" s="304" t="s">
        <v>80</v>
      </c>
      <c r="C66" s="357" t="s">
        <v>81</v>
      </c>
      <c r="D66" s="358"/>
      <c r="E66" s="358"/>
      <c r="F66" s="305" t="s">
        <v>27</v>
      </c>
      <c r="G66" s="306"/>
      <c r="H66" s="306"/>
      <c r="I66" s="306">
        <v>1068271.04</v>
      </c>
      <c r="J66" s="307">
        <f>IF(I74=0,"",I66/I74*100)</f>
        <v>4.6432247251469398</v>
      </c>
    </row>
    <row r="67" spans="1:10" s="296" customFormat="1" ht="36.75" hidden="1" customHeight="1">
      <c r="A67" s="303"/>
      <c r="B67" s="304" t="s">
        <v>82</v>
      </c>
      <c r="C67" s="357" t="s">
        <v>83</v>
      </c>
      <c r="D67" s="358"/>
      <c r="E67" s="358"/>
      <c r="F67" s="305" t="s">
        <v>27</v>
      </c>
      <c r="G67" s="306"/>
      <c r="H67" s="306"/>
      <c r="I67" s="306">
        <v>722238</v>
      </c>
      <c r="J67" s="307">
        <f>IF(I74=0,"",I67/I74*100)</f>
        <v>3.1391970890090546</v>
      </c>
    </row>
    <row r="68" spans="1:10" s="296" customFormat="1" ht="36.75" hidden="1" customHeight="1">
      <c r="A68" s="303"/>
      <c r="B68" s="304" t="s">
        <v>84</v>
      </c>
      <c r="C68" s="357" t="s">
        <v>85</v>
      </c>
      <c r="D68" s="358"/>
      <c r="E68" s="358"/>
      <c r="F68" s="305" t="s">
        <v>27</v>
      </c>
      <c r="G68" s="306"/>
      <c r="H68" s="306"/>
      <c r="I68" s="306">
        <v>149200</v>
      </c>
      <c r="J68" s="307">
        <f>IF(I74=0,"",I68/I74*100)</f>
        <v>0.64849565611356774</v>
      </c>
    </row>
    <row r="69" spans="1:10" s="296" customFormat="1" ht="36.75" hidden="1" customHeight="1">
      <c r="A69" s="303"/>
      <c r="B69" s="304" t="s">
        <v>86</v>
      </c>
      <c r="C69" s="357" t="s">
        <v>87</v>
      </c>
      <c r="D69" s="358"/>
      <c r="E69" s="358"/>
      <c r="F69" s="305" t="s">
        <v>27</v>
      </c>
      <c r="G69" s="306"/>
      <c r="H69" s="306"/>
      <c r="I69" s="306">
        <v>2444167.2799999998</v>
      </c>
      <c r="J69" s="307">
        <f>IF(I74=0,"",I69/I74*100)</f>
        <v>10.623537961762159</v>
      </c>
    </row>
    <row r="70" spans="1:10" s="296" customFormat="1" ht="36.75" hidden="1" customHeight="1">
      <c r="A70" s="303"/>
      <c r="B70" s="304" t="s">
        <v>88</v>
      </c>
      <c r="C70" s="357" t="s">
        <v>89</v>
      </c>
      <c r="D70" s="358"/>
      <c r="E70" s="358"/>
      <c r="F70" s="305" t="s">
        <v>27</v>
      </c>
      <c r="G70" s="306"/>
      <c r="H70" s="306"/>
      <c r="I70" s="306">
        <v>5549.4</v>
      </c>
      <c r="J70" s="307">
        <f>IF(I74=0,"",I70/I74*100)</f>
        <v>2.4120387359494858E-2</v>
      </c>
    </row>
    <row r="71" spans="1:10" s="296" customFormat="1" ht="36.75" hidden="1" customHeight="1">
      <c r="A71" s="303"/>
      <c r="B71" s="304" t="s">
        <v>90</v>
      </c>
      <c r="C71" s="357" t="s">
        <v>91</v>
      </c>
      <c r="D71" s="358"/>
      <c r="E71" s="358"/>
      <c r="F71" s="305" t="s">
        <v>92</v>
      </c>
      <c r="G71" s="306"/>
      <c r="H71" s="306"/>
      <c r="I71" s="306">
        <v>136201.84</v>
      </c>
      <c r="J71" s="307">
        <f>IF(I74=0,"",I71/I74*100)</f>
        <v>0.59199934044688463</v>
      </c>
    </row>
    <row r="72" spans="1:10" s="296" customFormat="1" ht="36.75" hidden="1" customHeight="1">
      <c r="A72" s="303"/>
      <c r="B72" s="304" t="s">
        <v>93</v>
      </c>
      <c r="C72" s="357" t="s">
        <v>29</v>
      </c>
      <c r="D72" s="358"/>
      <c r="E72" s="358"/>
      <c r="F72" s="305" t="s">
        <v>93</v>
      </c>
      <c r="G72" s="306"/>
      <c r="H72" s="306"/>
      <c r="I72" s="306">
        <v>526568.36</v>
      </c>
      <c r="J72" s="307">
        <f>IF(I74=0,"",I72/I74*100)</f>
        <v>2.2887218103675959</v>
      </c>
    </row>
    <row r="73" spans="1:10" s="296" customFormat="1" ht="36.75" hidden="1" customHeight="1">
      <c r="A73" s="303"/>
      <c r="B73" s="304" t="s">
        <v>94</v>
      </c>
      <c r="C73" s="357" t="s">
        <v>30</v>
      </c>
      <c r="D73" s="358"/>
      <c r="E73" s="358"/>
      <c r="F73" s="305" t="s">
        <v>94</v>
      </c>
      <c r="G73" s="306"/>
      <c r="H73" s="306"/>
      <c r="I73" s="306">
        <v>1431000</v>
      </c>
      <c r="J73" s="307">
        <f>IF(I74=0,"",I73/I74*100)</f>
        <v>6.2198209376576097</v>
      </c>
    </row>
    <row r="74" spans="1:10" s="296" customFormat="1" ht="25.5" hidden="1" customHeight="1">
      <c r="A74" s="308"/>
      <c r="B74" s="309" t="s">
        <v>1</v>
      </c>
      <c r="C74" s="310"/>
      <c r="D74" s="311"/>
      <c r="E74" s="311"/>
      <c r="F74" s="312"/>
      <c r="G74" s="313"/>
      <c r="H74" s="313"/>
      <c r="I74" s="313">
        <f>SUM(I51:I73)</f>
        <v>23007093.199999996</v>
      </c>
      <c r="J74" s="314">
        <f>SUM(J51:J73)</f>
        <v>100.00000000000001</v>
      </c>
    </row>
    <row r="75" spans="1:10">
      <c r="F75" s="84"/>
      <c r="G75" s="84"/>
      <c r="H75" s="84"/>
      <c r="I75" s="84"/>
      <c r="J75" s="85"/>
    </row>
    <row r="76" spans="1:10">
      <c r="F76" s="84"/>
      <c r="G76" s="84"/>
      <c r="H76" s="84"/>
      <c r="I76" s="84"/>
      <c r="J76" s="85"/>
    </row>
    <row r="77" spans="1:10">
      <c r="F77" s="84"/>
      <c r="G77" s="84"/>
      <c r="H77" s="84"/>
      <c r="I77" s="84"/>
      <c r="J77" s="85"/>
    </row>
  </sheetData>
  <sheetProtection algorithmName="SHA-512" hashValue="t0MipDaGV8RMUo2Vg9iCAGGcAv758oWyHRfuI48OLLQpbvOAPINb1BhZlfmpddgpRsDjxrzipWSmRF31jsU4UQ==" saltValue="I3+ewAZ3+1ffh24AF+rn2Q==" spinCount="100000" sheet="1" objects="1" scenarios="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0">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39:E39"/>
    <mergeCell ref="C40:E40"/>
    <mergeCell ref="C41:E41"/>
    <mergeCell ref="C42:E42"/>
    <mergeCell ref="C43:E43"/>
    <mergeCell ref="B44:E44"/>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70:E70"/>
    <mergeCell ref="C71:E71"/>
    <mergeCell ref="C72:E72"/>
    <mergeCell ref="C73:E73"/>
    <mergeCell ref="C65:E65"/>
    <mergeCell ref="C66:E66"/>
    <mergeCell ref="C67:E67"/>
    <mergeCell ref="C68:E68"/>
    <mergeCell ref="C69:E69"/>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c r="A1" s="408" t="s">
        <v>7</v>
      </c>
      <c r="B1" s="408"/>
      <c r="C1" s="409"/>
      <c r="D1" s="408"/>
      <c r="E1" s="408"/>
      <c r="F1" s="408"/>
      <c r="G1" s="408"/>
    </row>
    <row r="2" spans="1:7" ht="24.9" customHeight="1">
      <c r="A2" s="50" t="s">
        <v>8</v>
      </c>
      <c r="B2" s="49"/>
      <c r="C2" s="410"/>
      <c r="D2" s="410"/>
      <c r="E2" s="410"/>
      <c r="F2" s="410"/>
      <c r="G2" s="411"/>
    </row>
    <row r="3" spans="1:7" ht="24.9" customHeight="1">
      <c r="A3" s="50" t="s">
        <v>9</v>
      </c>
      <c r="B3" s="49"/>
      <c r="C3" s="410"/>
      <c r="D3" s="410"/>
      <c r="E3" s="410"/>
      <c r="F3" s="410"/>
      <c r="G3" s="411"/>
    </row>
    <row r="4" spans="1:7" ht="24.9" customHeight="1">
      <c r="A4" s="50" t="s">
        <v>10</v>
      </c>
      <c r="B4" s="49"/>
      <c r="C4" s="410"/>
      <c r="D4" s="410"/>
      <c r="E4" s="410"/>
      <c r="F4" s="410"/>
      <c r="G4" s="411"/>
    </row>
    <row r="5" spans="1:7">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G9" sqref="G9"/>
    </sheetView>
  </sheetViews>
  <sheetFormatPr defaultRowHeight="13.2"/>
  <cols>
    <col min="1" max="1" width="3.44140625" customWidth="1"/>
    <col min="2" max="2" width="12.5546875" style="116" customWidth="1"/>
    <col min="3" max="3" width="38.33203125" style="116" customWidth="1"/>
    <col min="4" max="4" width="4.88671875" customWidth="1"/>
    <col min="5" max="5" width="10.5546875" customWidth="1"/>
    <col min="6" max="6" width="9.88671875" customWidth="1"/>
    <col min="7" max="7" width="12.6640625" customWidth="1"/>
    <col min="8" max="18" width="0" hidden="1" customWidth="1"/>
    <col min="21" max="24" width="0" hidden="1" customWidth="1"/>
    <col min="29" max="29" width="0" hidden="1" customWidth="1"/>
    <col min="31" max="41" width="0" hidden="1" customWidth="1"/>
  </cols>
  <sheetData>
    <row r="1" spans="1:60" ht="15.75" customHeight="1">
      <c r="A1" s="412" t="s">
        <v>7</v>
      </c>
      <c r="B1" s="412"/>
      <c r="C1" s="412"/>
      <c r="D1" s="412"/>
      <c r="E1" s="412"/>
      <c r="F1" s="412"/>
      <c r="G1" s="412"/>
      <c r="AG1" t="s">
        <v>95</v>
      </c>
    </row>
    <row r="2" spans="1:60" ht="24.9" customHeight="1">
      <c r="A2" s="118" t="s">
        <v>8</v>
      </c>
      <c r="B2" s="49" t="s">
        <v>43</v>
      </c>
      <c r="C2" s="413" t="s">
        <v>772</v>
      </c>
      <c r="D2" s="414"/>
      <c r="E2" s="414"/>
      <c r="F2" s="414"/>
      <c r="G2" s="415"/>
      <c r="AG2" t="s">
        <v>96</v>
      </c>
    </row>
    <row r="3" spans="1:60" ht="24.9" customHeight="1">
      <c r="A3" s="118" t="s">
        <v>9</v>
      </c>
      <c r="B3" s="49" t="s">
        <v>45</v>
      </c>
      <c r="C3" s="413" t="s">
        <v>774</v>
      </c>
      <c r="D3" s="414"/>
      <c r="E3" s="414"/>
      <c r="F3" s="414"/>
      <c r="G3" s="415"/>
      <c r="AC3" s="116" t="s">
        <v>96</v>
      </c>
      <c r="AG3" t="s">
        <v>97</v>
      </c>
    </row>
    <row r="4" spans="1:60" ht="24.9" customHeight="1">
      <c r="A4" s="119" t="s">
        <v>10</v>
      </c>
      <c r="B4" s="120" t="s">
        <v>45</v>
      </c>
      <c r="C4" s="416" t="s">
        <v>774</v>
      </c>
      <c r="D4" s="417"/>
      <c r="E4" s="417"/>
      <c r="F4" s="417"/>
      <c r="G4" s="418"/>
      <c r="AG4" t="s">
        <v>98</v>
      </c>
    </row>
    <row r="5" spans="1:60">
      <c r="D5" s="10"/>
    </row>
    <row r="6" spans="1:60" ht="39.6">
      <c r="A6" s="122" t="s">
        <v>99</v>
      </c>
      <c r="B6" s="124" t="s">
        <v>100</v>
      </c>
      <c r="C6" s="124" t="s">
        <v>101</v>
      </c>
      <c r="D6" s="123" t="s">
        <v>102</v>
      </c>
      <c r="E6" s="122" t="s">
        <v>103</v>
      </c>
      <c r="F6" s="121" t="s">
        <v>104</v>
      </c>
      <c r="G6" s="122" t="s">
        <v>31</v>
      </c>
      <c r="H6" s="125" t="s">
        <v>32</v>
      </c>
      <c r="I6" s="125" t="s">
        <v>105</v>
      </c>
      <c r="J6" s="125" t="s">
        <v>33</v>
      </c>
      <c r="K6" s="125" t="s">
        <v>106</v>
      </c>
      <c r="L6" s="125" t="s">
        <v>107</v>
      </c>
      <c r="M6" s="125" t="s">
        <v>108</v>
      </c>
      <c r="N6" s="125" t="s">
        <v>109</v>
      </c>
      <c r="O6" s="125" t="s">
        <v>110</v>
      </c>
      <c r="P6" s="125" t="s">
        <v>111</v>
      </c>
      <c r="Q6" s="125" t="s">
        <v>112</v>
      </c>
      <c r="R6" s="125" t="s">
        <v>113</v>
      </c>
      <c r="S6" s="125" t="s">
        <v>114</v>
      </c>
      <c r="T6" s="125" t="s">
        <v>115</v>
      </c>
      <c r="U6" s="125" t="s">
        <v>116</v>
      </c>
      <c r="V6" s="125" t="s">
        <v>117</v>
      </c>
      <c r="W6" s="125" t="s">
        <v>118</v>
      </c>
      <c r="X6" s="125" t="s">
        <v>119</v>
      </c>
    </row>
    <row r="7" spans="1:60" hidden="1">
      <c r="A7" s="3"/>
      <c r="B7" s="4"/>
      <c r="C7" s="4"/>
      <c r="D7" s="6"/>
      <c r="E7" s="127"/>
      <c r="F7" s="128"/>
      <c r="G7" s="128"/>
      <c r="H7" s="128"/>
      <c r="I7" s="128"/>
      <c r="J7" s="128"/>
      <c r="K7" s="128"/>
      <c r="L7" s="128"/>
      <c r="M7" s="128"/>
      <c r="N7" s="127"/>
      <c r="O7" s="127"/>
      <c r="P7" s="127"/>
      <c r="Q7" s="127"/>
      <c r="R7" s="128"/>
      <c r="S7" s="128"/>
      <c r="T7" s="128"/>
      <c r="U7" s="128"/>
      <c r="V7" s="128"/>
      <c r="W7" s="128"/>
      <c r="X7" s="128"/>
    </row>
    <row r="8" spans="1:60">
      <c r="A8" s="136" t="s">
        <v>120</v>
      </c>
      <c r="B8" s="137" t="s">
        <v>78</v>
      </c>
      <c r="C8" s="155" t="s">
        <v>79</v>
      </c>
      <c r="D8" s="138"/>
      <c r="E8" s="139"/>
      <c r="F8" s="140"/>
      <c r="G8" s="140">
        <f>G9</f>
        <v>0</v>
      </c>
      <c r="H8" s="140"/>
      <c r="I8" s="140">
        <v>688255.63</v>
      </c>
      <c r="J8" s="140"/>
      <c r="K8" s="140">
        <v>7331721.5</v>
      </c>
      <c r="L8" s="140"/>
      <c r="M8" s="140"/>
      <c r="N8" s="139"/>
      <c r="O8" s="139"/>
      <c r="P8" s="139"/>
      <c r="Q8" s="139"/>
      <c r="R8" s="140"/>
      <c r="S8" s="140"/>
      <c r="T8" s="141"/>
      <c r="U8" s="135"/>
      <c r="V8" s="135"/>
      <c r="W8" s="135"/>
      <c r="X8" s="135"/>
      <c r="AG8" t="s">
        <v>121</v>
      </c>
    </row>
    <row r="9" spans="1:60">
      <c r="A9" s="142">
        <v>1</v>
      </c>
      <c r="B9" s="143" t="s">
        <v>78</v>
      </c>
      <c r="C9" s="157" t="s">
        <v>356</v>
      </c>
      <c r="D9" s="144" t="s">
        <v>357</v>
      </c>
      <c r="E9" s="145">
        <v>1</v>
      </c>
      <c r="F9" s="146">
        <f>Střecha!J135</f>
        <v>0</v>
      </c>
      <c r="G9" s="146">
        <f>F9*E9</f>
        <v>0</v>
      </c>
      <c r="H9" s="146">
        <v>688255.63</v>
      </c>
      <c r="I9" s="146">
        <v>688255.63</v>
      </c>
      <c r="J9" s="146">
        <v>7331721.5</v>
      </c>
      <c r="K9" s="146">
        <v>7331721.5</v>
      </c>
      <c r="L9" s="146">
        <v>21</v>
      </c>
      <c r="M9" s="146">
        <v>9704172.3272999991</v>
      </c>
      <c r="N9" s="145">
        <v>0</v>
      </c>
      <c r="O9" s="145">
        <v>0</v>
      </c>
      <c r="P9" s="145">
        <v>0</v>
      </c>
      <c r="Q9" s="145">
        <v>0</v>
      </c>
      <c r="R9" s="146"/>
      <c r="S9" s="146" t="s">
        <v>156</v>
      </c>
      <c r="T9" s="147" t="s">
        <v>157</v>
      </c>
      <c r="U9" s="132">
        <v>0.19900000000000001</v>
      </c>
      <c r="V9" s="132">
        <v>0.19900000000000001</v>
      </c>
      <c r="W9" s="132"/>
      <c r="X9" s="132" t="s">
        <v>126</v>
      </c>
      <c r="Y9" s="126"/>
      <c r="Z9" s="126"/>
      <c r="AA9" s="126"/>
      <c r="AB9" s="126"/>
      <c r="AC9" s="126"/>
      <c r="AD9" s="126"/>
      <c r="AE9" s="126"/>
      <c r="AF9" s="126"/>
      <c r="AG9" s="126" t="s">
        <v>127</v>
      </c>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row>
    <row r="10" spans="1:60">
      <c r="A10" s="3"/>
      <c r="B10" s="4"/>
      <c r="C10" s="159"/>
      <c r="D10" s="6"/>
      <c r="E10" s="3"/>
      <c r="F10" s="3"/>
      <c r="G10" s="3"/>
      <c r="H10" s="3"/>
      <c r="I10" s="3"/>
      <c r="J10" s="3"/>
      <c r="K10" s="3"/>
      <c r="L10" s="3"/>
      <c r="M10" s="3"/>
      <c r="N10" s="3"/>
      <c r="O10" s="3"/>
      <c r="P10" s="3"/>
      <c r="Q10" s="3"/>
      <c r="R10" s="3"/>
      <c r="S10" s="3"/>
      <c r="T10" s="3"/>
      <c r="U10" s="3"/>
      <c r="V10" s="3"/>
      <c r="W10" s="3"/>
      <c r="X10" s="3"/>
      <c r="AE10">
        <v>15</v>
      </c>
      <c r="AF10">
        <v>21</v>
      </c>
      <c r="AG10" t="s">
        <v>107</v>
      </c>
    </row>
    <row r="11" spans="1:60">
      <c r="C11" s="160"/>
      <c r="D11" s="10"/>
      <c r="AG11" t="s">
        <v>355</v>
      </c>
    </row>
    <row r="12" spans="1:60">
      <c r="D12" s="10"/>
    </row>
    <row r="13" spans="1:60">
      <c r="D13" s="10"/>
    </row>
    <row r="14" spans="1:60">
      <c r="D14" s="10"/>
    </row>
    <row r="15" spans="1:60">
      <c r="D15" s="10"/>
    </row>
    <row r="16" spans="1:60">
      <c r="D16" s="10"/>
    </row>
    <row r="17" spans="4:4">
      <c r="D17" s="10"/>
    </row>
    <row r="18" spans="4:4">
      <c r="D18" s="10"/>
    </row>
    <row r="19" spans="4:4">
      <c r="D19" s="10"/>
    </row>
    <row r="20" spans="4:4">
      <c r="D20" s="10"/>
    </row>
    <row r="21" spans="4:4">
      <c r="D21" s="10"/>
    </row>
    <row r="22" spans="4:4">
      <c r="D22" s="10"/>
    </row>
    <row r="23" spans="4:4">
      <c r="D23" s="10"/>
    </row>
    <row r="24" spans="4:4">
      <c r="D24" s="10"/>
    </row>
    <row r="25" spans="4:4">
      <c r="D25" s="10"/>
    </row>
    <row r="26" spans="4:4">
      <c r="D26" s="10"/>
    </row>
    <row r="27" spans="4:4">
      <c r="D27" s="10"/>
    </row>
    <row r="28" spans="4:4">
      <c r="D28" s="10"/>
    </row>
    <row r="29" spans="4:4">
      <c r="D29" s="10"/>
    </row>
    <row r="30" spans="4:4">
      <c r="D30" s="10"/>
    </row>
    <row r="31" spans="4:4">
      <c r="D31" s="10"/>
    </row>
    <row r="32" spans="4:4">
      <c r="D32" s="10"/>
    </row>
    <row r="33" spans="4:4">
      <c r="D33" s="10"/>
    </row>
    <row r="34" spans="4:4">
      <c r="D34" s="10"/>
    </row>
    <row r="35" spans="4:4">
      <c r="D35" s="10"/>
    </row>
    <row r="36" spans="4:4">
      <c r="D36" s="10"/>
    </row>
    <row r="37" spans="4:4">
      <c r="D37" s="10"/>
    </row>
    <row r="38" spans="4:4">
      <c r="D38" s="10"/>
    </row>
    <row r="39" spans="4:4">
      <c r="D39" s="10"/>
    </row>
    <row r="40" spans="4:4">
      <c r="D40" s="10"/>
    </row>
    <row r="41" spans="4:4">
      <c r="D41" s="10"/>
    </row>
    <row r="42" spans="4:4">
      <c r="D42" s="10"/>
    </row>
    <row r="43" spans="4:4">
      <c r="D43" s="10"/>
    </row>
    <row r="44" spans="4:4">
      <c r="D44" s="10"/>
    </row>
    <row r="45" spans="4:4">
      <c r="D45" s="10"/>
    </row>
    <row r="46" spans="4:4">
      <c r="D46" s="10"/>
    </row>
    <row r="47" spans="4:4">
      <c r="D47" s="10"/>
    </row>
    <row r="48" spans="4:4">
      <c r="D48" s="10"/>
    </row>
    <row r="49" spans="4:4">
      <c r="D49" s="10"/>
    </row>
    <row r="50" spans="4:4">
      <c r="D50" s="10"/>
    </row>
    <row r="51" spans="4:4">
      <c r="D51" s="10"/>
    </row>
    <row r="52" spans="4:4">
      <c r="D52" s="10"/>
    </row>
    <row r="53" spans="4:4">
      <c r="D53" s="10"/>
    </row>
    <row r="54" spans="4:4">
      <c r="D54" s="10"/>
    </row>
    <row r="55" spans="4:4">
      <c r="D55" s="10"/>
    </row>
    <row r="56" spans="4:4">
      <c r="D56" s="10"/>
    </row>
    <row r="57" spans="4:4">
      <c r="D57" s="10"/>
    </row>
    <row r="58" spans="4:4">
      <c r="D58" s="10"/>
    </row>
    <row r="59" spans="4:4">
      <c r="D59" s="10"/>
    </row>
    <row r="60" spans="4:4">
      <c r="D60" s="10"/>
    </row>
    <row r="61" spans="4:4">
      <c r="D61" s="10"/>
    </row>
    <row r="62" spans="4:4">
      <c r="D62" s="10"/>
    </row>
    <row r="63" spans="4:4">
      <c r="D63" s="10"/>
    </row>
    <row r="64" spans="4:4">
      <c r="D64" s="10"/>
    </row>
    <row r="65" spans="4:4">
      <c r="D65" s="10"/>
    </row>
    <row r="66" spans="4:4">
      <c r="D66" s="10"/>
    </row>
    <row r="67" spans="4:4">
      <c r="D67" s="10"/>
    </row>
    <row r="68" spans="4:4">
      <c r="D68" s="10"/>
    </row>
    <row r="69" spans="4:4">
      <c r="D69" s="10"/>
    </row>
    <row r="70" spans="4:4">
      <c r="D70" s="10"/>
    </row>
    <row r="71" spans="4:4">
      <c r="D71" s="10"/>
    </row>
    <row r="72" spans="4:4">
      <c r="D72" s="10"/>
    </row>
    <row r="73" spans="4:4">
      <c r="D73" s="10"/>
    </row>
    <row r="74" spans="4:4">
      <c r="D74" s="10"/>
    </row>
    <row r="75" spans="4:4">
      <c r="D75" s="10"/>
    </row>
    <row r="76" spans="4:4">
      <c r="D76" s="10"/>
    </row>
    <row r="77" spans="4:4">
      <c r="D77" s="10"/>
    </row>
    <row r="78" spans="4:4">
      <c r="D78" s="10"/>
    </row>
    <row r="79" spans="4:4">
      <c r="D79" s="10"/>
    </row>
    <row r="80" spans="4:4">
      <c r="D80" s="10"/>
    </row>
    <row r="81" spans="4:4">
      <c r="D81" s="10"/>
    </row>
    <row r="82" spans="4:4">
      <c r="D82" s="10"/>
    </row>
    <row r="83" spans="4:4">
      <c r="D83" s="10"/>
    </row>
    <row r="84" spans="4:4">
      <c r="D84" s="10"/>
    </row>
    <row r="85" spans="4:4">
      <c r="D85" s="10"/>
    </row>
    <row r="86" spans="4:4">
      <c r="D86" s="10"/>
    </row>
    <row r="87" spans="4:4">
      <c r="D87" s="10"/>
    </row>
    <row r="88" spans="4:4">
      <c r="D88" s="10"/>
    </row>
    <row r="89" spans="4:4">
      <c r="D89" s="10"/>
    </row>
    <row r="90" spans="4:4">
      <c r="D90" s="10"/>
    </row>
    <row r="91" spans="4:4">
      <c r="D91" s="10"/>
    </row>
    <row r="92" spans="4:4">
      <c r="D92" s="10"/>
    </row>
    <row r="93" spans="4:4">
      <c r="D93" s="10"/>
    </row>
    <row r="94" spans="4:4">
      <c r="D94" s="10"/>
    </row>
    <row r="95" spans="4:4">
      <c r="D95" s="10"/>
    </row>
    <row r="96" spans="4:4">
      <c r="D96" s="10"/>
    </row>
    <row r="97" spans="4:4">
      <c r="D97" s="10"/>
    </row>
    <row r="98" spans="4:4">
      <c r="D98" s="10"/>
    </row>
    <row r="99" spans="4:4">
      <c r="D99" s="10"/>
    </row>
    <row r="100" spans="4:4">
      <c r="D100" s="10"/>
    </row>
    <row r="101" spans="4:4">
      <c r="D101" s="10"/>
    </row>
    <row r="102" spans="4:4">
      <c r="D102" s="10"/>
    </row>
    <row r="103" spans="4:4">
      <c r="D103" s="10"/>
    </row>
    <row r="104" spans="4:4">
      <c r="D104" s="10"/>
    </row>
    <row r="105" spans="4:4">
      <c r="D105" s="10"/>
    </row>
    <row r="106" spans="4:4">
      <c r="D106" s="10"/>
    </row>
    <row r="107" spans="4:4">
      <c r="D107" s="10"/>
    </row>
    <row r="108" spans="4:4">
      <c r="D108" s="10"/>
    </row>
    <row r="109" spans="4:4">
      <c r="D109" s="10"/>
    </row>
    <row r="110" spans="4:4">
      <c r="D110" s="10"/>
    </row>
    <row r="111" spans="4:4">
      <c r="D111" s="10"/>
    </row>
    <row r="112" spans="4:4">
      <c r="D112" s="10"/>
    </row>
    <row r="113" spans="4:4">
      <c r="D113" s="10"/>
    </row>
    <row r="114" spans="4:4">
      <c r="D114" s="10"/>
    </row>
    <row r="115" spans="4:4">
      <c r="D115" s="10"/>
    </row>
    <row r="116" spans="4:4">
      <c r="D116" s="10"/>
    </row>
    <row r="117" spans="4:4">
      <c r="D117" s="10"/>
    </row>
    <row r="118" spans="4:4">
      <c r="D118" s="10"/>
    </row>
    <row r="119" spans="4:4">
      <c r="D119" s="10"/>
    </row>
    <row r="120" spans="4:4">
      <c r="D120" s="10"/>
    </row>
    <row r="121" spans="4:4">
      <c r="D121" s="10"/>
    </row>
    <row r="122" spans="4:4">
      <c r="D122" s="10"/>
    </row>
    <row r="123" spans="4:4">
      <c r="D123" s="10"/>
    </row>
    <row r="124" spans="4:4">
      <c r="D124" s="10"/>
    </row>
    <row r="125" spans="4:4">
      <c r="D125" s="10"/>
    </row>
    <row r="126" spans="4:4">
      <c r="D126" s="10"/>
    </row>
    <row r="127" spans="4:4">
      <c r="D127" s="10"/>
    </row>
    <row r="128" spans="4:4">
      <c r="D128" s="10"/>
    </row>
    <row r="129" spans="4:4">
      <c r="D129" s="10"/>
    </row>
    <row r="130" spans="4:4">
      <c r="D130" s="10"/>
    </row>
    <row r="131" spans="4:4">
      <c r="D131" s="10"/>
    </row>
    <row r="132" spans="4:4">
      <c r="D132" s="10"/>
    </row>
    <row r="133" spans="4:4">
      <c r="D133" s="10"/>
    </row>
    <row r="134" spans="4:4">
      <c r="D134" s="10"/>
    </row>
    <row r="135" spans="4:4">
      <c r="D135" s="10"/>
    </row>
    <row r="136" spans="4:4">
      <c r="D136" s="10"/>
    </row>
    <row r="137" spans="4:4">
      <c r="D137" s="10"/>
    </row>
    <row r="138" spans="4:4">
      <c r="D138" s="10"/>
    </row>
    <row r="139" spans="4:4">
      <c r="D139" s="10"/>
    </row>
    <row r="140" spans="4:4">
      <c r="D140" s="10"/>
    </row>
    <row r="141" spans="4:4">
      <c r="D141" s="10"/>
    </row>
    <row r="142" spans="4:4">
      <c r="D142" s="10"/>
    </row>
    <row r="143" spans="4:4">
      <c r="D143" s="10"/>
    </row>
    <row r="144" spans="4:4">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row r="4920" spans="4:4">
      <c r="D4920" s="10"/>
    </row>
    <row r="4921" spans="4:4">
      <c r="D4921" s="10"/>
    </row>
    <row r="4922" spans="4:4">
      <c r="D4922" s="10"/>
    </row>
    <row r="4923" spans="4:4">
      <c r="D4923" s="10"/>
    </row>
    <row r="4924" spans="4:4">
      <c r="D4924" s="10"/>
    </row>
    <row r="4925" spans="4:4">
      <c r="D4925" s="10"/>
    </row>
    <row r="4926" spans="4:4">
      <c r="D4926" s="10"/>
    </row>
    <row r="4927" spans="4:4">
      <c r="D4927" s="10"/>
    </row>
    <row r="4928" spans="4:4">
      <c r="D4928" s="10"/>
    </row>
    <row r="4929" spans="4:4">
      <c r="D4929" s="10"/>
    </row>
    <row r="4930" spans="4:4">
      <c r="D4930" s="10"/>
    </row>
    <row r="4931" spans="4:4">
      <c r="D4931" s="10"/>
    </row>
    <row r="4932" spans="4:4">
      <c r="D4932" s="10"/>
    </row>
    <row r="4933" spans="4:4">
      <c r="D4933" s="10"/>
    </row>
    <row r="4934" spans="4:4">
      <c r="D4934" s="10"/>
    </row>
    <row r="4935" spans="4:4">
      <c r="D4935" s="10"/>
    </row>
    <row r="4936" spans="4:4">
      <c r="D4936" s="10"/>
    </row>
    <row r="4937" spans="4:4">
      <c r="D4937" s="10"/>
    </row>
    <row r="4938" spans="4:4">
      <c r="D4938" s="10"/>
    </row>
    <row r="4939" spans="4:4">
      <c r="D4939" s="10"/>
    </row>
    <row r="4940" spans="4:4">
      <c r="D4940" s="10"/>
    </row>
    <row r="4941" spans="4:4">
      <c r="D4941" s="10"/>
    </row>
    <row r="4942" spans="4:4">
      <c r="D4942" s="10"/>
    </row>
    <row r="4943" spans="4:4">
      <c r="D4943" s="10"/>
    </row>
    <row r="4944" spans="4:4">
      <c r="D4944" s="10"/>
    </row>
    <row r="4945" spans="4:4">
      <c r="D4945" s="10"/>
    </row>
    <row r="4946" spans="4:4">
      <c r="D4946" s="10"/>
    </row>
    <row r="4947" spans="4:4">
      <c r="D4947" s="10"/>
    </row>
    <row r="4948" spans="4:4">
      <c r="D4948" s="10"/>
    </row>
    <row r="4949" spans="4:4">
      <c r="D4949" s="10"/>
    </row>
    <row r="4950" spans="4:4">
      <c r="D4950" s="10"/>
    </row>
    <row r="4951" spans="4:4">
      <c r="D4951" s="10"/>
    </row>
    <row r="4952" spans="4:4">
      <c r="D4952" s="10"/>
    </row>
    <row r="4953" spans="4:4">
      <c r="D4953" s="10"/>
    </row>
    <row r="4954" spans="4:4">
      <c r="D4954" s="10"/>
    </row>
    <row r="4955" spans="4:4">
      <c r="D4955" s="10"/>
    </row>
    <row r="4956" spans="4:4">
      <c r="D4956" s="10"/>
    </row>
    <row r="4957" spans="4:4">
      <c r="D4957" s="10"/>
    </row>
    <row r="4958" spans="4:4">
      <c r="D4958" s="10"/>
    </row>
    <row r="4959" spans="4:4">
      <c r="D4959" s="10"/>
    </row>
    <row r="4960" spans="4:4">
      <c r="D4960" s="10"/>
    </row>
    <row r="4961" spans="4:4">
      <c r="D4961" s="10"/>
    </row>
    <row r="4962" spans="4:4">
      <c r="D4962" s="10"/>
    </row>
    <row r="4963" spans="4:4">
      <c r="D4963" s="10"/>
    </row>
    <row r="4964" spans="4:4">
      <c r="D4964" s="10"/>
    </row>
    <row r="4965" spans="4:4">
      <c r="D4965" s="10"/>
    </row>
    <row r="4966" spans="4:4">
      <c r="D4966" s="10"/>
    </row>
    <row r="4967" spans="4:4">
      <c r="D4967" s="10"/>
    </row>
    <row r="4968" spans="4:4">
      <c r="D4968" s="10"/>
    </row>
    <row r="4969" spans="4:4">
      <c r="D4969" s="10"/>
    </row>
    <row r="4970" spans="4:4">
      <c r="D4970" s="10"/>
    </row>
    <row r="4971" spans="4:4">
      <c r="D4971" s="10"/>
    </row>
    <row r="4972" spans="4:4">
      <c r="D4972" s="10"/>
    </row>
    <row r="4973" spans="4:4">
      <c r="D4973" s="10"/>
    </row>
    <row r="4974" spans="4:4">
      <c r="D4974" s="10"/>
    </row>
    <row r="4975" spans="4:4">
      <c r="D4975" s="10"/>
    </row>
    <row r="4976" spans="4:4">
      <c r="D4976" s="10"/>
    </row>
    <row r="4977" spans="4:4">
      <c r="D4977" s="10"/>
    </row>
    <row r="4978" spans="4:4">
      <c r="D4978" s="10"/>
    </row>
    <row r="4979" spans="4:4">
      <c r="D4979" s="10"/>
    </row>
    <row r="4980" spans="4:4">
      <c r="D4980" s="10"/>
    </row>
    <row r="4981" spans="4:4">
      <c r="D4981" s="10"/>
    </row>
    <row r="4982" spans="4:4">
      <c r="D4982" s="10"/>
    </row>
    <row r="4983" spans="4:4">
      <c r="D4983" s="10"/>
    </row>
    <row r="4984" spans="4:4">
      <c r="D4984" s="10"/>
    </row>
    <row r="4985" spans="4:4">
      <c r="D4985" s="10"/>
    </row>
    <row r="4986" spans="4:4">
      <c r="D4986" s="10"/>
    </row>
    <row r="4987" spans="4:4">
      <c r="D4987" s="10"/>
    </row>
    <row r="4988" spans="4:4">
      <c r="D4988" s="10"/>
    </row>
    <row r="4989" spans="4:4">
      <c r="D4989" s="10"/>
    </row>
    <row r="4990" spans="4:4">
      <c r="D4990" s="10"/>
    </row>
    <row r="4991" spans="4:4">
      <c r="D4991" s="10"/>
    </row>
    <row r="4992" spans="4:4">
      <c r="D4992" s="10"/>
    </row>
    <row r="4993" spans="4:4">
      <c r="D4993" s="10"/>
    </row>
    <row r="4994" spans="4:4">
      <c r="D4994" s="10"/>
    </row>
    <row r="4995" spans="4:4">
      <c r="D4995" s="10"/>
    </row>
    <row r="4996" spans="4:4">
      <c r="D4996" s="10"/>
    </row>
    <row r="4997" spans="4:4">
      <c r="D4997" s="10"/>
    </row>
    <row r="4998" spans="4:4">
      <c r="D4998" s="10"/>
    </row>
    <row r="4999" spans="4:4">
      <c r="D4999" s="10"/>
    </row>
    <row r="5000" spans="4:4">
      <c r="D5000" s="10"/>
    </row>
  </sheetData>
  <sheetProtection algorithmName="SHA-512" hashValue="a8xkIdExzBX23wRv3RSZfCgtOTz0yX1xEo1R2+CQG8CkB37YTkFI2q+D//OCwJT8u4Br1QkVytkZz/cr59yG/w==" saltValue="qhJhL9yeLMO24EyhILnQxg==" spinCount="100000" sheet="1" objects="1" scenarios="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M343"/>
  <sheetViews>
    <sheetView showGridLines="0" tabSelected="1" view="pageBreakPreview" topLeftCell="A295" zoomScaleNormal="80" workbookViewId="0">
      <selection activeCell="I302" sqref="I302"/>
    </sheetView>
  </sheetViews>
  <sheetFormatPr defaultColWidth="9.109375" defaultRowHeight="10.199999999999999"/>
  <cols>
    <col min="1" max="1" width="7.109375" style="161" customWidth="1"/>
    <col min="2" max="2" width="1.44140625" style="161" customWidth="1"/>
    <col min="3" max="3" width="3.5546875" style="161" customWidth="1"/>
    <col min="4" max="4" width="3.6640625" style="161" customWidth="1"/>
    <col min="5" max="5" width="14.6640625" style="161" customWidth="1"/>
    <col min="6" max="6" width="86.44140625" style="161" customWidth="1"/>
    <col min="7" max="7" width="6" style="161" customWidth="1"/>
    <col min="8" max="8" width="10.6640625" style="161" customWidth="1"/>
    <col min="9" max="11" width="17.33203125" style="161" customWidth="1"/>
    <col min="12" max="12" width="8" style="161" hidden="1" customWidth="1"/>
    <col min="13" max="13" width="9.33203125" style="161" hidden="1" customWidth="1"/>
    <col min="14" max="14" width="8" style="161" hidden="1" customWidth="1"/>
    <col min="15" max="20" width="12.109375" style="161" hidden="1" customWidth="1"/>
    <col min="21" max="21" width="14" style="161" hidden="1" customWidth="1"/>
    <col min="22" max="22" width="10.5546875" style="161" hidden="1" customWidth="1"/>
    <col min="23" max="23" width="14" style="161" customWidth="1"/>
    <col min="24" max="24" width="10.5546875" style="161" customWidth="1"/>
    <col min="25" max="25" width="12.88671875" style="161" customWidth="1"/>
    <col min="26" max="26" width="9.44140625" style="161" customWidth="1"/>
    <col min="27" max="27" width="12.88671875" style="161" customWidth="1"/>
    <col min="28" max="28" width="14" style="161" customWidth="1"/>
    <col min="29" max="29" width="9.44140625" style="161" customWidth="1"/>
    <col min="30" max="30" width="12.88671875" style="161" customWidth="1"/>
    <col min="31" max="31" width="14" style="161" customWidth="1"/>
    <col min="32" max="43" width="7.33203125" style="161" customWidth="1"/>
    <col min="44" max="65" width="8" style="161" hidden="1" customWidth="1"/>
    <col min="66" max="1025" width="7.33203125" style="161" customWidth="1"/>
    <col min="1026" max="16384" width="9.109375" style="161"/>
  </cols>
  <sheetData>
    <row r="2" spans="2:46" ht="36.9" customHeight="1">
      <c r="E2" s="161" t="s">
        <v>766</v>
      </c>
      <c r="L2" s="421" t="s">
        <v>358</v>
      </c>
      <c r="M2" s="421"/>
      <c r="N2" s="421"/>
      <c r="O2" s="421"/>
      <c r="P2" s="421"/>
      <c r="Q2" s="421"/>
      <c r="R2" s="421"/>
      <c r="S2" s="421"/>
      <c r="T2" s="421"/>
      <c r="U2" s="421"/>
      <c r="V2" s="421"/>
      <c r="AT2" s="162" t="s">
        <v>359</v>
      </c>
    </row>
    <row r="3" spans="2:46" ht="6.9" customHeight="1">
      <c r="B3" s="163"/>
      <c r="C3" s="164"/>
      <c r="D3" s="164"/>
      <c r="E3" s="164"/>
      <c r="F3" s="164"/>
      <c r="G3" s="164"/>
      <c r="H3" s="164"/>
      <c r="I3" s="164"/>
      <c r="J3" s="164"/>
      <c r="K3" s="164"/>
      <c r="L3" s="165"/>
      <c r="AT3" s="162" t="s">
        <v>72</v>
      </c>
    </row>
    <row r="4" spans="2:46" ht="24.9" customHeight="1">
      <c r="B4" s="165"/>
      <c r="D4" s="166" t="s">
        <v>360</v>
      </c>
      <c r="L4" s="165"/>
      <c r="M4" s="167" t="s">
        <v>361</v>
      </c>
      <c r="AT4" s="162" t="s">
        <v>362</v>
      </c>
    </row>
    <row r="5" spans="2:46" ht="6.9" customHeight="1">
      <c r="B5" s="165"/>
      <c r="L5" s="165"/>
    </row>
    <row r="6" spans="2:46" ht="12" customHeight="1">
      <c r="B6" s="165"/>
      <c r="D6" s="168" t="s">
        <v>24</v>
      </c>
      <c r="L6" s="165"/>
    </row>
    <row r="7" spans="2:46" ht="16.5" customHeight="1">
      <c r="B7" s="165"/>
      <c r="E7" s="419" t="s">
        <v>775</v>
      </c>
      <c r="F7" s="419"/>
      <c r="G7" s="419"/>
      <c r="H7" s="419"/>
      <c r="L7" s="165"/>
    </row>
    <row r="8" spans="2:46" s="169" customFormat="1" ht="12" customHeight="1">
      <c r="B8" s="170"/>
      <c r="D8" s="168" t="s">
        <v>363</v>
      </c>
      <c r="L8" s="170"/>
    </row>
    <row r="9" spans="2:46" s="169" customFormat="1" ht="36.9" customHeight="1">
      <c r="B9" s="170"/>
      <c r="E9" s="420" t="s">
        <v>364</v>
      </c>
      <c r="F9" s="420"/>
      <c r="G9" s="420"/>
      <c r="H9" s="420"/>
      <c r="L9" s="170"/>
    </row>
    <row r="10" spans="2:46" s="169" customFormat="1">
      <c r="B10" s="170"/>
      <c r="L10" s="170"/>
    </row>
    <row r="11" spans="2:46" s="169" customFormat="1" ht="12" customHeight="1">
      <c r="B11" s="170"/>
      <c r="D11" s="168" t="s">
        <v>365</v>
      </c>
      <c r="F11" s="171" t="s">
        <v>366</v>
      </c>
      <c r="I11" s="168" t="s">
        <v>367</v>
      </c>
      <c r="J11" s="171"/>
      <c r="L11" s="170"/>
    </row>
    <row r="12" spans="2:46" s="169" customFormat="1" ht="12" customHeight="1">
      <c r="B12" s="170"/>
      <c r="D12" s="168" t="s">
        <v>368</v>
      </c>
      <c r="F12" s="171" t="s">
        <v>369</v>
      </c>
      <c r="I12" s="168" t="s">
        <v>370</v>
      </c>
      <c r="J12" s="172" t="str">
        <f>'[2]Rekapitulace stavby'!AN8</f>
        <v>30. 12. 2019</v>
      </c>
      <c r="L12" s="170"/>
    </row>
    <row r="13" spans="2:46" s="169" customFormat="1" ht="10.95" customHeight="1">
      <c r="B13" s="170"/>
      <c r="L13" s="170"/>
    </row>
    <row r="14" spans="2:46" s="169" customFormat="1" ht="12" customHeight="1">
      <c r="B14" s="170"/>
      <c r="D14" s="168" t="s">
        <v>371</v>
      </c>
      <c r="I14" s="168" t="s">
        <v>372</v>
      </c>
      <c r="J14" s="171"/>
      <c r="L14" s="170"/>
    </row>
    <row r="15" spans="2:46" s="169" customFormat="1" ht="18" customHeight="1">
      <c r="B15" s="170"/>
      <c r="E15" s="171" t="s">
        <v>373</v>
      </c>
      <c r="I15" s="168" t="s">
        <v>36</v>
      </c>
      <c r="J15" s="171"/>
      <c r="L15" s="170"/>
    </row>
    <row r="16" spans="2:46" s="169" customFormat="1" ht="6.9" customHeight="1">
      <c r="B16" s="170"/>
      <c r="L16" s="170"/>
    </row>
    <row r="17" spans="2:12" s="169" customFormat="1" ht="12" customHeight="1">
      <c r="B17" s="170"/>
      <c r="D17" s="168" t="s">
        <v>20</v>
      </c>
      <c r="I17" s="168" t="s">
        <v>372</v>
      </c>
      <c r="J17" s="171"/>
      <c r="L17" s="170"/>
    </row>
    <row r="18" spans="2:12" s="169" customFormat="1" ht="18" customHeight="1">
      <c r="B18" s="170"/>
      <c r="E18" s="171" t="s">
        <v>374</v>
      </c>
      <c r="I18" s="168" t="s">
        <v>36</v>
      </c>
      <c r="J18" s="171"/>
      <c r="L18" s="170"/>
    </row>
    <row r="19" spans="2:12" s="169" customFormat="1" ht="6.9" customHeight="1">
      <c r="B19" s="170"/>
      <c r="L19" s="170"/>
    </row>
    <row r="20" spans="2:12" s="169" customFormat="1" ht="12" customHeight="1">
      <c r="B20" s="170"/>
      <c r="D20" s="168" t="s">
        <v>21</v>
      </c>
      <c r="I20" s="168" t="s">
        <v>372</v>
      </c>
      <c r="J20" s="171"/>
      <c r="L20" s="170"/>
    </row>
    <row r="21" spans="2:12" s="169" customFormat="1" ht="18" customHeight="1">
      <c r="B21" s="170"/>
      <c r="E21" s="171" t="s">
        <v>375</v>
      </c>
      <c r="I21" s="168" t="s">
        <v>36</v>
      </c>
      <c r="J21" s="171"/>
      <c r="L21" s="170"/>
    </row>
    <row r="22" spans="2:12" s="169" customFormat="1" ht="6.9" customHeight="1">
      <c r="B22" s="170"/>
      <c r="L22" s="170"/>
    </row>
    <row r="23" spans="2:12" s="169" customFormat="1" ht="12" customHeight="1">
      <c r="B23" s="170"/>
      <c r="D23" s="168" t="s">
        <v>376</v>
      </c>
      <c r="I23" s="168" t="s">
        <v>372</v>
      </c>
      <c r="J23" s="171" t="str">
        <f>IF('[2]Rekapitulace stavby'!AN19="","",'[2]Rekapitulace stavby'!AN19)</f>
        <v/>
      </c>
      <c r="L23" s="170"/>
    </row>
    <row r="24" spans="2:12" s="169" customFormat="1" ht="18" customHeight="1">
      <c r="B24" s="170"/>
      <c r="E24" s="171" t="str">
        <f>IF('[2]Rekapitulace stavby'!E20="","",'[2]Rekapitulace stavby'!E20)</f>
        <v xml:space="preserve"> </v>
      </c>
      <c r="I24" s="168" t="s">
        <v>36</v>
      </c>
      <c r="J24" s="171" t="str">
        <f>IF('[2]Rekapitulace stavby'!AN20="","",'[2]Rekapitulace stavby'!AN20)</f>
        <v/>
      </c>
      <c r="L24" s="170"/>
    </row>
    <row r="25" spans="2:12" s="169" customFormat="1" ht="6.9" customHeight="1">
      <c r="B25" s="170"/>
      <c r="L25" s="170"/>
    </row>
    <row r="26" spans="2:12" s="169" customFormat="1" ht="12" customHeight="1">
      <c r="B26" s="170"/>
      <c r="D26" s="168" t="s">
        <v>377</v>
      </c>
      <c r="L26" s="170"/>
    </row>
    <row r="27" spans="2:12" s="174" customFormat="1" ht="114.75" customHeight="1">
      <c r="B27" s="173"/>
      <c r="E27" s="422" t="s">
        <v>378</v>
      </c>
      <c r="F27" s="422"/>
      <c r="G27" s="422"/>
      <c r="H27" s="422"/>
      <c r="L27" s="173"/>
    </row>
    <row r="28" spans="2:12" s="169" customFormat="1" ht="6.9" customHeight="1">
      <c r="B28" s="170"/>
      <c r="L28" s="170"/>
    </row>
    <row r="29" spans="2:12" s="169" customFormat="1" ht="6.9" customHeight="1">
      <c r="B29" s="170"/>
      <c r="D29" s="175"/>
      <c r="E29" s="175"/>
      <c r="F29" s="175"/>
      <c r="G29" s="175"/>
      <c r="H29" s="175"/>
      <c r="I29" s="175"/>
      <c r="J29" s="175"/>
      <c r="K29" s="175"/>
      <c r="L29" s="170"/>
    </row>
    <row r="30" spans="2:12" s="169" customFormat="1" ht="25.5" customHeight="1">
      <c r="B30" s="170"/>
      <c r="D30" s="176" t="s">
        <v>379</v>
      </c>
      <c r="J30" s="177">
        <f>ROUND(J135, 2)</f>
        <v>0</v>
      </c>
      <c r="L30" s="170"/>
    </row>
    <row r="31" spans="2:12" s="169" customFormat="1" ht="6.9" customHeight="1">
      <c r="B31" s="170"/>
      <c r="D31" s="175"/>
      <c r="E31" s="175"/>
      <c r="F31" s="175"/>
      <c r="G31" s="175"/>
      <c r="H31" s="175"/>
      <c r="I31" s="175"/>
      <c r="J31" s="175"/>
      <c r="K31" s="175"/>
      <c r="L31" s="170"/>
    </row>
    <row r="32" spans="2:12" s="169" customFormat="1" ht="14.4" customHeight="1">
      <c r="B32" s="170"/>
      <c r="F32" s="178" t="s">
        <v>380</v>
      </c>
      <c r="I32" s="178" t="s">
        <v>381</v>
      </c>
      <c r="J32" s="178" t="s">
        <v>382</v>
      </c>
      <c r="L32" s="170"/>
    </row>
    <row r="33" spans="2:12" s="169" customFormat="1" ht="14.4" customHeight="1">
      <c r="B33" s="170"/>
      <c r="D33" s="179" t="s">
        <v>107</v>
      </c>
      <c r="E33" s="168" t="s">
        <v>383</v>
      </c>
      <c r="F33" s="180">
        <f>J30</f>
        <v>0</v>
      </c>
      <c r="I33" s="181">
        <v>0.21</v>
      </c>
      <c r="J33" s="180">
        <f>F33*0.21</f>
        <v>0</v>
      </c>
      <c r="L33" s="170"/>
    </row>
    <row r="34" spans="2:12" s="169" customFormat="1" ht="14.4" customHeight="1">
      <c r="B34" s="170"/>
      <c r="E34" s="168" t="s">
        <v>384</v>
      </c>
      <c r="F34" s="180">
        <f>ROUND((SUM(BF135:BF342)),  2)</f>
        <v>0</v>
      </c>
      <c r="I34" s="181">
        <v>0.15</v>
      </c>
      <c r="J34" s="180">
        <f>ROUND(((SUM(BF135:BF342))*I34),  2)</f>
        <v>0</v>
      </c>
      <c r="L34" s="170"/>
    </row>
    <row r="35" spans="2:12" s="169" customFormat="1" ht="14.4" hidden="1" customHeight="1">
      <c r="B35" s="170"/>
      <c r="E35" s="168" t="s">
        <v>385</v>
      </c>
      <c r="F35" s="180">
        <f>ROUND((SUM(BG135:BG342)),  2)</f>
        <v>0</v>
      </c>
      <c r="I35" s="181">
        <v>0.21</v>
      </c>
      <c r="J35" s="180">
        <f>0</f>
        <v>0</v>
      </c>
      <c r="L35" s="170"/>
    </row>
    <row r="36" spans="2:12" s="169" customFormat="1" ht="14.4" hidden="1" customHeight="1">
      <c r="B36" s="170"/>
      <c r="E36" s="168" t="s">
        <v>386</v>
      </c>
      <c r="F36" s="180">
        <f>ROUND((SUM(BH135:BH342)),  2)</f>
        <v>0</v>
      </c>
      <c r="I36" s="181">
        <v>0.15</v>
      </c>
      <c r="J36" s="180">
        <f>0</f>
        <v>0</v>
      </c>
      <c r="L36" s="170"/>
    </row>
    <row r="37" spans="2:12" s="169" customFormat="1" ht="14.4" hidden="1" customHeight="1">
      <c r="B37" s="170"/>
      <c r="E37" s="168" t="s">
        <v>387</v>
      </c>
      <c r="F37" s="180">
        <f>ROUND((SUM(BI135:BI342)),  2)</f>
        <v>0</v>
      </c>
      <c r="I37" s="181">
        <v>0</v>
      </c>
      <c r="J37" s="180">
        <f>0</f>
        <v>0</v>
      </c>
      <c r="L37" s="170"/>
    </row>
    <row r="38" spans="2:12" s="169" customFormat="1" ht="6.9" customHeight="1">
      <c r="B38" s="170"/>
      <c r="L38" s="170"/>
    </row>
    <row r="39" spans="2:12" s="169" customFormat="1" ht="25.5" customHeight="1">
      <c r="B39" s="170"/>
      <c r="C39" s="182"/>
      <c r="D39" s="183" t="s">
        <v>108</v>
      </c>
      <c r="E39" s="184"/>
      <c r="F39" s="184"/>
      <c r="G39" s="185" t="s">
        <v>12</v>
      </c>
      <c r="H39" s="186" t="s">
        <v>48</v>
      </c>
      <c r="I39" s="184"/>
      <c r="J39" s="187">
        <f>SUM(J30:J37)</f>
        <v>0</v>
      </c>
      <c r="K39" s="188"/>
      <c r="L39" s="170"/>
    </row>
    <row r="40" spans="2:12" s="169" customFormat="1" ht="14.4" customHeight="1">
      <c r="B40" s="170"/>
      <c r="L40" s="170"/>
    </row>
    <row r="41" spans="2:12" ht="14.4" customHeight="1">
      <c r="B41" s="165"/>
      <c r="L41" s="165"/>
    </row>
    <row r="42" spans="2:12" ht="14.4" customHeight="1">
      <c r="B42" s="165"/>
      <c r="L42" s="165"/>
    </row>
    <row r="43" spans="2:12" ht="14.4" customHeight="1">
      <c r="B43" s="165"/>
      <c r="L43" s="165"/>
    </row>
    <row r="44" spans="2:12" ht="14.4" customHeight="1">
      <c r="B44" s="165"/>
      <c r="L44" s="165"/>
    </row>
    <row r="45" spans="2:12" ht="14.4" customHeight="1">
      <c r="B45" s="165"/>
      <c r="L45" s="165"/>
    </row>
    <row r="46" spans="2:12" ht="14.4" customHeight="1">
      <c r="B46" s="165"/>
      <c r="L46" s="165"/>
    </row>
    <row r="47" spans="2:12" ht="14.4" customHeight="1">
      <c r="B47" s="165"/>
      <c r="L47" s="165"/>
    </row>
    <row r="48" spans="2:12" ht="14.4" customHeight="1">
      <c r="B48" s="165"/>
      <c r="L48" s="165"/>
    </row>
    <row r="49" spans="2:12" ht="14.4" customHeight="1">
      <c r="B49" s="165"/>
      <c r="L49" s="165"/>
    </row>
    <row r="50" spans="2:12" s="169" customFormat="1" ht="14.4" customHeight="1">
      <c r="B50" s="170"/>
      <c r="D50" s="189" t="s">
        <v>388</v>
      </c>
      <c r="E50" s="190"/>
      <c r="F50" s="190"/>
      <c r="G50" s="189" t="s">
        <v>389</v>
      </c>
      <c r="H50" s="190"/>
      <c r="I50" s="190"/>
      <c r="J50" s="190"/>
      <c r="K50" s="190"/>
      <c r="L50" s="170"/>
    </row>
    <row r="51" spans="2:12">
      <c r="B51" s="165"/>
      <c r="L51" s="165"/>
    </row>
    <row r="52" spans="2:12">
      <c r="B52" s="165"/>
      <c r="L52" s="165"/>
    </row>
    <row r="53" spans="2:12">
      <c r="B53" s="165"/>
      <c r="L53" s="165"/>
    </row>
    <row r="54" spans="2:12">
      <c r="B54" s="165"/>
      <c r="L54" s="165"/>
    </row>
    <row r="55" spans="2:12">
      <c r="B55" s="165"/>
      <c r="L55" s="165"/>
    </row>
    <row r="56" spans="2:12">
      <c r="B56" s="165"/>
      <c r="L56" s="165"/>
    </row>
    <row r="57" spans="2:12">
      <c r="B57" s="165"/>
      <c r="L57" s="165"/>
    </row>
    <row r="58" spans="2:12">
      <c r="B58" s="165"/>
      <c r="L58" s="165"/>
    </row>
    <row r="59" spans="2:12">
      <c r="B59" s="165"/>
      <c r="L59" s="165"/>
    </row>
    <row r="60" spans="2:12">
      <c r="B60" s="165"/>
      <c r="L60" s="165"/>
    </row>
    <row r="61" spans="2:12" s="169" customFormat="1" ht="13.2">
      <c r="B61" s="170"/>
      <c r="D61" s="191" t="s">
        <v>390</v>
      </c>
      <c r="E61" s="192"/>
      <c r="F61" s="193" t="s">
        <v>391</v>
      </c>
      <c r="G61" s="191" t="s">
        <v>390</v>
      </c>
      <c r="H61" s="192"/>
      <c r="I61" s="192"/>
      <c r="J61" s="194" t="s">
        <v>391</v>
      </c>
      <c r="K61" s="192"/>
      <c r="L61" s="170"/>
    </row>
    <row r="62" spans="2:12">
      <c r="B62" s="165"/>
      <c r="L62" s="165"/>
    </row>
    <row r="63" spans="2:12">
      <c r="B63" s="165"/>
      <c r="L63" s="165"/>
    </row>
    <row r="64" spans="2:12">
      <c r="B64" s="165"/>
      <c r="L64" s="165"/>
    </row>
    <row r="65" spans="2:12" s="169" customFormat="1" ht="13.2">
      <c r="B65" s="170"/>
      <c r="D65" s="189" t="s">
        <v>392</v>
      </c>
      <c r="E65" s="190"/>
      <c r="F65" s="190"/>
      <c r="G65" s="189" t="s">
        <v>393</v>
      </c>
      <c r="H65" s="190"/>
      <c r="I65" s="190"/>
      <c r="J65" s="190"/>
      <c r="K65" s="190"/>
      <c r="L65" s="170"/>
    </row>
    <row r="66" spans="2:12">
      <c r="B66" s="165"/>
      <c r="L66" s="165"/>
    </row>
    <row r="67" spans="2:12">
      <c r="B67" s="165"/>
      <c r="L67" s="165"/>
    </row>
    <row r="68" spans="2:12">
      <c r="B68" s="165"/>
      <c r="L68" s="165"/>
    </row>
    <row r="69" spans="2:12">
      <c r="B69" s="165"/>
      <c r="L69" s="165"/>
    </row>
    <row r="70" spans="2:12">
      <c r="B70" s="165"/>
      <c r="L70" s="165"/>
    </row>
    <row r="71" spans="2:12">
      <c r="B71" s="165"/>
      <c r="L71" s="165"/>
    </row>
    <row r="72" spans="2:12">
      <c r="B72" s="165"/>
      <c r="L72" s="165"/>
    </row>
    <row r="73" spans="2:12">
      <c r="B73" s="165"/>
      <c r="L73" s="165"/>
    </row>
    <row r="74" spans="2:12">
      <c r="B74" s="165"/>
      <c r="L74" s="165"/>
    </row>
    <row r="75" spans="2:12">
      <c r="B75" s="165"/>
      <c r="L75" s="165"/>
    </row>
    <row r="76" spans="2:12" s="169" customFormat="1" ht="13.2">
      <c r="B76" s="170"/>
      <c r="D76" s="191" t="s">
        <v>390</v>
      </c>
      <c r="E76" s="192"/>
      <c r="F76" s="193" t="s">
        <v>391</v>
      </c>
      <c r="G76" s="191" t="s">
        <v>390</v>
      </c>
      <c r="H76" s="192"/>
      <c r="I76" s="192"/>
      <c r="J76" s="194" t="s">
        <v>391</v>
      </c>
      <c r="K76" s="192"/>
      <c r="L76" s="170"/>
    </row>
    <row r="77" spans="2:12" s="169" customFormat="1" ht="14.4" customHeight="1">
      <c r="B77" s="195"/>
      <c r="C77" s="196"/>
      <c r="D77" s="196"/>
      <c r="E77" s="196"/>
      <c r="F77" s="196"/>
      <c r="G77" s="196"/>
      <c r="H77" s="196"/>
      <c r="I77" s="196"/>
      <c r="J77" s="196"/>
      <c r="K77" s="196"/>
      <c r="L77" s="170"/>
    </row>
    <row r="81" spans="2:47" s="169" customFormat="1" ht="6.9" customHeight="1">
      <c r="B81" s="197"/>
      <c r="C81" s="198"/>
      <c r="D81" s="198"/>
      <c r="E81" s="198"/>
      <c r="F81" s="198"/>
      <c r="G81" s="198"/>
      <c r="H81" s="198"/>
      <c r="I81" s="198"/>
      <c r="J81" s="198"/>
      <c r="K81" s="198"/>
      <c r="L81" s="170"/>
    </row>
    <row r="82" spans="2:47" s="169" customFormat="1" ht="24.9" customHeight="1">
      <c r="B82" s="170"/>
      <c r="C82" s="166" t="s">
        <v>394</v>
      </c>
      <c r="L82" s="170"/>
    </row>
    <row r="83" spans="2:47" s="169" customFormat="1" ht="6.9" customHeight="1">
      <c r="B83" s="170"/>
      <c r="L83" s="170"/>
    </row>
    <row r="84" spans="2:47" s="169" customFormat="1" ht="12" customHeight="1">
      <c r="B84" s="170"/>
      <c r="C84" s="168" t="s">
        <v>24</v>
      </c>
      <c r="L84" s="170"/>
    </row>
    <row r="85" spans="2:47" s="169" customFormat="1" ht="16.5" customHeight="1">
      <c r="B85" s="170"/>
      <c r="E85" s="419" t="str">
        <f>E7</f>
        <v>Rekonstrukce kulturní památky - Knihovny Petra Bezruče</v>
      </c>
      <c r="F85" s="419"/>
      <c r="G85" s="419"/>
      <c r="H85" s="419"/>
      <c r="L85" s="170"/>
    </row>
    <row r="86" spans="2:47" s="169" customFormat="1" ht="12" customHeight="1">
      <c r="B86" s="170"/>
      <c r="C86" s="168" t="s">
        <v>363</v>
      </c>
      <c r="L86" s="170"/>
    </row>
    <row r="87" spans="2:47" s="169" customFormat="1" ht="16.5" customHeight="1">
      <c r="B87" s="170"/>
      <c r="E87" s="420" t="str">
        <f>E9</f>
        <v xml:space="preserve">D.1 - Stavebně technické řešení </v>
      </c>
      <c r="F87" s="420"/>
      <c r="G87" s="420"/>
      <c r="H87" s="420"/>
      <c r="L87" s="170"/>
    </row>
    <row r="88" spans="2:47" s="169" customFormat="1" ht="6.9" customHeight="1">
      <c r="B88" s="170"/>
      <c r="L88" s="170"/>
    </row>
    <row r="89" spans="2:47" s="169" customFormat="1" ht="12" customHeight="1">
      <c r="B89" s="170"/>
      <c r="C89" s="168" t="s">
        <v>368</v>
      </c>
      <c r="F89" s="171" t="str">
        <f>F12</f>
        <v>Nádražní okruh 695/27, Opava</v>
      </c>
      <c r="I89" s="168" t="s">
        <v>370</v>
      </c>
      <c r="J89" s="172" t="str">
        <f>IF(J12="","",J12)</f>
        <v>30. 12. 2019</v>
      </c>
      <c r="L89" s="170"/>
    </row>
    <row r="90" spans="2:47" s="169" customFormat="1" ht="6.9" customHeight="1">
      <c r="B90" s="170"/>
      <c r="L90" s="170"/>
    </row>
    <row r="91" spans="2:47" s="169" customFormat="1" ht="27.9" customHeight="1">
      <c r="B91" s="170"/>
      <c r="C91" s="168" t="s">
        <v>371</v>
      </c>
      <c r="F91" s="171" t="str">
        <f>E15</f>
        <v>Statutární město Opava</v>
      </c>
      <c r="I91" s="168" t="s">
        <v>21</v>
      </c>
      <c r="J91" s="199" t="str">
        <f>E21</f>
        <v>DEKPROJEKT s.r.o.</v>
      </c>
      <c r="L91" s="170"/>
    </row>
    <row r="92" spans="2:47" s="169" customFormat="1" ht="15.15" customHeight="1">
      <c r="B92" s="170"/>
      <c r="C92" s="168" t="s">
        <v>20</v>
      </c>
      <c r="F92" s="171" t="str">
        <f>IF(E18="","",E18)</f>
        <v>Na základě výběrového řízení</v>
      </c>
      <c r="I92" s="168" t="s">
        <v>376</v>
      </c>
      <c r="J92" s="199" t="str">
        <f>E24</f>
        <v xml:space="preserve"> </v>
      </c>
      <c r="L92" s="170"/>
    </row>
    <row r="93" spans="2:47" s="169" customFormat="1" ht="10.35" customHeight="1">
      <c r="B93" s="170"/>
      <c r="L93" s="170"/>
    </row>
    <row r="94" spans="2:47" s="169" customFormat="1" ht="29.25" customHeight="1">
      <c r="B94" s="170"/>
      <c r="C94" s="200" t="s">
        <v>395</v>
      </c>
      <c r="D94" s="182"/>
      <c r="E94" s="182"/>
      <c r="F94" s="182"/>
      <c r="G94" s="182"/>
      <c r="H94" s="182"/>
      <c r="I94" s="182"/>
      <c r="J94" s="201" t="s">
        <v>396</v>
      </c>
      <c r="K94" s="182"/>
      <c r="L94" s="170"/>
    </row>
    <row r="95" spans="2:47" s="169" customFormat="1" ht="10.35" customHeight="1">
      <c r="B95" s="170"/>
      <c r="L95" s="170"/>
    </row>
    <row r="96" spans="2:47" s="169" customFormat="1" ht="22.95" customHeight="1">
      <c r="B96" s="170"/>
      <c r="C96" s="202" t="s">
        <v>397</v>
      </c>
      <c r="J96" s="177">
        <f>J97+J102+J109+J111+J114</f>
        <v>0</v>
      </c>
      <c r="L96" s="170"/>
      <c r="AU96" s="162" t="s">
        <v>398</v>
      </c>
    </row>
    <row r="97" spans="2:12" s="204" customFormat="1" ht="24.9" customHeight="1">
      <c r="B97" s="203"/>
      <c r="D97" s="205" t="s">
        <v>399</v>
      </c>
      <c r="E97" s="206"/>
      <c r="F97" s="206"/>
      <c r="G97" s="206"/>
      <c r="H97" s="206"/>
      <c r="I97" s="206"/>
      <c r="J97" s="207">
        <f>J136</f>
        <v>0</v>
      </c>
      <c r="L97" s="203"/>
    </row>
    <row r="98" spans="2:12" s="209" customFormat="1" ht="19.95" customHeight="1">
      <c r="B98" s="208"/>
      <c r="D98" s="210" t="s">
        <v>400</v>
      </c>
      <c r="E98" s="211"/>
      <c r="F98" s="211"/>
      <c r="G98" s="211"/>
      <c r="H98" s="211"/>
      <c r="I98" s="211"/>
      <c r="J98" s="212">
        <f>J137</f>
        <v>0</v>
      </c>
      <c r="L98" s="208"/>
    </row>
    <row r="99" spans="2:12" s="209" customFormat="1" ht="19.95" customHeight="1">
      <c r="B99" s="208"/>
      <c r="D99" s="210" t="s">
        <v>401</v>
      </c>
      <c r="E99" s="211"/>
      <c r="F99" s="211"/>
      <c r="G99" s="211"/>
      <c r="H99" s="211"/>
      <c r="I99" s="211"/>
      <c r="J99" s="212">
        <f>J169</f>
        <v>0</v>
      </c>
      <c r="L99" s="208"/>
    </row>
    <row r="100" spans="2:12" s="209" customFormat="1" ht="19.95" customHeight="1">
      <c r="B100" s="208"/>
      <c r="D100" s="210" t="s">
        <v>402</v>
      </c>
      <c r="E100" s="211"/>
      <c r="F100" s="211"/>
      <c r="G100" s="211"/>
      <c r="H100" s="211"/>
      <c r="I100" s="211"/>
      <c r="J100" s="212">
        <f>J188</f>
        <v>0</v>
      </c>
      <c r="L100" s="208"/>
    </row>
    <row r="101" spans="2:12" s="209" customFormat="1" ht="19.95" customHeight="1">
      <c r="B101" s="208"/>
      <c r="D101" s="210" t="s">
        <v>403</v>
      </c>
      <c r="E101" s="211"/>
      <c r="F101" s="211"/>
      <c r="G101" s="211"/>
      <c r="H101" s="211"/>
      <c r="I101" s="211"/>
      <c r="J101" s="212">
        <f>J198</f>
        <v>0</v>
      </c>
      <c r="L101" s="208"/>
    </row>
    <row r="102" spans="2:12" s="204" customFormat="1" ht="24.9" customHeight="1">
      <c r="B102" s="203"/>
      <c r="D102" s="205" t="s">
        <v>404</v>
      </c>
      <c r="E102" s="206"/>
      <c r="F102" s="206"/>
      <c r="G102" s="206"/>
      <c r="H102" s="206"/>
      <c r="I102" s="206"/>
      <c r="J102" s="207">
        <f>J200</f>
        <v>0</v>
      </c>
      <c r="L102" s="203"/>
    </row>
    <row r="103" spans="2:12" s="209" customFormat="1" ht="19.95" customHeight="1">
      <c r="B103" s="208"/>
      <c r="D103" s="210" t="s">
        <v>405</v>
      </c>
      <c r="E103" s="211"/>
      <c r="F103" s="211"/>
      <c r="G103" s="211"/>
      <c r="H103" s="211"/>
      <c r="I103" s="211"/>
      <c r="J103" s="212">
        <f>J201</f>
        <v>0</v>
      </c>
      <c r="L103" s="208"/>
    </row>
    <row r="104" spans="2:12" s="209" customFormat="1" ht="19.95" customHeight="1">
      <c r="B104" s="208"/>
      <c r="D104" s="210" t="s">
        <v>406</v>
      </c>
      <c r="E104" s="211"/>
      <c r="F104" s="211"/>
      <c r="G104" s="211"/>
      <c r="H104" s="211"/>
      <c r="I104" s="211"/>
      <c r="J104" s="212">
        <f>J217</f>
        <v>0</v>
      </c>
      <c r="L104" s="208"/>
    </row>
    <row r="105" spans="2:12" s="209" customFormat="1" ht="19.95" customHeight="1">
      <c r="B105" s="208"/>
      <c r="D105" s="210" t="s">
        <v>407</v>
      </c>
      <c r="E105" s="211"/>
      <c r="F105" s="211"/>
      <c r="G105" s="211"/>
      <c r="H105" s="211"/>
      <c r="I105" s="211"/>
      <c r="J105" s="212">
        <f>J221</f>
        <v>0</v>
      </c>
      <c r="L105" s="208"/>
    </row>
    <row r="106" spans="2:12" s="209" customFormat="1" ht="19.95" customHeight="1">
      <c r="B106" s="208"/>
      <c r="D106" s="210" t="s">
        <v>408</v>
      </c>
      <c r="E106" s="211"/>
      <c r="F106" s="211"/>
      <c r="G106" s="211"/>
      <c r="H106" s="211"/>
      <c r="I106" s="211"/>
      <c r="J106" s="212">
        <f>J247</f>
        <v>0</v>
      </c>
      <c r="L106" s="208"/>
    </row>
    <row r="107" spans="2:12" s="209" customFormat="1" ht="19.95" customHeight="1">
      <c r="B107" s="208"/>
      <c r="D107" s="210" t="s">
        <v>409</v>
      </c>
      <c r="E107" s="211"/>
      <c r="F107" s="211"/>
      <c r="G107" s="211"/>
      <c r="H107" s="211"/>
      <c r="I107" s="211"/>
      <c r="J107" s="212">
        <f>J290</f>
        <v>0</v>
      </c>
      <c r="L107" s="208"/>
    </row>
    <row r="108" spans="2:12" s="209" customFormat="1" ht="19.95" customHeight="1">
      <c r="B108" s="208"/>
      <c r="D108" s="210" t="s">
        <v>410</v>
      </c>
      <c r="E108" s="211"/>
      <c r="F108" s="211"/>
      <c r="G108" s="211"/>
      <c r="H108" s="211"/>
      <c r="I108" s="211"/>
      <c r="J108" s="212">
        <f>J310</f>
        <v>0</v>
      </c>
      <c r="L108" s="208"/>
    </row>
    <row r="109" spans="2:12" s="204" customFormat="1" ht="24.9" customHeight="1">
      <c r="B109" s="203"/>
      <c r="D109" s="205" t="s">
        <v>411</v>
      </c>
      <c r="E109" s="206"/>
      <c r="F109" s="206"/>
      <c r="G109" s="206"/>
      <c r="H109" s="206"/>
      <c r="I109" s="206"/>
      <c r="J109" s="207">
        <f>J315</f>
        <v>0</v>
      </c>
      <c r="L109" s="203"/>
    </row>
    <row r="110" spans="2:12" s="209" customFormat="1" ht="19.95" customHeight="1">
      <c r="B110" s="208"/>
      <c r="D110" s="210" t="s">
        <v>412</v>
      </c>
      <c r="E110" s="211"/>
      <c r="F110" s="211"/>
      <c r="G110" s="211"/>
      <c r="H110" s="211"/>
      <c r="I110" s="211"/>
      <c r="J110" s="212">
        <f>J316</f>
        <v>0</v>
      </c>
      <c r="L110" s="208"/>
    </row>
    <row r="111" spans="2:12" s="204" customFormat="1" ht="24.9" customHeight="1">
      <c r="B111" s="203"/>
      <c r="D111" s="205" t="s">
        <v>413</v>
      </c>
      <c r="E111" s="206"/>
      <c r="F111" s="206"/>
      <c r="G111" s="206"/>
      <c r="H111" s="206"/>
      <c r="I111" s="206"/>
      <c r="J111" s="207">
        <f>J319</f>
        <v>0</v>
      </c>
      <c r="L111" s="203"/>
    </row>
    <row r="112" spans="2:12" s="209" customFormat="1" ht="19.95" customHeight="1">
      <c r="B112" s="208"/>
      <c r="D112" s="210" t="s">
        <v>414</v>
      </c>
      <c r="E112" s="211"/>
      <c r="F112" s="211"/>
      <c r="G112" s="211"/>
      <c r="H112" s="211"/>
      <c r="I112" s="211"/>
      <c r="J112" s="212">
        <f>J320</f>
        <v>0</v>
      </c>
      <c r="L112" s="208"/>
    </row>
    <row r="113" spans="2:12" s="209" customFormat="1" ht="19.95" customHeight="1">
      <c r="B113" s="208"/>
      <c r="D113" s="210" t="s">
        <v>415</v>
      </c>
      <c r="E113" s="211"/>
      <c r="F113" s="211"/>
      <c r="G113" s="211"/>
      <c r="H113" s="211"/>
      <c r="I113" s="211"/>
      <c r="J113" s="212">
        <f>J325</f>
        <v>0</v>
      </c>
      <c r="L113" s="208"/>
    </row>
    <row r="114" spans="2:12" s="204" customFormat="1" ht="24.9" customHeight="1">
      <c r="B114" s="203"/>
      <c r="D114" s="205" t="s">
        <v>416</v>
      </c>
      <c r="E114" s="206"/>
      <c r="F114" s="206"/>
      <c r="G114" s="206"/>
      <c r="H114" s="206"/>
      <c r="I114" s="206"/>
      <c r="J114" s="207">
        <f>J328+J341</f>
        <v>0</v>
      </c>
      <c r="L114" s="203"/>
    </row>
    <row r="115" spans="2:12" s="209" customFormat="1" ht="19.95" customHeight="1">
      <c r="B115" s="208"/>
      <c r="D115" s="210" t="s">
        <v>417</v>
      </c>
      <c r="E115" s="211"/>
      <c r="F115" s="211"/>
      <c r="G115" s="211"/>
      <c r="H115" s="211"/>
      <c r="I115" s="211"/>
      <c r="J115" s="212">
        <f>J341</f>
        <v>0</v>
      </c>
      <c r="L115" s="208"/>
    </row>
    <row r="116" spans="2:12" s="169" customFormat="1" ht="21.9" customHeight="1">
      <c r="B116" s="170"/>
      <c r="L116" s="170"/>
    </row>
    <row r="117" spans="2:12" s="169" customFormat="1" ht="6.9" customHeight="1">
      <c r="B117" s="195"/>
      <c r="C117" s="196"/>
      <c r="D117" s="196"/>
      <c r="E117" s="196"/>
      <c r="F117" s="196"/>
      <c r="G117" s="196"/>
      <c r="H117" s="196"/>
      <c r="I117" s="196"/>
      <c r="J117" s="196"/>
      <c r="K117" s="196"/>
      <c r="L117" s="170"/>
    </row>
    <row r="121" spans="2:12" s="169" customFormat="1" ht="6.9" customHeight="1">
      <c r="B121" s="197"/>
      <c r="C121" s="198"/>
      <c r="D121" s="198"/>
      <c r="E121" s="198"/>
      <c r="F121" s="198"/>
      <c r="G121" s="198"/>
      <c r="H121" s="198"/>
      <c r="I121" s="198"/>
      <c r="J121" s="198"/>
      <c r="K121" s="198"/>
      <c r="L121" s="170"/>
    </row>
    <row r="122" spans="2:12" s="169" customFormat="1" ht="24.9" customHeight="1">
      <c r="B122" s="170"/>
      <c r="C122" s="166" t="s">
        <v>418</v>
      </c>
      <c r="L122" s="170"/>
    </row>
    <row r="123" spans="2:12" s="169" customFormat="1" ht="6.9" customHeight="1">
      <c r="B123" s="170"/>
      <c r="L123" s="170"/>
    </row>
    <row r="124" spans="2:12" s="169" customFormat="1" ht="12" customHeight="1">
      <c r="B124" s="170"/>
      <c r="C124" s="168" t="s">
        <v>24</v>
      </c>
      <c r="L124" s="170"/>
    </row>
    <row r="125" spans="2:12" s="169" customFormat="1" ht="16.5" customHeight="1">
      <c r="B125" s="170"/>
      <c r="E125" s="419" t="str">
        <f>E7</f>
        <v>Rekonstrukce kulturní památky - Knihovny Petra Bezruče</v>
      </c>
      <c r="F125" s="419"/>
      <c r="G125" s="419"/>
      <c r="H125" s="419"/>
      <c r="L125" s="170"/>
    </row>
    <row r="126" spans="2:12" s="169" customFormat="1" ht="12" customHeight="1">
      <c r="B126" s="170"/>
      <c r="C126" s="168" t="s">
        <v>363</v>
      </c>
      <c r="L126" s="170"/>
    </row>
    <row r="127" spans="2:12" s="169" customFormat="1" ht="16.5" customHeight="1">
      <c r="B127" s="170"/>
      <c r="E127" s="420" t="str">
        <f>E9</f>
        <v xml:space="preserve">D.1 - Stavebně technické řešení </v>
      </c>
      <c r="F127" s="420"/>
      <c r="G127" s="420"/>
      <c r="H127" s="420"/>
      <c r="L127" s="170"/>
    </row>
    <row r="128" spans="2:12" s="169" customFormat="1" ht="6.9" customHeight="1">
      <c r="B128" s="170"/>
      <c r="L128" s="170"/>
    </row>
    <row r="129" spans="2:65" s="169" customFormat="1" ht="12" customHeight="1">
      <c r="B129" s="170"/>
      <c r="C129" s="168" t="s">
        <v>368</v>
      </c>
      <c r="F129" s="171" t="str">
        <f>F12</f>
        <v>Nádražní okruh 695/27, Opava</v>
      </c>
      <c r="I129" s="168" t="s">
        <v>370</v>
      </c>
      <c r="J129" s="172" t="str">
        <f>IF(J12="","",J12)</f>
        <v>30. 12. 2019</v>
      </c>
      <c r="L129" s="170"/>
    </row>
    <row r="130" spans="2:65" s="169" customFormat="1" ht="6.9" customHeight="1">
      <c r="B130" s="170"/>
      <c r="L130" s="170"/>
    </row>
    <row r="131" spans="2:65" s="169" customFormat="1" ht="27.9" customHeight="1">
      <c r="B131" s="170"/>
      <c r="C131" s="168" t="s">
        <v>371</v>
      </c>
      <c r="F131" s="171" t="str">
        <f>E15</f>
        <v>Statutární město Opava</v>
      </c>
      <c r="I131" s="168" t="s">
        <v>21</v>
      </c>
      <c r="J131" s="199" t="str">
        <f>E21</f>
        <v>DEKPROJEKT s.r.o.</v>
      </c>
      <c r="L131" s="170"/>
    </row>
    <row r="132" spans="2:65" s="169" customFormat="1" ht="15.15" customHeight="1">
      <c r="B132" s="170"/>
      <c r="C132" s="168" t="s">
        <v>20</v>
      </c>
      <c r="F132" s="171" t="str">
        <f>IF(E18="","",E18)</f>
        <v>Na základě výběrového řízení</v>
      </c>
      <c r="I132" s="168" t="s">
        <v>376</v>
      </c>
      <c r="J132" s="199" t="str">
        <f>E24</f>
        <v xml:space="preserve"> </v>
      </c>
      <c r="L132" s="170"/>
    </row>
    <row r="133" spans="2:65" s="169" customFormat="1" ht="10.35" customHeight="1">
      <c r="B133" s="170"/>
      <c r="L133" s="170"/>
    </row>
    <row r="134" spans="2:65" s="220" customFormat="1" ht="29.25" customHeight="1">
      <c r="B134" s="213"/>
      <c r="C134" s="214" t="s">
        <v>419</v>
      </c>
      <c r="D134" s="215" t="s">
        <v>420</v>
      </c>
      <c r="E134" s="215" t="s">
        <v>421</v>
      </c>
      <c r="F134" s="215" t="s">
        <v>422</v>
      </c>
      <c r="G134" s="215" t="s">
        <v>102</v>
      </c>
      <c r="H134" s="215" t="s">
        <v>103</v>
      </c>
      <c r="I134" s="215" t="s">
        <v>423</v>
      </c>
      <c r="J134" s="215" t="s">
        <v>396</v>
      </c>
      <c r="K134" s="216" t="s">
        <v>424</v>
      </c>
      <c r="L134" s="213"/>
      <c r="M134" s="217"/>
      <c r="N134" s="218" t="s">
        <v>107</v>
      </c>
      <c r="O134" s="218" t="s">
        <v>425</v>
      </c>
      <c r="P134" s="218" t="s">
        <v>426</v>
      </c>
      <c r="Q134" s="218" t="s">
        <v>427</v>
      </c>
      <c r="R134" s="218" t="s">
        <v>428</v>
      </c>
      <c r="S134" s="218" t="s">
        <v>429</v>
      </c>
      <c r="T134" s="219" t="s">
        <v>430</v>
      </c>
    </row>
    <row r="135" spans="2:65" s="169" customFormat="1" ht="22.95" customHeight="1">
      <c r="B135" s="170"/>
      <c r="C135" s="221" t="s">
        <v>431</v>
      </c>
      <c r="J135" s="222">
        <f>J136+J200+J315+J319+J328+J341</f>
        <v>0</v>
      </c>
      <c r="L135" s="170"/>
      <c r="M135" s="223"/>
      <c r="N135" s="175"/>
      <c r="O135" s="175"/>
      <c r="P135" s="224">
        <f>P136+P200+P315+P319+P328</f>
        <v>4314.1887569999999</v>
      </c>
      <c r="Q135" s="175"/>
      <c r="R135" s="224">
        <f>R136+R200+R315+R319+R328</f>
        <v>61.961036440000001</v>
      </c>
      <c r="S135" s="175"/>
      <c r="T135" s="225">
        <f>T136+T200+T315+T319+T328</f>
        <v>56.285554000000005</v>
      </c>
      <c r="AT135" s="162" t="s">
        <v>432</v>
      </c>
      <c r="AU135" s="162" t="s">
        <v>398</v>
      </c>
      <c r="BK135" s="226">
        <f>BK136+BK200+BK315+BK319+BK328</f>
        <v>0</v>
      </c>
    </row>
    <row r="136" spans="2:65" s="228" customFormat="1" ht="25.95" customHeight="1">
      <c r="B136" s="227"/>
      <c r="D136" s="229" t="s">
        <v>432</v>
      </c>
      <c r="E136" s="230" t="s">
        <v>26</v>
      </c>
      <c r="F136" s="230" t="s">
        <v>433</v>
      </c>
      <c r="J136" s="231">
        <f>J137+J169+J188+J198</f>
        <v>0</v>
      </c>
      <c r="L136" s="227"/>
      <c r="M136" s="232"/>
      <c r="P136" s="233">
        <f>P137+P169+P188+P198</f>
        <v>946.01963099999989</v>
      </c>
      <c r="R136" s="233">
        <f>R137+R169+R188+R198</f>
        <v>3.7342866999999997</v>
      </c>
      <c r="T136" s="234">
        <f>T137+T169+T188+T198</f>
        <v>3.5185000000000004</v>
      </c>
      <c r="AR136" s="229" t="s">
        <v>51</v>
      </c>
      <c r="AT136" s="235" t="s">
        <v>432</v>
      </c>
      <c r="AU136" s="235" t="s">
        <v>434</v>
      </c>
      <c r="AY136" s="229" t="s">
        <v>435</v>
      </c>
      <c r="BK136" s="236">
        <f>BK137+BK169+BK188+BK198</f>
        <v>0</v>
      </c>
    </row>
    <row r="137" spans="2:65" s="228" customFormat="1" ht="22.95" customHeight="1">
      <c r="B137" s="227"/>
      <c r="D137" s="229" t="s">
        <v>432</v>
      </c>
      <c r="E137" s="237" t="s">
        <v>436</v>
      </c>
      <c r="F137" s="237" t="s">
        <v>437</v>
      </c>
      <c r="J137" s="238">
        <f>J138+J142+J146+J150+J154+J156+J158+J160+J162+J164+J167</f>
        <v>0</v>
      </c>
      <c r="L137" s="227"/>
      <c r="M137" s="232"/>
      <c r="P137" s="233">
        <f>SUM(P138:P165)</f>
        <v>78.590340000000026</v>
      </c>
      <c r="R137" s="233">
        <f>SUM(R138:R165)</f>
        <v>3.7342866999999997</v>
      </c>
      <c r="T137" s="234">
        <f>SUM(T138:T165)</f>
        <v>0</v>
      </c>
      <c r="AR137" s="229" t="s">
        <v>51</v>
      </c>
      <c r="AT137" s="235" t="s">
        <v>432</v>
      </c>
      <c r="AU137" s="235" t="s">
        <v>51</v>
      </c>
      <c r="AY137" s="229" t="s">
        <v>435</v>
      </c>
      <c r="BK137" s="236">
        <f>SUM(BK138:BK165)</f>
        <v>0</v>
      </c>
    </row>
    <row r="138" spans="2:65" s="169" customFormat="1" ht="16.5" customHeight="1">
      <c r="B138" s="239"/>
      <c r="C138" s="240" t="s">
        <v>51</v>
      </c>
      <c r="D138" s="240" t="s">
        <v>438</v>
      </c>
      <c r="E138" s="241" t="s">
        <v>439</v>
      </c>
      <c r="F138" s="242" t="s">
        <v>440</v>
      </c>
      <c r="G138" s="243" t="s">
        <v>124</v>
      </c>
      <c r="H138" s="244">
        <v>70.37</v>
      </c>
      <c r="I138" s="348"/>
      <c r="J138" s="245">
        <f>ROUND(I138*H138,2)</f>
        <v>0</v>
      </c>
      <c r="K138" s="242" t="s">
        <v>441</v>
      </c>
      <c r="L138" s="170"/>
      <c r="M138" s="246"/>
      <c r="N138" s="247" t="s">
        <v>383</v>
      </c>
      <c r="O138" s="248">
        <v>8.6999999999999994E-2</v>
      </c>
      <c r="P138" s="248">
        <f>O138*H138</f>
        <v>6.1221899999999998</v>
      </c>
      <c r="Q138" s="248">
        <v>7.3499999999999998E-3</v>
      </c>
      <c r="R138" s="248">
        <f>Q138*H138</f>
        <v>0.51721950000000005</v>
      </c>
      <c r="S138" s="248">
        <v>0</v>
      </c>
      <c r="T138" s="249">
        <f>S138*H138</f>
        <v>0</v>
      </c>
      <c r="AR138" s="250" t="s">
        <v>442</v>
      </c>
      <c r="AT138" s="250" t="s">
        <v>438</v>
      </c>
      <c r="AU138" s="250" t="s">
        <v>72</v>
      </c>
      <c r="AY138" s="162" t="s">
        <v>435</v>
      </c>
      <c r="BE138" s="251">
        <f>IF(N138="základní",J138,0)</f>
        <v>0</v>
      </c>
      <c r="BF138" s="251">
        <f>IF(N138="snížená",J138,0)</f>
        <v>0</v>
      </c>
      <c r="BG138" s="251">
        <f>IF(N138="zákl. přenesená",J138,0)</f>
        <v>0</v>
      </c>
      <c r="BH138" s="251">
        <f>IF(N138="sníž. přenesená",J138,0)</f>
        <v>0</v>
      </c>
      <c r="BI138" s="251">
        <f>IF(N138="nulová",J138,0)</f>
        <v>0</v>
      </c>
      <c r="BJ138" s="162" t="s">
        <v>51</v>
      </c>
      <c r="BK138" s="251">
        <f>ROUND(I138*H138,2)</f>
        <v>0</v>
      </c>
      <c r="BL138" s="162" t="s">
        <v>442</v>
      </c>
      <c r="BM138" s="250" t="s">
        <v>443</v>
      </c>
    </row>
    <row r="139" spans="2:65" s="253" customFormat="1">
      <c r="B139" s="252"/>
      <c r="D139" s="254" t="s">
        <v>141</v>
      </c>
      <c r="E139" s="255"/>
      <c r="F139" s="256" t="s">
        <v>444</v>
      </c>
      <c r="H139" s="255"/>
      <c r="L139" s="252"/>
      <c r="M139" s="257"/>
      <c r="T139" s="258"/>
      <c r="AT139" s="255" t="s">
        <v>141</v>
      </c>
      <c r="AU139" s="255" t="s">
        <v>72</v>
      </c>
      <c r="AV139" s="253" t="s">
        <v>51</v>
      </c>
      <c r="AW139" s="253" t="s">
        <v>445</v>
      </c>
      <c r="AX139" s="253" t="s">
        <v>434</v>
      </c>
      <c r="AY139" s="255" t="s">
        <v>435</v>
      </c>
    </row>
    <row r="140" spans="2:65" s="260" customFormat="1">
      <c r="B140" s="259"/>
      <c r="D140" s="254" t="s">
        <v>141</v>
      </c>
      <c r="E140" s="261"/>
      <c r="F140" s="262" t="s">
        <v>446</v>
      </c>
      <c r="H140" s="263">
        <v>70.37</v>
      </c>
      <c r="L140" s="259"/>
      <c r="M140" s="264"/>
      <c r="T140" s="265"/>
      <c r="AT140" s="261" t="s">
        <v>141</v>
      </c>
      <c r="AU140" s="261" t="s">
        <v>72</v>
      </c>
      <c r="AV140" s="260" t="s">
        <v>72</v>
      </c>
      <c r="AW140" s="260" t="s">
        <v>445</v>
      </c>
      <c r="AX140" s="260" t="s">
        <v>434</v>
      </c>
      <c r="AY140" s="261" t="s">
        <v>435</v>
      </c>
    </row>
    <row r="141" spans="2:65" s="267" customFormat="1">
      <c r="B141" s="266"/>
      <c r="D141" s="254" t="s">
        <v>141</v>
      </c>
      <c r="E141" s="268"/>
      <c r="F141" s="269" t="s">
        <v>447</v>
      </c>
      <c r="H141" s="270">
        <v>70.37</v>
      </c>
      <c r="L141" s="266"/>
      <c r="M141" s="271"/>
      <c r="T141" s="272"/>
      <c r="AT141" s="268" t="s">
        <v>141</v>
      </c>
      <c r="AU141" s="268" t="s">
        <v>72</v>
      </c>
      <c r="AV141" s="267" t="s">
        <v>442</v>
      </c>
      <c r="AW141" s="267" t="s">
        <v>445</v>
      </c>
      <c r="AX141" s="267" t="s">
        <v>51</v>
      </c>
      <c r="AY141" s="268" t="s">
        <v>435</v>
      </c>
    </row>
    <row r="142" spans="2:65" s="169" customFormat="1" ht="16.5" customHeight="1">
      <c r="B142" s="239"/>
      <c r="C142" s="240" t="s">
        <v>72</v>
      </c>
      <c r="D142" s="240" t="s">
        <v>438</v>
      </c>
      <c r="E142" s="241" t="s">
        <v>448</v>
      </c>
      <c r="F142" s="242" t="s">
        <v>449</v>
      </c>
      <c r="G142" s="243" t="s">
        <v>124</v>
      </c>
      <c r="H142" s="244">
        <v>70.37</v>
      </c>
      <c r="I142" s="348"/>
      <c r="J142" s="245">
        <f>ROUND(I142*H142,2)</f>
        <v>0</v>
      </c>
      <c r="K142" s="242" t="s">
        <v>441</v>
      </c>
      <c r="L142" s="170"/>
      <c r="M142" s="246"/>
      <c r="N142" s="247" t="s">
        <v>383</v>
      </c>
      <c r="O142" s="248">
        <v>0.33</v>
      </c>
      <c r="P142" s="248">
        <f>O142*H142</f>
        <v>23.222100000000001</v>
      </c>
      <c r="Q142" s="248">
        <v>4.3800000000000002E-3</v>
      </c>
      <c r="R142" s="248">
        <f>Q142*H142</f>
        <v>0.30822060000000001</v>
      </c>
      <c r="S142" s="248">
        <v>0</v>
      </c>
      <c r="T142" s="249">
        <f>S142*H142</f>
        <v>0</v>
      </c>
      <c r="AR142" s="250" t="s">
        <v>442</v>
      </c>
      <c r="AT142" s="250" t="s">
        <v>438</v>
      </c>
      <c r="AU142" s="250" t="s">
        <v>72</v>
      </c>
      <c r="AY142" s="162" t="s">
        <v>435</v>
      </c>
      <c r="BE142" s="251">
        <f>IF(N142="základní",J142,0)</f>
        <v>0</v>
      </c>
      <c r="BF142" s="251">
        <f>IF(N142="snížená",J142,0)</f>
        <v>0</v>
      </c>
      <c r="BG142" s="251">
        <f>IF(N142="zákl. přenesená",J142,0)</f>
        <v>0</v>
      </c>
      <c r="BH142" s="251">
        <f>IF(N142="sníž. přenesená",J142,0)</f>
        <v>0</v>
      </c>
      <c r="BI142" s="251">
        <f>IF(N142="nulová",J142,0)</f>
        <v>0</v>
      </c>
      <c r="BJ142" s="162" t="s">
        <v>51</v>
      </c>
      <c r="BK142" s="251">
        <f>ROUND(I142*H142,2)</f>
        <v>0</v>
      </c>
      <c r="BL142" s="162" t="s">
        <v>442</v>
      </c>
      <c r="BM142" s="250" t="s">
        <v>450</v>
      </c>
    </row>
    <row r="143" spans="2:65" s="253" customFormat="1">
      <c r="B143" s="252"/>
      <c r="D143" s="254" t="s">
        <v>141</v>
      </c>
      <c r="E143" s="255"/>
      <c r="F143" s="256" t="s">
        <v>444</v>
      </c>
      <c r="H143" s="255"/>
      <c r="L143" s="252"/>
      <c r="M143" s="257"/>
      <c r="T143" s="258"/>
      <c r="AT143" s="255" t="s">
        <v>141</v>
      </c>
      <c r="AU143" s="255" t="s">
        <v>72</v>
      </c>
      <c r="AV143" s="253" t="s">
        <v>51</v>
      </c>
      <c r="AW143" s="253" t="s">
        <v>445</v>
      </c>
      <c r="AX143" s="253" t="s">
        <v>434</v>
      </c>
      <c r="AY143" s="255" t="s">
        <v>435</v>
      </c>
    </row>
    <row r="144" spans="2:65" s="260" customFormat="1">
      <c r="B144" s="259"/>
      <c r="D144" s="254" t="s">
        <v>141</v>
      </c>
      <c r="E144" s="261"/>
      <c r="F144" s="262" t="s">
        <v>446</v>
      </c>
      <c r="H144" s="263">
        <v>70.37</v>
      </c>
      <c r="L144" s="259"/>
      <c r="M144" s="264"/>
      <c r="T144" s="265"/>
      <c r="AT144" s="261" t="s">
        <v>141</v>
      </c>
      <c r="AU144" s="261" t="s">
        <v>72</v>
      </c>
      <c r="AV144" s="260" t="s">
        <v>72</v>
      </c>
      <c r="AW144" s="260" t="s">
        <v>445</v>
      </c>
      <c r="AX144" s="260" t="s">
        <v>434</v>
      </c>
      <c r="AY144" s="261" t="s">
        <v>435</v>
      </c>
    </row>
    <row r="145" spans="2:65" s="267" customFormat="1">
      <c r="B145" s="266"/>
      <c r="D145" s="254" t="s">
        <v>141</v>
      </c>
      <c r="E145" s="268"/>
      <c r="F145" s="269" t="s">
        <v>447</v>
      </c>
      <c r="H145" s="270">
        <v>70.37</v>
      </c>
      <c r="L145" s="266"/>
      <c r="M145" s="271"/>
      <c r="T145" s="272"/>
      <c r="AT145" s="268" t="s">
        <v>141</v>
      </c>
      <c r="AU145" s="268" t="s">
        <v>72</v>
      </c>
      <c r="AV145" s="267" t="s">
        <v>442</v>
      </c>
      <c r="AW145" s="267" t="s">
        <v>445</v>
      </c>
      <c r="AX145" s="267" t="s">
        <v>51</v>
      </c>
      <c r="AY145" s="268" t="s">
        <v>435</v>
      </c>
    </row>
    <row r="146" spans="2:65" s="169" customFormat="1" ht="16.5" customHeight="1">
      <c r="B146" s="239"/>
      <c r="C146" s="240" t="s">
        <v>53</v>
      </c>
      <c r="D146" s="240" t="s">
        <v>438</v>
      </c>
      <c r="E146" s="241" t="s">
        <v>451</v>
      </c>
      <c r="F146" s="242" t="s">
        <v>452</v>
      </c>
      <c r="G146" s="243" t="s">
        <v>124</v>
      </c>
      <c r="H146" s="244">
        <v>70.37</v>
      </c>
      <c r="I146" s="348"/>
      <c r="J146" s="245">
        <f>ROUND(I146*H146,2)</f>
        <v>0</v>
      </c>
      <c r="K146" s="242" t="s">
        <v>441</v>
      </c>
      <c r="L146" s="170"/>
      <c r="M146" s="246"/>
      <c r="N146" s="247" t="s">
        <v>383</v>
      </c>
      <c r="O146" s="248">
        <v>0.42</v>
      </c>
      <c r="P146" s="248">
        <f>O146*H146</f>
        <v>29.555400000000002</v>
      </c>
      <c r="Q146" s="248">
        <v>3.15E-2</v>
      </c>
      <c r="R146" s="248">
        <f>Q146*H146</f>
        <v>2.2166550000000003</v>
      </c>
      <c r="S146" s="248">
        <v>0</v>
      </c>
      <c r="T146" s="249">
        <f>S146*H146</f>
        <v>0</v>
      </c>
      <c r="AR146" s="250" t="s">
        <v>442</v>
      </c>
      <c r="AT146" s="250" t="s">
        <v>438</v>
      </c>
      <c r="AU146" s="250" t="s">
        <v>72</v>
      </c>
      <c r="AY146" s="162" t="s">
        <v>435</v>
      </c>
      <c r="BE146" s="251">
        <f>IF(N146="základní",J146,0)</f>
        <v>0</v>
      </c>
      <c r="BF146" s="251">
        <f>IF(N146="snížená",J146,0)</f>
        <v>0</v>
      </c>
      <c r="BG146" s="251">
        <f>IF(N146="zákl. přenesená",J146,0)</f>
        <v>0</v>
      </c>
      <c r="BH146" s="251">
        <f>IF(N146="sníž. přenesená",J146,0)</f>
        <v>0</v>
      </c>
      <c r="BI146" s="251">
        <f>IF(N146="nulová",J146,0)</f>
        <v>0</v>
      </c>
      <c r="BJ146" s="162" t="s">
        <v>51</v>
      </c>
      <c r="BK146" s="251">
        <f>ROUND(I146*H146,2)</f>
        <v>0</v>
      </c>
      <c r="BL146" s="162" t="s">
        <v>442</v>
      </c>
      <c r="BM146" s="250" t="s">
        <v>453</v>
      </c>
    </row>
    <row r="147" spans="2:65" s="253" customFormat="1">
      <c r="B147" s="252"/>
      <c r="D147" s="254" t="s">
        <v>141</v>
      </c>
      <c r="E147" s="255"/>
      <c r="F147" s="256" t="s">
        <v>444</v>
      </c>
      <c r="H147" s="255"/>
      <c r="L147" s="252"/>
      <c r="M147" s="257"/>
      <c r="T147" s="258"/>
      <c r="AT147" s="255" t="s">
        <v>141</v>
      </c>
      <c r="AU147" s="255" t="s">
        <v>72</v>
      </c>
      <c r="AV147" s="253" t="s">
        <v>51</v>
      </c>
      <c r="AW147" s="253" t="s">
        <v>445</v>
      </c>
      <c r="AX147" s="253" t="s">
        <v>434</v>
      </c>
      <c r="AY147" s="255" t="s">
        <v>435</v>
      </c>
    </row>
    <row r="148" spans="2:65" s="260" customFormat="1">
      <c r="B148" s="259"/>
      <c r="D148" s="254" t="s">
        <v>141</v>
      </c>
      <c r="E148" s="261"/>
      <c r="F148" s="262" t="s">
        <v>446</v>
      </c>
      <c r="H148" s="263">
        <v>70.37</v>
      </c>
      <c r="L148" s="259"/>
      <c r="M148" s="264"/>
      <c r="T148" s="265"/>
      <c r="AT148" s="261" t="s">
        <v>141</v>
      </c>
      <c r="AU148" s="261" t="s">
        <v>72</v>
      </c>
      <c r="AV148" s="260" t="s">
        <v>72</v>
      </c>
      <c r="AW148" s="260" t="s">
        <v>445</v>
      </c>
      <c r="AX148" s="260" t="s">
        <v>434</v>
      </c>
      <c r="AY148" s="261" t="s">
        <v>435</v>
      </c>
    </row>
    <row r="149" spans="2:65" s="267" customFormat="1">
      <c r="B149" s="266"/>
      <c r="D149" s="254" t="s">
        <v>141</v>
      </c>
      <c r="E149" s="268"/>
      <c r="F149" s="269" t="s">
        <v>447</v>
      </c>
      <c r="H149" s="270">
        <v>70.37</v>
      </c>
      <c r="L149" s="266"/>
      <c r="M149" s="271"/>
      <c r="T149" s="272"/>
      <c r="AT149" s="268" t="s">
        <v>141</v>
      </c>
      <c r="AU149" s="268" t="s">
        <v>72</v>
      </c>
      <c r="AV149" s="267" t="s">
        <v>442</v>
      </c>
      <c r="AW149" s="267" t="s">
        <v>445</v>
      </c>
      <c r="AX149" s="267" t="s">
        <v>51</v>
      </c>
      <c r="AY149" s="268" t="s">
        <v>435</v>
      </c>
    </row>
    <row r="150" spans="2:65" s="169" customFormat="1" ht="16.5" customHeight="1">
      <c r="B150" s="239"/>
      <c r="C150" s="240" t="s">
        <v>442</v>
      </c>
      <c r="D150" s="240" t="s">
        <v>438</v>
      </c>
      <c r="E150" s="241" t="s">
        <v>454</v>
      </c>
      <c r="F150" s="242" t="s">
        <v>455</v>
      </c>
      <c r="G150" s="243" t="s">
        <v>124</v>
      </c>
      <c r="H150" s="244">
        <v>70.37</v>
      </c>
      <c r="I150" s="348"/>
      <c r="J150" s="245">
        <f>ROUND(I150*H150,2)</f>
        <v>0</v>
      </c>
      <c r="K150" s="242" t="s">
        <v>441</v>
      </c>
      <c r="L150" s="170"/>
      <c r="M150" s="246"/>
      <c r="N150" s="247" t="s">
        <v>383</v>
      </c>
      <c r="O150" s="248">
        <v>0.245</v>
      </c>
      <c r="P150" s="248">
        <f>O150*H150</f>
        <v>17.240650000000002</v>
      </c>
      <c r="Q150" s="248">
        <v>2.6800000000000001E-3</v>
      </c>
      <c r="R150" s="248">
        <f>Q150*H150</f>
        <v>0.18859160000000003</v>
      </c>
      <c r="S150" s="248">
        <v>0</v>
      </c>
      <c r="T150" s="249">
        <f>S150*H150</f>
        <v>0</v>
      </c>
      <c r="AR150" s="250" t="s">
        <v>442</v>
      </c>
      <c r="AT150" s="250" t="s">
        <v>438</v>
      </c>
      <c r="AU150" s="250" t="s">
        <v>72</v>
      </c>
      <c r="AY150" s="162" t="s">
        <v>435</v>
      </c>
      <c r="BE150" s="251">
        <f>IF(N150="základní",J150,0)</f>
        <v>0</v>
      </c>
      <c r="BF150" s="251">
        <f>IF(N150="snížená",J150,0)</f>
        <v>0</v>
      </c>
      <c r="BG150" s="251">
        <f>IF(N150="zákl. přenesená",J150,0)</f>
        <v>0</v>
      </c>
      <c r="BH150" s="251">
        <f>IF(N150="sníž. přenesená",J150,0)</f>
        <v>0</v>
      </c>
      <c r="BI150" s="251">
        <f>IF(N150="nulová",J150,0)</f>
        <v>0</v>
      </c>
      <c r="BJ150" s="162" t="s">
        <v>51</v>
      </c>
      <c r="BK150" s="251">
        <f>ROUND(I150*H150,2)</f>
        <v>0</v>
      </c>
      <c r="BL150" s="162" t="s">
        <v>442</v>
      </c>
      <c r="BM150" s="250" t="s">
        <v>456</v>
      </c>
    </row>
    <row r="151" spans="2:65" s="253" customFormat="1">
      <c r="B151" s="252"/>
      <c r="D151" s="254" t="s">
        <v>141</v>
      </c>
      <c r="E151" s="255"/>
      <c r="F151" s="256" t="s">
        <v>444</v>
      </c>
      <c r="H151" s="255"/>
      <c r="L151" s="252"/>
      <c r="M151" s="257"/>
      <c r="T151" s="258"/>
      <c r="AT151" s="255" t="s">
        <v>141</v>
      </c>
      <c r="AU151" s="255" t="s">
        <v>72</v>
      </c>
      <c r="AV151" s="253" t="s">
        <v>51</v>
      </c>
      <c r="AW151" s="253" t="s">
        <v>445</v>
      </c>
      <c r="AX151" s="253" t="s">
        <v>434</v>
      </c>
      <c r="AY151" s="255" t="s">
        <v>435</v>
      </c>
    </row>
    <row r="152" spans="2:65" s="260" customFormat="1">
      <c r="B152" s="259"/>
      <c r="D152" s="254" t="s">
        <v>141</v>
      </c>
      <c r="E152" s="261"/>
      <c r="F152" s="262" t="s">
        <v>446</v>
      </c>
      <c r="H152" s="263">
        <v>70.37</v>
      </c>
      <c r="L152" s="259"/>
      <c r="M152" s="264"/>
      <c r="T152" s="265"/>
      <c r="AT152" s="261" t="s">
        <v>141</v>
      </c>
      <c r="AU152" s="261" t="s">
        <v>72</v>
      </c>
      <c r="AV152" s="260" t="s">
        <v>72</v>
      </c>
      <c r="AW152" s="260" t="s">
        <v>445</v>
      </c>
      <c r="AX152" s="260" t="s">
        <v>434</v>
      </c>
      <c r="AY152" s="261" t="s">
        <v>435</v>
      </c>
    </row>
    <row r="153" spans="2:65" s="267" customFormat="1">
      <c r="B153" s="266"/>
      <c r="D153" s="254" t="s">
        <v>141</v>
      </c>
      <c r="E153" s="268"/>
      <c r="F153" s="269" t="s">
        <v>447</v>
      </c>
      <c r="H153" s="270">
        <v>70.37</v>
      </c>
      <c r="L153" s="266"/>
      <c r="M153" s="271"/>
      <c r="T153" s="272"/>
      <c r="AT153" s="268" t="s">
        <v>141</v>
      </c>
      <c r="AU153" s="268" t="s">
        <v>72</v>
      </c>
      <c r="AV153" s="267" t="s">
        <v>442</v>
      </c>
      <c r="AW153" s="267" t="s">
        <v>445</v>
      </c>
      <c r="AX153" s="267" t="s">
        <v>51</v>
      </c>
      <c r="AY153" s="268" t="s">
        <v>435</v>
      </c>
    </row>
    <row r="154" spans="2:65" s="169" customFormat="1" ht="24" customHeight="1">
      <c r="B154" s="239"/>
      <c r="C154" s="240" t="s">
        <v>55</v>
      </c>
      <c r="D154" s="240" t="s">
        <v>438</v>
      </c>
      <c r="E154" s="241" t="s">
        <v>457</v>
      </c>
      <c r="F154" s="242" t="s">
        <v>458</v>
      </c>
      <c r="G154" s="243" t="s">
        <v>162</v>
      </c>
      <c r="H154" s="244">
        <v>2</v>
      </c>
      <c r="I154" s="348"/>
      <c r="J154" s="245">
        <f>ROUND(I154*H154,2)</f>
        <v>0</v>
      </c>
      <c r="K154" s="242" t="s">
        <v>459</v>
      </c>
      <c r="L154" s="170"/>
      <c r="M154" s="246"/>
      <c r="N154" s="247" t="s">
        <v>383</v>
      </c>
      <c r="O154" s="248">
        <v>0.245</v>
      </c>
      <c r="P154" s="248">
        <f>O154*H154</f>
        <v>0.49</v>
      </c>
      <c r="Q154" s="248">
        <v>5.0360000000000002E-2</v>
      </c>
      <c r="R154" s="248">
        <f>Q154*H154</f>
        <v>0.10072</v>
      </c>
      <c r="S154" s="248">
        <v>0</v>
      </c>
      <c r="T154" s="249">
        <f>S154*H154</f>
        <v>0</v>
      </c>
      <c r="AR154" s="250" t="s">
        <v>442</v>
      </c>
      <c r="AT154" s="250" t="s">
        <v>438</v>
      </c>
      <c r="AU154" s="250" t="s">
        <v>72</v>
      </c>
      <c r="AY154" s="162" t="s">
        <v>435</v>
      </c>
      <c r="BE154" s="251">
        <f>IF(N154="základní",J154,0)</f>
        <v>0</v>
      </c>
      <c r="BF154" s="251">
        <f>IF(N154="snížená",J154,0)</f>
        <v>0</v>
      </c>
      <c r="BG154" s="251">
        <f>IF(N154="zákl. přenesená",J154,0)</f>
        <v>0</v>
      </c>
      <c r="BH154" s="251">
        <f>IF(N154="sníž. přenesená",J154,0)</f>
        <v>0</v>
      </c>
      <c r="BI154" s="251">
        <f>IF(N154="nulová",J154,0)</f>
        <v>0</v>
      </c>
      <c r="BJ154" s="162" t="s">
        <v>51</v>
      </c>
      <c r="BK154" s="251">
        <f>ROUND(I154*H154,2)</f>
        <v>0</v>
      </c>
      <c r="BL154" s="162" t="s">
        <v>442</v>
      </c>
      <c r="BM154" s="250" t="s">
        <v>460</v>
      </c>
    </row>
    <row r="155" spans="2:65" s="169" customFormat="1" ht="28.8">
      <c r="B155" s="170"/>
      <c r="D155" s="254" t="s">
        <v>461</v>
      </c>
      <c r="F155" s="273" t="s">
        <v>462</v>
      </c>
      <c r="L155" s="170"/>
      <c r="M155" s="274"/>
      <c r="T155" s="275"/>
      <c r="AT155" s="162" t="s">
        <v>461</v>
      </c>
      <c r="AU155" s="162" t="s">
        <v>72</v>
      </c>
    </row>
    <row r="156" spans="2:65" s="169" customFormat="1" ht="24" customHeight="1">
      <c r="B156" s="239"/>
      <c r="C156" s="240" t="s">
        <v>436</v>
      </c>
      <c r="D156" s="240" t="s">
        <v>438</v>
      </c>
      <c r="E156" s="241" t="s">
        <v>463</v>
      </c>
      <c r="F156" s="242" t="s">
        <v>464</v>
      </c>
      <c r="G156" s="243" t="s">
        <v>162</v>
      </c>
      <c r="H156" s="244">
        <v>1</v>
      </c>
      <c r="I156" s="348"/>
      <c r="J156" s="245">
        <f>ROUND(I156*H156,2)</f>
        <v>0</v>
      </c>
      <c r="K156" s="242" t="s">
        <v>459</v>
      </c>
      <c r="L156" s="170"/>
      <c r="M156" s="246"/>
      <c r="N156" s="247" t="s">
        <v>383</v>
      </c>
      <c r="O156" s="248">
        <v>0.245</v>
      </c>
      <c r="P156" s="248">
        <f>O156*H156</f>
        <v>0.245</v>
      </c>
      <c r="Q156" s="248">
        <v>5.0360000000000002E-2</v>
      </c>
      <c r="R156" s="248">
        <f>Q156*H156</f>
        <v>5.0360000000000002E-2</v>
      </c>
      <c r="S156" s="248">
        <v>0</v>
      </c>
      <c r="T156" s="249">
        <f>S156*H156</f>
        <v>0</v>
      </c>
      <c r="AR156" s="250" t="s">
        <v>442</v>
      </c>
      <c r="AT156" s="250" t="s">
        <v>438</v>
      </c>
      <c r="AU156" s="250" t="s">
        <v>72</v>
      </c>
      <c r="AY156" s="162" t="s">
        <v>435</v>
      </c>
      <c r="BE156" s="251">
        <f>IF(N156="základní",J156,0)</f>
        <v>0</v>
      </c>
      <c r="BF156" s="251">
        <f>IF(N156="snížená",J156,0)</f>
        <v>0</v>
      </c>
      <c r="BG156" s="251">
        <f>IF(N156="zákl. přenesená",J156,0)</f>
        <v>0</v>
      </c>
      <c r="BH156" s="251">
        <f>IF(N156="sníž. přenesená",J156,0)</f>
        <v>0</v>
      </c>
      <c r="BI156" s="251">
        <f>IF(N156="nulová",J156,0)</f>
        <v>0</v>
      </c>
      <c r="BJ156" s="162" t="s">
        <v>51</v>
      </c>
      <c r="BK156" s="251">
        <f>ROUND(I156*H156,2)</f>
        <v>0</v>
      </c>
      <c r="BL156" s="162" t="s">
        <v>442</v>
      </c>
      <c r="BM156" s="250" t="s">
        <v>465</v>
      </c>
    </row>
    <row r="157" spans="2:65" s="169" customFormat="1" ht="28.8">
      <c r="B157" s="170"/>
      <c r="D157" s="254" t="s">
        <v>461</v>
      </c>
      <c r="F157" s="273" t="s">
        <v>462</v>
      </c>
      <c r="L157" s="170"/>
      <c r="M157" s="274"/>
      <c r="T157" s="275"/>
      <c r="AT157" s="162" t="s">
        <v>461</v>
      </c>
      <c r="AU157" s="162" t="s">
        <v>72</v>
      </c>
    </row>
    <row r="158" spans="2:65" s="169" customFormat="1" ht="24" customHeight="1">
      <c r="B158" s="239"/>
      <c r="C158" s="240" t="s">
        <v>466</v>
      </c>
      <c r="D158" s="240" t="s">
        <v>438</v>
      </c>
      <c r="E158" s="241" t="s">
        <v>467</v>
      </c>
      <c r="F158" s="242" t="s">
        <v>468</v>
      </c>
      <c r="G158" s="243" t="s">
        <v>162</v>
      </c>
      <c r="H158" s="244">
        <v>1</v>
      </c>
      <c r="I158" s="348"/>
      <c r="J158" s="245">
        <f>ROUND(I158*H158,2)</f>
        <v>0</v>
      </c>
      <c r="K158" s="242" t="s">
        <v>459</v>
      </c>
      <c r="L158" s="170"/>
      <c r="M158" s="246"/>
      <c r="N158" s="247" t="s">
        <v>383</v>
      </c>
      <c r="O158" s="248">
        <v>0.245</v>
      </c>
      <c r="P158" s="248">
        <f>O158*H158</f>
        <v>0.245</v>
      </c>
      <c r="Q158" s="248">
        <v>5.0360000000000002E-2</v>
      </c>
      <c r="R158" s="248">
        <f>Q158*H158</f>
        <v>5.0360000000000002E-2</v>
      </c>
      <c r="S158" s="248">
        <v>0</v>
      </c>
      <c r="T158" s="249">
        <f>S158*H158</f>
        <v>0</v>
      </c>
      <c r="AR158" s="250" t="s">
        <v>442</v>
      </c>
      <c r="AT158" s="250" t="s">
        <v>438</v>
      </c>
      <c r="AU158" s="250" t="s">
        <v>72</v>
      </c>
      <c r="AY158" s="162" t="s">
        <v>435</v>
      </c>
      <c r="BE158" s="251">
        <f>IF(N158="základní",J158,0)</f>
        <v>0</v>
      </c>
      <c r="BF158" s="251">
        <f>IF(N158="snížená",J158,0)</f>
        <v>0</v>
      </c>
      <c r="BG158" s="251">
        <f>IF(N158="zákl. přenesená",J158,0)</f>
        <v>0</v>
      </c>
      <c r="BH158" s="251">
        <f>IF(N158="sníž. přenesená",J158,0)</f>
        <v>0</v>
      </c>
      <c r="BI158" s="251">
        <f>IF(N158="nulová",J158,0)</f>
        <v>0</v>
      </c>
      <c r="BJ158" s="162" t="s">
        <v>51</v>
      </c>
      <c r="BK158" s="251">
        <f>ROUND(I158*H158,2)</f>
        <v>0</v>
      </c>
      <c r="BL158" s="162" t="s">
        <v>442</v>
      </c>
      <c r="BM158" s="250" t="s">
        <v>469</v>
      </c>
    </row>
    <row r="159" spans="2:65" s="169" customFormat="1" ht="28.8">
      <c r="B159" s="170"/>
      <c r="D159" s="254" t="s">
        <v>461</v>
      </c>
      <c r="F159" s="273" t="s">
        <v>462</v>
      </c>
      <c r="L159" s="170"/>
      <c r="M159" s="274"/>
      <c r="T159" s="275"/>
      <c r="AT159" s="162" t="s">
        <v>461</v>
      </c>
      <c r="AU159" s="162" t="s">
        <v>72</v>
      </c>
    </row>
    <row r="160" spans="2:65" s="169" customFormat="1" ht="24" customHeight="1">
      <c r="B160" s="239"/>
      <c r="C160" s="240" t="s">
        <v>470</v>
      </c>
      <c r="D160" s="240" t="s">
        <v>438</v>
      </c>
      <c r="E160" s="241" t="s">
        <v>471</v>
      </c>
      <c r="F160" s="242" t="s">
        <v>472</v>
      </c>
      <c r="G160" s="243" t="s">
        <v>162</v>
      </c>
      <c r="H160" s="244">
        <v>1</v>
      </c>
      <c r="I160" s="348"/>
      <c r="J160" s="245">
        <f>ROUND(I160*H160,2)</f>
        <v>0</v>
      </c>
      <c r="K160" s="242" t="s">
        <v>459</v>
      </c>
      <c r="L160" s="170"/>
      <c r="M160" s="246"/>
      <c r="N160" s="247" t="s">
        <v>383</v>
      </c>
      <c r="O160" s="248">
        <v>0.245</v>
      </c>
      <c r="P160" s="248">
        <f>O160*H160</f>
        <v>0.245</v>
      </c>
      <c r="Q160" s="248">
        <v>5.0360000000000002E-2</v>
      </c>
      <c r="R160" s="248">
        <f>Q160*H160</f>
        <v>5.0360000000000002E-2</v>
      </c>
      <c r="S160" s="248">
        <v>0</v>
      </c>
      <c r="T160" s="249">
        <f>S160*H160</f>
        <v>0</v>
      </c>
      <c r="AR160" s="250" t="s">
        <v>442</v>
      </c>
      <c r="AT160" s="250" t="s">
        <v>438</v>
      </c>
      <c r="AU160" s="250" t="s">
        <v>72</v>
      </c>
      <c r="AY160" s="162" t="s">
        <v>435</v>
      </c>
      <c r="BE160" s="251">
        <f>IF(N160="základní",J160,0)</f>
        <v>0</v>
      </c>
      <c r="BF160" s="251">
        <f>IF(N160="snížená",J160,0)</f>
        <v>0</v>
      </c>
      <c r="BG160" s="251">
        <f>IF(N160="zákl. přenesená",J160,0)</f>
        <v>0</v>
      </c>
      <c r="BH160" s="251">
        <f>IF(N160="sníž. přenesená",J160,0)</f>
        <v>0</v>
      </c>
      <c r="BI160" s="251">
        <f>IF(N160="nulová",J160,0)</f>
        <v>0</v>
      </c>
      <c r="BJ160" s="162" t="s">
        <v>51</v>
      </c>
      <c r="BK160" s="251">
        <f>ROUND(I160*H160,2)</f>
        <v>0</v>
      </c>
      <c r="BL160" s="162" t="s">
        <v>442</v>
      </c>
      <c r="BM160" s="250" t="s">
        <v>473</v>
      </c>
    </row>
    <row r="161" spans="2:65" s="169" customFormat="1" ht="28.8">
      <c r="B161" s="170"/>
      <c r="D161" s="254" t="s">
        <v>461</v>
      </c>
      <c r="F161" s="273" t="s">
        <v>462</v>
      </c>
      <c r="L161" s="170"/>
      <c r="M161" s="274"/>
      <c r="T161" s="275"/>
      <c r="AT161" s="162" t="s">
        <v>461</v>
      </c>
      <c r="AU161" s="162" t="s">
        <v>72</v>
      </c>
    </row>
    <row r="162" spans="2:65" s="169" customFormat="1" ht="24" customHeight="1">
      <c r="B162" s="239"/>
      <c r="C162" s="240" t="s">
        <v>474</v>
      </c>
      <c r="D162" s="240" t="s">
        <v>438</v>
      </c>
      <c r="E162" s="241" t="s">
        <v>475</v>
      </c>
      <c r="F162" s="242" t="s">
        <v>476</v>
      </c>
      <c r="G162" s="243" t="s">
        <v>162</v>
      </c>
      <c r="H162" s="244">
        <v>4</v>
      </c>
      <c r="I162" s="348"/>
      <c r="J162" s="245">
        <f>ROUND(I162*H162,2)</f>
        <v>0</v>
      </c>
      <c r="K162" s="242" t="s">
        <v>459</v>
      </c>
      <c r="L162" s="170"/>
      <c r="M162" s="246"/>
      <c r="N162" s="247" t="s">
        <v>383</v>
      </c>
      <c r="O162" s="248">
        <v>0.245</v>
      </c>
      <c r="P162" s="248">
        <f>O162*H162</f>
        <v>0.98</v>
      </c>
      <c r="Q162" s="248">
        <v>5.0360000000000002E-2</v>
      </c>
      <c r="R162" s="248">
        <f>Q162*H162</f>
        <v>0.20144000000000001</v>
      </c>
      <c r="S162" s="248">
        <v>0</v>
      </c>
      <c r="T162" s="249">
        <f>S162*H162</f>
        <v>0</v>
      </c>
      <c r="AR162" s="250" t="s">
        <v>442</v>
      </c>
      <c r="AT162" s="250" t="s">
        <v>438</v>
      </c>
      <c r="AU162" s="250" t="s">
        <v>72</v>
      </c>
      <c r="AY162" s="162" t="s">
        <v>435</v>
      </c>
      <c r="BE162" s="251">
        <f>IF(N162="základní",J162,0)</f>
        <v>0</v>
      </c>
      <c r="BF162" s="251">
        <f>IF(N162="snížená",J162,0)</f>
        <v>0</v>
      </c>
      <c r="BG162" s="251">
        <f>IF(N162="zákl. přenesená",J162,0)</f>
        <v>0</v>
      </c>
      <c r="BH162" s="251">
        <f>IF(N162="sníž. přenesená",J162,0)</f>
        <v>0</v>
      </c>
      <c r="BI162" s="251">
        <f>IF(N162="nulová",J162,0)</f>
        <v>0</v>
      </c>
      <c r="BJ162" s="162" t="s">
        <v>51</v>
      </c>
      <c r="BK162" s="251">
        <f>ROUND(I162*H162,2)</f>
        <v>0</v>
      </c>
      <c r="BL162" s="162" t="s">
        <v>442</v>
      </c>
      <c r="BM162" s="250" t="s">
        <v>477</v>
      </c>
    </row>
    <row r="163" spans="2:65" s="169" customFormat="1" ht="28.8">
      <c r="B163" s="170"/>
      <c r="D163" s="254" t="s">
        <v>461</v>
      </c>
      <c r="F163" s="273" t="s">
        <v>462</v>
      </c>
      <c r="L163" s="170"/>
      <c r="M163" s="274"/>
      <c r="T163" s="275"/>
      <c r="AT163" s="162" t="s">
        <v>461</v>
      </c>
      <c r="AU163" s="162" t="s">
        <v>72</v>
      </c>
    </row>
    <row r="164" spans="2:65" s="169" customFormat="1" ht="24" customHeight="1">
      <c r="B164" s="239"/>
      <c r="C164" s="240" t="s">
        <v>478</v>
      </c>
      <c r="D164" s="240" t="s">
        <v>438</v>
      </c>
      <c r="E164" s="241" t="s">
        <v>479</v>
      </c>
      <c r="F164" s="242" t="s">
        <v>480</v>
      </c>
      <c r="G164" s="243" t="s">
        <v>162</v>
      </c>
      <c r="H164" s="244">
        <v>1</v>
      </c>
      <c r="I164" s="348"/>
      <c r="J164" s="245">
        <f>ROUND(I164*H164,2)</f>
        <v>0</v>
      </c>
      <c r="K164" s="242" t="s">
        <v>459</v>
      </c>
      <c r="L164" s="170"/>
      <c r="M164" s="246"/>
      <c r="N164" s="247" t="s">
        <v>383</v>
      </c>
      <c r="O164" s="248">
        <v>0.245</v>
      </c>
      <c r="P164" s="248">
        <f>O164*H164</f>
        <v>0.245</v>
      </c>
      <c r="Q164" s="248">
        <v>5.0360000000000002E-2</v>
      </c>
      <c r="R164" s="248">
        <f>Q164*H164</f>
        <v>5.0360000000000002E-2</v>
      </c>
      <c r="S164" s="248">
        <v>0</v>
      </c>
      <c r="T164" s="249">
        <f>S164*H164</f>
        <v>0</v>
      </c>
      <c r="AR164" s="250" t="s">
        <v>442</v>
      </c>
      <c r="AT164" s="250" t="s">
        <v>438</v>
      </c>
      <c r="AU164" s="250" t="s">
        <v>72</v>
      </c>
      <c r="AY164" s="162" t="s">
        <v>435</v>
      </c>
      <c r="BE164" s="251">
        <f>IF(N164="základní",J164,0)</f>
        <v>0</v>
      </c>
      <c r="BF164" s="251">
        <f>IF(N164="snížená",J164,0)</f>
        <v>0</v>
      </c>
      <c r="BG164" s="251">
        <f>IF(N164="zákl. přenesená",J164,0)</f>
        <v>0</v>
      </c>
      <c r="BH164" s="251">
        <f>IF(N164="sníž. přenesená",J164,0)</f>
        <v>0</v>
      </c>
      <c r="BI164" s="251">
        <f>IF(N164="nulová",J164,0)</f>
        <v>0</v>
      </c>
      <c r="BJ164" s="162" t="s">
        <v>51</v>
      </c>
      <c r="BK164" s="251">
        <f>ROUND(I164*H164,2)</f>
        <v>0</v>
      </c>
      <c r="BL164" s="162" t="s">
        <v>442</v>
      </c>
      <c r="BM164" s="250" t="s">
        <v>481</v>
      </c>
    </row>
    <row r="165" spans="2:65" s="169" customFormat="1" ht="28.8">
      <c r="B165" s="170"/>
      <c r="D165" s="254" t="s">
        <v>461</v>
      </c>
      <c r="F165" s="273" t="s">
        <v>462</v>
      </c>
      <c r="L165" s="170"/>
      <c r="M165" s="274"/>
      <c r="T165" s="275"/>
      <c r="AT165" s="162" t="s">
        <v>461</v>
      </c>
      <c r="AU165" s="162" t="s">
        <v>72</v>
      </c>
    </row>
    <row r="166" spans="2:65" s="169" customFormat="1" ht="4.2" customHeight="1">
      <c r="B166" s="170"/>
      <c r="D166" s="254"/>
      <c r="F166" s="273"/>
      <c r="L166" s="170"/>
      <c r="M166" s="274"/>
      <c r="T166" s="275"/>
      <c r="AT166" s="162"/>
      <c r="AU166" s="162"/>
    </row>
    <row r="167" spans="2:65" s="169" customFormat="1" ht="16.5" customHeight="1">
      <c r="B167" s="170"/>
      <c r="C167" s="240">
        <v>11</v>
      </c>
      <c r="D167" s="240" t="s">
        <v>438</v>
      </c>
      <c r="E167" s="241" t="s">
        <v>765</v>
      </c>
      <c r="F167" s="242" t="s">
        <v>767</v>
      </c>
      <c r="G167" s="243" t="s">
        <v>768</v>
      </c>
      <c r="H167" s="244">
        <v>6</v>
      </c>
      <c r="I167" s="348"/>
      <c r="J167" s="245">
        <f>ROUND(I167*H167,2)</f>
        <v>0</v>
      </c>
      <c r="K167" s="242" t="s">
        <v>459</v>
      </c>
      <c r="L167" s="170"/>
      <c r="M167" s="274"/>
      <c r="T167" s="275"/>
      <c r="AT167" s="162"/>
      <c r="AU167" s="162"/>
    </row>
    <row r="168" spans="2:65" s="169" customFormat="1" ht="2.4" customHeight="1">
      <c r="B168" s="170"/>
      <c r="D168" s="254"/>
      <c r="F168" s="273"/>
      <c r="L168" s="170"/>
      <c r="M168" s="274"/>
      <c r="T168" s="275"/>
      <c r="AT168" s="162"/>
      <c r="AU168" s="162"/>
    </row>
    <row r="169" spans="2:65" s="228" customFormat="1" ht="22.95" customHeight="1">
      <c r="B169" s="227"/>
      <c r="D169" s="229" t="s">
        <v>432</v>
      </c>
      <c r="E169" s="237" t="s">
        <v>474</v>
      </c>
      <c r="F169" s="237" t="s">
        <v>482</v>
      </c>
      <c r="J169" s="238">
        <f>J170+J175+J177+J178+J179+J180+J181+J182+J183+J184</f>
        <v>0</v>
      </c>
      <c r="L169" s="227"/>
      <c r="M169" s="232"/>
      <c r="P169" s="233">
        <f>SUM(P170:P187)</f>
        <v>505.70344999999998</v>
      </c>
      <c r="R169" s="233">
        <f>SUM(R170:R187)</f>
        <v>0</v>
      </c>
      <c r="T169" s="234">
        <f>SUM(T170:T187)</f>
        <v>3.5185000000000004</v>
      </c>
      <c r="AR169" s="229" t="s">
        <v>51</v>
      </c>
      <c r="AT169" s="235" t="s">
        <v>432</v>
      </c>
      <c r="AU169" s="235" t="s">
        <v>51</v>
      </c>
      <c r="AY169" s="229" t="s">
        <v>435</v>
      </c>
      <c r="BK169" s="236">
        <f>SUM(BK170:BK187)</f>
        <v>0</v>
      </c>
    </row>
    <row r="170" spans="2:65" s="169" customFormat="1" ht="16.5" customHeight="1">
      <c r="B170" s="239"/>
      <c r="C170" s="240">
        <v>12</v>
      </c>
      <c r="D170" s="240" t="s">
        <v>438</v>
      </c>
      <c r="E170" s="241" t="s">
        <v>483</v>
      </c>
      <c r="F170" s="242" t="s">
        <v>484</v>
      </c>
      <c r="G170" s="243" t="s">
        <v>124</v>
      </c>
      <c r="H170" s="244">
        <v>2455.498</v>
      </c>
      <c r="I170" s="348"/>
      <c r="J170" s="245">
        <f>ROUND(I170*H170,2)</f>
        <v>0</v>
      </c>
      <c r="K170" s="242" t="s">
        <v>441</v>
      </c>
      <c r="L170" s="170"/>
      <c r="M170" s="246"/>
      <c r="N170" s="247" t="s">
        <v>383</v>
      </c>
      <c r="O170" s="248">
        <v>0.11899999999999999</v>
      </c>
      <c r="P170" s="248">
        <f>O170*H170</f>
        <v>292.20426199999997</v>
      </c>
      <c r="Q170" s="248">
        <v>0</v>
      </c>
      <c r="R170" s="248">
        <f>Q170*H170</f>
        <v>0</v>
      </c>
      <c r="S170" s="248">
        <v>0</v>
      </c>
      <c r="T170" s="249">
        <f>S170*H170</f>
        <v>0</v>
      </c>
      <c r="AR170" s="250" t="s">
        <v>442</v>
      </c>
      <c r="AT170" s="250" t="s">
        <v>438</v>
      </c>
      <c r="AU170" s="250" t="s">
        <v>72</v>
      </c>
      <c r="AY170" s="162" t="s">
        <v>435</v>
      </c>
      <c r="BE170" s="251">
        <f>IF(N170="základní",J170,0)</f>
        <v>0</v>
      </c>
      <c r="BF170" s="251">
        <f>IF(N170="snížená",J170,0)</f>
        <v>0</v>
      </c>
      <c r="BG170" s="251">
        <f>IF(N170="zákl. přenesená",J170,0)</f>
        <v>0</v>
      </c>
      <c r="BH170" s="251">
        <f>IF(N170="sníž. přenesená",J170,0)</f>
        <v>0</v>
      </c>
      <c r="BI170" s="251">
        <f>IF(N170="nulová",J170,0)</f>
        <v>0</v>
      </c>
      <c r="BJ170" s="162" t="s">
        <v>51</v>
      </c>
      <c r="BK170" s="251">
        <f>ROUND(I170*H170,2)</f>
        <v>0</v>
      </c>
      <c r="BL170" s="162" t="s">
        <v>442</v>
      </c>
      <c r="BM170" s="250" t="s">
        <v>485</v>
      </c>
    </row>
    <row r="171" spans="2:65" s="253" customFormat="1">
      <c r="B171" s="252"/>
      <c r="D171" s="254" t="s">
        <v>141</v>
      </c>
      <c r="E171" s="255"/>
      <c r="F171" s="256" t="s">
        <v>486</v>
      </c>
      <c r="H171" s="255"/>
      <c r="L171" s="252"/>
      <c r="M171" s="257"/>
      <c r="T171" s="258"/>
      <c r="AT171" s="255" t="s">
        <v>141</v>
      </c>
      <c r="AU171" s="255" t="s">
        <v>72</v>
      </c>
      <c r="AV171" s="253" t="s">
        <v>51</v>
      </c>
      <c r="AW171" s="253" t="s">
        <v>445</v>
      </c>
      <c r="AX171" s="253" t="s">
        <v>434</v>
      </c>
      <c r="AY171" s="255" t="s">
        <v>435</v>
      </c>
    </row>
    <row r="172" spans="2:65" s="260" customFormat="1">
      <c r="B172" s="259"/>
      <c r="D172" s="254" t="s">
        <v>141</v>
      </c>
      <c r="E172" s="261"/>
      <c r="F172" s="262" t="s">
        <v>487</v>
      </c>
      <c r="H172" s="263">
        <v>2254.6550000000002</v>
      </c>
      <c r="L172" s="259"/>
      <c r="M172" s="264"/>
      <c r="T172" s="265"/>
      <c r="AT172" s="261" t="s">
        <v>141</v>
      </c>
      <c r="AU172" s="261" t="s">
        <v>72</v>
      </c>
      <c r="AV172" s="260" t="s">
        <v>72</v>
      </c>
      <c r="AW172" s="260" t="s">
        <v>445</v>
      </c>
      <c r="AX172" s="260" t="s">
        <v>434</v>
      </c>
      <c r="AY172" s="261" t="s">
        <v>435</v>
      </c>
    </row>
    <row r="173" spans="2:65" s="260" customFormat="1">
      <c r="B173" s="259"/>
      <c r="D173" s="254" t="s">
        <v>141</v>
      </c>
      <c r="E173" s="261"/>
      <c r="F173" s="262" t="s">
        <v>488</v>
      </c>
      <c r="H173" s="263">
        <v>200.84299999999999</v>
      </c>
      <c r="L173" s="259"/>
      <c r="M173" s="264"/>
      <c r="T173" s="265"/>
      <c r="AT173" s="261" t="s">
        <v>141</v>
      </c>
      <c r="AU173" s="261" t="s">
        <v>72</v>
      </c>
      <c r="AV173" s="260" t="s">
        <v>72</v>
      </c>
      <c r="AW173" s="260" t="s">
        <v>445</v>
      </c>
      <c r="AX173" s="260" t="s">
        <v>434</v>
      </c>
      <c r="AY173" s="261" t="s">
        <v>435</v>
      </c>
    </row>
    <row r="174" spans="2:65" s="267" customFormat="1">
      <c r="B174" s="266"/>
      <c r="D174" s="254" t="s">
        <v>141</v>
      </c>
      <c r="E174" s="268"/>
      <c r="F174" s="269" t="s">
        <v>447</v>
      </c>
      <c r="H174" s="270">
        <v>2455.498</v>
      </c>
      <c r="L174" s="266"/>
      <c r="M174" s="271"/>
      <c r="T174" s="272"/>
      <c r="AT174" s="268" t="s">
        <v>141</v>
      </c>
      <c r="AU174" s="268" t="s">
        <v>72</v>
      </c>
      <c r="AV174" s="267" t="s">
        <v>442</v>
      </c>
      <c r="AW174" s="267" t="s">
        <v>445</v>
      </c>
      <c r="AX174" s="267" t="s">
        <v>51</v>
      </c>
      <c r="AY174" s="268" t="s">
        <v>435</v>
      </c>
    </row>
    <row r="175" spans="2:65" s="169" customFormat="1" ht="16.5" customHeight="1">
      <c r="B175" s="239"/>
      <c r="C175" s="240">
        <v>13</v>
      </c>
      <c r="D175" s="240" t="s">
        <v>438</v>
      </c>
      <c r="E175" s="241" t="s">
        <v>489</v>
      </c>
      <c r="F175" s="242" t="s">
        <v>490</v>
      </c>
      <c r="G175" s="243" t="s">
        <v>124</v>
      </c>
      <c r="H175" s="244">
        <f>H176</f>
        <v>896256.77</v>
      </c>
      <c r="I175" s="348"/>
      <c r="J175" s="245">
        <f>ROUND(I175*H175,2)</f>
        <v>0</v>
      </c>
      <c r="K175" s="242" t="s">
        <v>441</v>
      </c>
      <c r="L175" s="170"/>
      <c r="M175" s="246"/>
      <c r="N175" s="247" t="s">
        <v>383</v>
      </c>
      <c r="O175" s="248">
        <v>0</v>
      </c>
      <c r="P175" s="248">
        <f>O175*H175</f>
        <v>0</v>
      </c>
      <c r="Q175" s="248">
        <v>0</v>
      </c>
      <c r="R175" s="248">
        <f>Q175*H175</f>
        <v>0</v>
      </c>
      <c r="S175" s="248">
        <v>0</v>
      </c>
      <c r="T175" s="249">
        <f>S175*H175</f>
        <v>0</v>
      </c>
      <c r="AR175" s="250" t="s">
        <v>442</v>
      </c>
      <c r="AT175" s="250" t="s">
        <v>438</v>
      </c>
      <c r="AU175" s="250" t="s">
        <v>72</v>
      </c>
      <c r="AY175" s="162" t="s">
        <v>435</v>
      </c>
      <c r="BE175" s="251">
        <f>IF(N175="základní",J175,0)</f>
        <v>0</v>
      </c>
      <c r="BF175" s="251">
        <f>IF(N175="snížená",J175,0)</f>
        <v>0</v>
      </c>
      <c r="BG175" s="251">
        <f>IF(N175="zákl. přenesená",J175,0)</f>
        <v>0</v>
      </c>
      <c r="BH175" s="251">
        <f>IF(N175="sníž. přenesená",J175,0)</f>
        <v>0</v>
      </c>
      <c r="BI175" s="251">
        <f>IF(N175="nulová",J175,0)</f>
        <v>0</v>
      </c>
      <c r="BJ175" s="162" t="s">
        <v>51</v>
      </c>
      <c r="BK175" s="251">
        <f>ROUND(I175*H175,2)</f>
        <v>0</v>
      </c>
      <c r="BL175" s="162" t="s">
        <v>442</v>
      </c>
      <c r="BM175" s="250" t="s">
        <v>491</v>
      </c>
    </row>
    <row r="176" spans="2:65" s="260" customFormat="1">
      <c r="B176" s="259"/>
      <c r="D176" s="254" t="s">
        <v>141</v>
      </c>
      <c r="F176" s="262" t="s">
        <v>760</v>
      </c>
      <c r="H176" s="263">
        <v>896256.77</v>
      </c>
      <c r="L176" s="259"/>
      <c r="M176" s="264"/>
      <c r="T176" s="265"/>
      <c r="AT176" s="261" t="s">
        <v>141</v>
      </c>
      <c r="AU176" s="261" t="s">
        <v>72</v>
      </c>
      <c r="AV176" s="260" t="s">
        <v>72</v>
      </c>
      <c r="AW176" s="260" t="s">
        <v>362</v>
      </c>
      <c r="AX176" s="260" t="s">
        <v>51</v>
      </c>
      <c r="AY176" s="261" t="s">
        <v>435</v>
      </c>
    </row>
    <row r="177" spans="2:65" s="169" customFormat="1" ht="16.5" customHeight="1">
      <c r="B177" s="239"/>
      <c r="C177" s="240">
        <v>14</v>
      </c>
      <c r="D177" s="240" t="s">
        <v>438</v>
      </c>
      <c r="E177" s="318" t="s">
        <v>492</v>
      </c>
      <c r="F177" s="319" t="s">
        <v>493</v>
      </c>
      <c r="G177" s="320" t="s">
        <v>124</v>
      </c>
      <c r="H177" s="321">
        <v>2455.498</v>
      </c>
      <c r="I177" s="349"/>
      <c r="J177" s="322">
        <f>H177*I177</f>
        <v>0</v>
      </c>
      <c r="K177" s="242" t="s">
        <v>441</v>
      </c>
      <c r="L177" s="170"/>
      <c r="M177" s="246"/>
      <c r="N177" s="247" t="s">
        <v>383</v>
      </c>
      <c r="O177" s="248">
        <v>7.5999999999999998E-2</v>
      </c>
      <c r="P177" s="248">
        <f>O177*H177</f>
        <v>186.61784800000001</v>
      </c>
      <c r="Q177" s="248">
        <v>0</v>
      </c>
      <c r="R177" s="248">
        <f>Q177*H177</f>
        <v>0</v>
      </c>
      <c r="S177" s="248">
        <v>0</v>
      </c>
      <c r="T177" s="249">
        <f>S177*H177</f>
        <v>0</v>
      </c>
      <c r="AR177" s="250" t="s">
        <v>442</v>
      </c>
      <c r="AT177" s="250" t="s">
        <v>438</v>
      </c>
      <c r="AU177" s="250" t="s">
        <v>72</v>
      </c>
      <c r="AY177" s="162" t="s">
        <v>435</v>
      </c>
      <c r="BE177" s="251">
        <f>IF(N177="základní",J177,0)</f>
        <v>0</v>
      </c>
      <c r="BF177" s="251">
        <f>IF(N177="snížená",J177,0)</f>
        <v>0</v>
      </c>
      <c r="BG177" s="251">
        <f>IF(N177="zákl. přenesená",J177,0)</f>
        <v>0</v>
      </c>
      <c r="BH177" s="251">
        <f>IF(N177="sníž. přenesená",J177,0)</f>
        <v>0</v>
      </c>
      <c r="BI177" s="251">
        <f>IF(N177="nulová",J177,0)</f>
        <v>0</v>
      </c>
      <c r="BJ177" s="162" t="s">
        <v>51</v>
      </c>
      <c r="BK177" s="251">
        <f>ROUND(I177*H177,2)</f>
        <v>0</v>
      </c>
      <c r="BL177" s="162" t="s">
        <v>442</v>
      </c>
      <c r="BM177" s="250" t="s">
        <v>494</v>
      </c>
    </row>
    <row r="178" spans="2:65" s="169" customFormat="1" ht="16.5" customHeight="1">
      <c r="B178" s="239"/>
      <c r="C178" s="240">
        <v>15</v>
      </c>
      <c r="D178" s="316"/>
      <c r="E178" s="323" t="s">
        <v>194</v>
      </c>
      <c r="F178" s="324" t="s">
        <v>195</v>
      </c>
      <c r="G178" s="325" t="s">
        <v>124</v>
      </c>
      <c r="H178" s="326">
        <v>2455.498</v>
      </c>
      <c r="I178" s="351"/>
      <c r="J178" s="322">
        <f t="shared" ref="J178:J183" si="0">H178*I178</f>
        <v>0</v>
      </c>
      <c r="K178" s="317"/>
      <c r="L178" s="170"/>
      <c r="M178" s="246"/>
      <c r="N178" s="247"/>
      <c r="O178" s="248"/>
      <c r="P178" s="248"/>
      <c r="Q178" s="248"/>
      <c r="R178" s="248"/>
      <c r="S178" s="248"/>
      <c r="T178" s="249"/>
      <c r="AR178" s="250"/>
      <c r="AT178" s="250"/>
      <c r="AU178" s="250"/>
      <c r="AY178" s="162"/>
      <c r="BE178" s="251"/>
      <c r="BF178" s="251"/>
      <c r="BG178" s="251"/>
      <c r="BH178" s="251"/>
      <c r="BI178" s="251"/>
      <c r="BJ178" s="162"/>
      <c r="BK178" s="251"/>
      <c r="BL178" s="162"/>
      <c r="BM178" s="250"/>
    </row>
    <row r="179" spans="2:65" s="169" customFormat="1" ht="16.5" customHeight="1">
      <c r="B179" s="239"/>
      <c r="C179" s="240">
        <v>16</v>
      </c>
      <c r="D179" s="316"/>
      <c r="E179" s="327" t="s">
        <v>196</v>
      </c>
      <c r="F179" s="328" t="s">
        <v>197</v>
      </c>
      <c r="G179" s="329" t="s">
        <v>124</v>
      </c>
      <c r="H179" s="330">
        <v>2455.498</v>
      </c>
      <c r="I179" s="352"/>
      <c r="J179" s="322">
        <f t="shared" si="0"/>
        <v>0</v>
      </c>
      <c r="K179" s="317"/>
      <c r="L179" s="170"/>
      <c r="M179" s="246"/>
      <c r="N179" s="247"/>
      <c r="O179" s="248"/>
      <c r="P179" s="248"/>
      <c r="Q179" s="248"/>
      <c r="R179" s="248"/>
      <c r="S179" s="248"/>
      <c r="T179" s="249"/>
      <c r="AR179" s="250"/>
      <c r="AT179" s="250"/>
      <c r="AU179" s="250"/>
      <c r="AY179" s="162"/>
      <c r="BE179" s="251"/>
      <c r="BF179" s="251"/>
      <c r="BG179" s="251"/>
      <c r="BH179" s="251"/>
      <c r="BI179" s="251"/>
      <c r="BJ179" s="162"/>
      <c r="BK179" s="251"/>
      <c r="BL179" s="162"/>
      <c r="BM179" s="250"/>
    </row>
    <row r="180" spans="2:65" s="169" customFormat="1" ht="16.5" customHeight="1">
      <c r="B180" s="239"/>
      <c r="C180" s="240">
        <v>17</v>
      </c>
      <c r="D180" s="316"/>
      <c r="E180" s="327" t="s">
        <v>198</v>
      </c>
      <c r="F180" s="328" t="s">
        <v>199</v>
      </c>
      <c r="G180" s="329" t="s">
        <v>124</v>
      </c>
      <c r="H180" s="330">
        <v>2455.498</v>
      </c>
      <c r="I180" s="352"/>
      <c r="J180" s="322">
        <f t="shared" si="0"/>
        <v>0</v>
      </c>
      <c r="K180" s="317"/>
      <c r="L180" s="170"/>
      <c r="M180" s="246"/>
      <c r="N180" s="247"/>
      <c r="O180" s="248"/>
      <c r="P180" s="248"/>
      <c r="Q180" s="248"/>
      <c r="R180" s="248"/>
      <c r="S180" s="248"/>
      <c r="T180" s="249"/>
      <c r="AR180" s="250"/>
      <c r="AT180" s="250"/>
      <c r="AU180" s="250"/>
      <c r="AY180" s="162"/>
      <c r="BE180" s="251"/>
      <c r="BF180" s="251"/>
      <c r="BG180" s="251"/>
      <c r="BH180" s="251"/>
      <c r="BI180" s="251"/>
      <c r="BJ180" s="162"/>
      <c r="BK180" s="251"/>
      <c r="BL180" s="162"/>
      <c r="BM180" s="250"/>
    </row>
    <row r="181" spans="2:65" s="169" customFormat="1" ht="16.5" customHeight="1">
      <c r="B181" s="239"/>
      <c r="C181" s="240">
        <v>18</v>
      </c>
      <c r="D181" s="316"/>
      <c r="E181" s="327" t="s">
        <v>200</v>
      </c>
      <c r="F181" s="328" t="s">
        <v>201</v>
      </c>
      <c r="G181" s="329" t="s">
        <v>124</v>
      </c>
      <c r="H181" s="330">
        <v>2455.498</v>
      </c>
      <c r="I181" s="352"/>
      <c r="J181" s="322">
        <f t="shared" si="0"/>
        <v>0</v>
      </c>
      <c r="K181" s="317"/>
      <c r="L181" s="170"/>
      <c r="M181" s="246"/>
      <c r="N181" s="247"/>
      <c r="O181" s="248"/>
      <c r="P181" s="248"/>
      <c r="Q181" s="248"/>
      <c r="R181" s="248"/>
      <c r="S181" s="248"/>
      <c r="T181" s="249"/>
      <c r="AR181" s="250"/>
      <c r="AT181" s="250"/>
      <c r="AU181" s="250"/>
      <c r="AY181" s="162"/>
      <c r="BE181" s="251"/>
      <c r="BF181" s="251"/>
      <c r="BG181" s="251"/>
      <c r="BH181" s="251"/>
      <c r="BI181" s="251"/>
      <c r="BJ181" s="162"/>
      <c r="BK181" s="251"/>
      <c r="BL181" s="162"/>
      <c r="BM181" s="250"/>
    </row>
    <row r="182" spans="2:65" s="169" customFormat="1" ht="16.5" customHeight="1">
      <c r="B182" s="239"/>
      <c r="C182" s="240">
        <v>19</v>
      </c>
      <c r="D182" s="316"/>
      <c r="E182" s="327" t="s">
        <v>202</v>
      </c>
      <c r="F182" s="328" t="s">
        <v>203</v>
      </c>
      <c r="G182" s="329" t="s">
        <v>204</v>
      </c>
      <c r="H182" s="330">
        <v>1</v>
      </c>
      <c r="I182" s="352"/>
      <c r="J182" s="322">
        <f t="shared" si="0"/>
        <v>0</v>
      </c>
      <c r="K182" s="317"/>
      <c r="L182" s="170"/>
      <c r="M182" s="246"/>
      <c r="N182" s="247"/>
      <c r="O182" s="248"/>
      <c r="P182" s="248"/>
      <c r="Q182" s="248"/>
      <c r="R182" s="248"/>
      <c r="S182" s="248"/>
      <c r="T182" s="249"/>
      <c r="AR182" s="250"/>
      <c r="AT182" s="250"/>
      <c r="AU182" s="250"/>
      <c r="AY182" s="162"/>
      <c r="BE182" s="251"/>
      <c r="BF182" s="251"/>
      <c r="BG182" s="251"/>
      <c r="BH182" s="251"/>
      <c r="BI182" s="251"/>
      <c r="BJ182" s="162"/>
      <c r="BK182" s="251"/>
      <c r="BL182" s="162"/>
      <c r="BM182" s="250"/>
    </row>
    <row r="183" spans="2:65" s="169" customFormat="1" ht="16.5" customHeight="1">
      <c r="B183" s="239"/>
      <c r="C183" s="240">
        <v>20</v>
      </c>
      <c r="D183" s="316"/>
      <c r="E183" s="331" t="s">
        <v>205</v>
      </c>
      <c r="F183" s="332" t="s">
        <v>206</v>
      </c>
      <c r="G183" s="333" t="s">
        <v>124</v>
      </c>
      <c r="H183" s="334">
        <v>2455.498</v>
      </c>
      <c r="I183" s="353"/>
      <c r="J183" s="322">
        <f t="shared" si="0"/>
        <v>0</v>
      </c>
      <c r="K183" s="317"/>
      <c r="L183" s="170"/>
      <c r="M183" s="246"/>
      <c r="N183" s="247"/>
      <c r="O183" s="248"/>
      <c r="P183" s="248"/>
      <c r="Q183" s="248"/>
      <c r="R183" s="248"/>
      <c r="S183" s="248"/>
      <c r="T183" s="249"/>
      <c r="AR183" s="250"/>
      <c r="AT183" s="250"/>
      <c r="AU183" s="250"/>
      <c r="AY183" s="162"/>
      <c r="BE183" s="251"/>
      <c r="BF183" s="251"/>
      <c r="BG183" s="251"/>
      <c r="BH183" s="251"/>
      <c r="BI183" s="251"/>
      <c r="BJ183" s="162"/>
      <c r="BK183" s="251"/>
      <c r="BL183" s="162"/>
      <c r="BM183" s="250"/>
    </row>
    <row r="184" spans="2:65" s="169" customFormat="1" ht="16.5" customHeight="1">
      <c r="B184" s="239"/>
      <c r="C184" s="240">
        <v>21</v>
      </c>
      <c r="D184" s="240" t="s">
        <v>438</v>
      </c>
      <c r="E184" s="241" t="s">
        <v>495</v>
      </c>
      <c r="F184" s="242" t="s">
        <v>496</v>
      </c>
      <c r="G184" s="243" t="s">
        <v>124</v>
      </c>
      <c r="H184" s="244">
        <v>70.37</v>
      </c>
      <c r="I184" s="348"/>
      <c r="J184" s="245">
        <f>ROUND(I184*H184,2)</f>
        <v>0</v>
      </c>
      <c r="K184" s="242" t="s">
        <v>441</v>
      </c>
      <c r="L184" s="170"/>
      <c r="M184" s="246"/>
      <c r="N184" s="247" t="s">
        <v>383</v>
      </c>
      <c r="O184" s="248">
        <v>0.38200000000000001</v>
      </c>
      <c r="P184" s="248">
        <f>O184*H184</f>
        <v>26.881340000000002</v>
      </c>
      <c r="Q184" s="248">
        <v>0</v>
      </c>
      <c r="R184" s="248">
        <f>Q184*H184</f>
        <v>0</v>
      </c>
      <c r="S184" s="248">
        <v>0.05</v>
      </c>
      <c r="T184" s="249">
        <f>S184*H184</f>
        <v>3.5185000000000004</v>
      </c>
      <c r="AR184" s="250" t="s">
        <v>442</v>
      </c>
      <c r="AT184" s="250" t="s">
        <v>438</v>
      </c>
      <c r="AU184" s="250" t="s">
        <v>72</v>
      </c>
      <c r="AY184" s="162" t="s">
        <v>435</v>
      </c>
      <c r="BE184" s="251">
        <f>IF(N184="základní",J184,0)</f>
        <v>0</v>
      </c>
      <c r="BF184" s="251">
        <f>IF(N184="snížená",J184,0)</f>
        <v>0</v>
      </c>
      <c r="BG184" s="251">
        <f>IF(N184="zákl. přenesená",J184,0)</f>
        <v>0</v>
      </c>
      <c r="BH184" s="251">
        <f>IF(N184="sníž. přenesená",J184,0)</f>
        <v>0</v>
      </c>
      <c r="BI184" s="251">
        <f>IF(N184="nulová",J184,0)</f>
        <v>0</v>
      </c>
      <c r="BJ184" s="162" t="s">
        <v>51</v>
      </c>
      <c r="BK184" s="251">
        <f>ROUND(I184*H184,2)</f>
        <v>0</v>
      </c>
      <c r="BL184" s="162" t="s">
        <v>442</v>
      </c>
      <c r="BM184" s="250" t="s">
        <v>497</v>
      </c>
    </row>
    <row r="185" spans="2:65" s="253" customFormat="1">
      <c r="B185" s="252"/>
      <c r="D185" s="254" t="s">
        <v>141</v>
      </c>
      <c r="E185" s="255"/>
      <c r="F185" s="256" t="s">
        <v>444</v>
      </c>
      <c r="H185" s="255"/>
      <c r="L185" s="252"/>
      <c r="M185" s="257"/>
      <c r="T185" s="258"/>
      <c r="AT185" s="255" t="s">
        <v>141</v>
      </c>
      <c r="AU185" s="255" t="s">
        <v>72</v>
      </c>
      <c r="AV185" s="253" t="s">
        <v>51</v>
      </c>
      <c r="AW185" s="253" t="s">
        <v>445</v>
      </c>
      <c r="AX185" s="253" t="s">
        <v>434</v>
      </c>
      <c r="AY185" s="255" t="s">
        <v>435</v>
      </c>
    </row>
    <row r="186" spans="2:65" s="260" customFormat="1">
      <c r="B186" s="259"/>
      <c r="D186" s="254" t="s">
        <v>141</v>
      </c>
      <c r="E186" s="261"/>
      <c r="F186" s="262" t="s">
        <v>446</v>
      </c>
      <c r="H186" s="263">
        <v>70.37</v>
      </c>
      <c r="L186" s="259"/>
      <c r="M186" s="264"/>
      <c r="T186" s="265"/>
      <c r="AT186" s="261" t="s">
        <v>141</v>
      </c>
      <c r="AU186" s="261" t="s">
        <v>72</v>
      </c>
      <c r="AV186" s="260" t="s">
        <v>72</v>
      </c>
      <c r="AW186" s="260" t="s">
        <v>445</v>
      </c>
      <c r="AX186" s="260" t="s">
        <v>434</v>
      </c>
      <c r="AY186" s="261" t="s">
        <v>435</v>
      </c>
    </row>
    <row r="187" spans="2:65" s="267" customFormat="1">
      <c r="B187" s="266"/>
      <c r="D187" s="254" t="s">
        <v>141</v>
      </c>
      <c r="E187" s="268"/>
      <c r="F187" s="269" t="s">
        <v>447</v>
      </c>
      <c r="H187" s="270">
        <v>70.37</v>
      </c>
      <c r="L187" s="266"/>
      <c r="M187" s="271"/>
      <c r="T187" s="272"/>
      <c r="AT187" s="268" t="s">
        <v>141</v>
      </c>
      <c r="AU187" s="268" t="s">
        <v>72</v>
      </c>
      <c r="AV187" s="267" t="s">
        <v>442</v>
      </c>
      <c r="AW187" s="267" t="s">
        <v>445</v>
      </c>
      <c r="AX187" s="267" t="s">
        <v>51</v>
      </c>
      <c r="AY187" s="268" t="s">
        <v>435</v>
      </c>
    </row>
    <row r="188" spans="2:65" s="228" customFormat="1" ht="22.95" customHeight="1">
      <c r="B188" s="227"/>
      <c r="D188" s="229" t="s">
        <v>432</v>
      </c>
      <c r="E188" s="237" t="s">
        <v>498</v>
      </c>
      <c r="F188" s="237" t="s">
        <v>499</v>
      </c>
      <c r="J188" s="238">
        <f>J189+J190+J192+J194+J195+J197</f>
        <v>0</v>
      </c>
      <c r="L188" s="227"/>
      <c r="M188" s="232"/>
      <c r="P188" s="233">
        <f>SUM(P189:P197)</f>
        <v>351.32291700000002</v>
      </c>
      <c r="R188" s="233">
        <f>SUM(R189:R197)</f>
        <v>0</v>
      </c>
      <c r="T188" s="234">
        <f>SUM(T189:T197)</f>
        <v>0</v>
      </c>
      <c r="AR188" s="229" t="s">
        <v>51</v>
      </c>
      <c r="AT188" s="235" t="s">
        <v>432</v>
      </c>
      <c r="AU188" s="235" t="s">
        <v>51</v>
      </c>
      <c r="AY188" s="229" t="s">
        <v>435</v>
      </c>
      <c r="BK188" s="236">
        <f>SUM(BK189:BK197)</f>
        <v>0</v>
      </c>
    </row>
    <row r="189" spans="2:65" s="169" customFormat="1" ht="16.5" customHeight="1">
      <c r="B189" s="239"/>
      <c r="C189" s="240">
        <v>22</v>
      </c>
      <c r="D189" s="240" t="s">
        <v>438</v>
      </c>
      <c r="E189" s="241" t="s">
        <v>500</v>
      </c>
      <c r="F189" s="242" t="s">
        <v>501</v>
      </c>
      <c r="G189" s="243" t="s">
        <v>213</v>
      </c>
      <c r="H189" s="244">
        <v>55.738999999999997</v>
      </c>
      <c r="I189" s="348"/>
      <c r="J189" s="245">
        <f>ROUND(I189*H189,2)</f>
        <v>0</v>
      </c>
      <c r="K189" s="242" t="s">
        <v>441</v>
      </c>
      <c r="L189" s="170"/>
      <c r="M189" s="246"/>
      <c r="N189" s="247" t="s">
        <v>383</v>
      </c>
      <c r="O189" s="248">
        <v>5.44</v>
      </c>
      <c r="P189" s="248">
        <f>O189*H189</f>
        <v>303.22016000000002</v>
      </c>
      <c r="Q189" s="248">
        <v>0</v>
      </c>
      <c r="R189" s="248">
        <f>Q189*H189</f>
        <v>0</v>
      </c>
      <c r="S189" s="248">
        <v>0</v>
      </c>
      <c r="T189" s="249">
        <f>S189*H189</f>
        <v>0</v>
      </c>
      <c r="AR189" s="250" t="s">
        <v>442</v>
      </c>
      <c r="AT189" s="250" t="s">
        <v>438</v>
      </c>
      <c r="AU189" s="250" t="s">
        <v>72</v>
      </c>
      <c r="AY189" s="162" t="s">
        <v>435</v>
      </c>
      <c r="BE189" s="251">
        <f>IF(N189="základní",J189,0)</f>
        <v>0</v>
      </c>
      <c r="BF189" s="251">
        <f>IF(N189="snížená",J189,0)</f>
        <v>0</v>
      </c>
      <c r="BG189" s="251">
        <f>IF(N189="zákl. přenesená",J189,0)</f>
        <v>0</v>
      </c>
      <c r="BH189" s="251">
        <f>IF(N189="sníž. přenesená",J189,0)</f>
        <v>0</v>
      </c>
      <c r="BI189" s="251">
        <f>IF(N189="nulová",J189,0)</f>
        <v>0</v>
      </c>
      <c r="BJ189" s="162" t="s">
        <v>51</v>
      </c>
      <c r="BK189" s="251">
        <f>ROUND(I189*H189,2)</f>
        <v>0</v>
      </c>
      <c r="BL189" s="162" t="s">
        <v>442</v>
      </c>
      <c r="BM189" s="250" t="s">
        <v>502</v>
      </c>
    </row>
    <row r="190" spans="2:65" s="169" customFormat="1" ht="16.5" customHeight="1">
      <c r="B190" s="239"/>
      <c r="C190" s="240">
        <v>23</v>
      </c>
      <c r="D190" s="240" t="s">
        <v>438</v>
      </c>
      <c r="E190" s="241" t="s">
        <v>504</v>
      </c>
      <c r="F190" s="242" t="s">
        <v>505</v>
      </c>
      <c r="G190" s="243" t="s">
        <v>213</v>
      </c>
      <c r="H190" s="244">
        <v>55.738999999999997</v>
      </c>
      <c r="I190" s="348"/>
      <c r="J190" s="245">
        <f>ROUND(I190*H190,2)</f>
        <v>0</v>
      </c>
      <c r="K190" s="242" t="s">
        <v>459</v>
      </c>
      <c r="L190" s="170"/>
      <c r="M190" s="246"/>
      <c r="N190" s="247" t="s">
        <v>383</v>
      </c>
      <c r="O190" s="248">
        <v>0</v>
      </c>
      <c r="P190" s="248">
        <f>O190*H190</f>
        <v>0</v>
      </c>
      <c r="Q190" s="248">
        <v>0</v>
      </c>
      <c r="R190" s="248">
        <f>Q190*H190</f>
        <v>0</v>
      </c>
      <c r="S190" s="248">
        <v>0</v>
      </c>
      <c r="T190" s="249">
        <f>S190*H190</f>
        <v>0</v>
      </c>
      <c r="AR190" s="250" t="s">
        <v>442</v>
      </c>
      <c r="AT190" s="250" t="s">
        <v>438</v>
      </c>
      <c r="AU190" s="250" t="s">
        <v>72</v>
      </c>
      <c r="AY190" s="162" t="s">
        <v>435</v>
      </c>
      <c r="BE190" s="251">
        <f>IF(N190="základní",J190,0)</f>
        <v>0</v>
      </c>
      <c r="BF190" s="251">
        <f>IF(N190="snížená",J190,0)</f>
        <v>0</v>
      </c>
      <c r="BG190" s="251">
        <f>IF(N190="zákl. přenesená",J190,0)</f>
        <v>0</v>
      </c>
      <c r="BH190" s="251">
        <f>IF(N190="sníž. přenesená",J190,0)</f>
        <v>0</v>
      </c>
      <c r="BI190" s="251">
        <f>IF(N190="nulová",J190,0)</f>
        <v>0</v>
      </c>
      <c r="BJ190" s="162" t="s">
        <v>51</v>
      </c>
      <c r="BK190" s="251">
        <f>ROUND(I190*H190,2)</f>
        <v>0</v>
      </c>
      <c r="BL190" s="162" t="s">
        <v>442</v>
      </c>
      <c r="BM190" s="250" t="s">
        <v>506</v>
      </c>
    </row>
    <row r="191" spans="2:65" s="169" customFormat="1" ht="28.8">
      <c r="B191" s="170"/>
      <c r="D191" s="254" t="s">
        <v>461</v>
      </c>
      <c r="F191" s="273" t="s">
        <v>507</v>
      </c>
      <c r="L191" s="170"/>
      <c r="M191" s="274"/>
      <c r="T191" s="275"/>
      <c r="AT191" s="162" t="s">
        <v>461</v>
      </c>
      <c r="AU191" s="162" t="s">
        <v>72</v>
      </c>
    </row>
    <row r="192" spans="2:65" s="169" customFormat="1" ht="16.5" customHeight="1">
      <c r="B192" s="239"/>
      <c r="C192" s="240">
        <v>24</v>
      </c>
      <c r="D192" s="240" t="s">
        <v>438</v>
      </c>
      <c r="E192" s="241" t="s">
        <v>508</v>
      </c>
      <c r="F192" s="242" t="s">
        <v>509</v>
      </c>
      <c r="G192" s="243" t="s">
        <v>163</v>
      </c>
      <c r="H192" s="244">
        <v>1</v>
      </c>
      <c r="I192" s="348"/>
      <c r="J192" s="245">
        <f>ROUND(I192*H192,2)</f>
        <v>0</v>
      </c>
      <c r="K192" s="242" t="s">
        <v>459</v>
      </c>
      <c r="L192" s="170"/>
      <c r="M192" s="246"/>
      <c r="N192" s="247" t="s">
        <v>383</v>
      </c>
      <c r="O192" s="248">
        <v>0</v>
      </c>
      <c r="P192" s="248">
        <f>O192*H192</f>
        <v>0</v>
      </c>
      <c r="Q192" s="248">
        <v>0</v>
      </c>
      <c r="R192" s="248">
        <f>Q192*H192</f>
        <v>0</v>
      </c>
      <c r="S192" s="248">
        <v>0</v>
      </c>
      <c r="T192" s="249">
        <f>S192*H192</f>
        <v>0</v>
      </c>
      <c r="AR192" s="250" t="s">
        <v>442</v>
      </c>
      <c r="AT192" s="250" t="s">
        <v>438</v>
      </c>
      <c r="AU192" s="250" t="s">
        <v>72</v>
      </c>
      <c r="AY192" s="162" t="s">
        <v>435</v>
      </c>
      <c r="BE192" s="251">
        <f>IF(N192="základní",J192,0)</f>
        <v>0</v>
      </c>
      <c r="BF192" s="251">
        <f>IF(N192="snížená",J192,0)</f>
        <v>0</v>
      </c>
      <c r="BG192" s="251">
        <f>IF(N192="zákl. přenesená",J192,0)</f>
        <v>0</v>
      </c>
      <c r="BH192" s="251">
        <f>IF(N192="sníž. přenesená",J192,0)</f>
        <v>0</v>
      </c>
      <c r="BI192" s="251">
        <f>IF(N192="nulová",J192,0)</f>
        <v>0</v>
      </c>
      <c r="BJ192" s="162" t="s">
        <v>51</v>
      </c>
      <c r="BK192" s="251">
        <f>ROUND(I192*H192,2)</f>
        <v>0</v>
      </c>
      <c r="BL192" s="162" t="s">
        <v>442</v>
      </c>
      <c r="BM192" s="250" t="s">
        <v>510</v>
      </c>
    </row>
    <row r="193" spans="2:65" s="169" customFormat="1" ht="28.8">
      <c r="B193" s="170"/>
      <c r="D193" s="254" t="s">
        <v>461</v>
      </c>
      <c r="F193" s="273" t="s">
        <v>507</v>
      </c>
      <c r="L193" s="170"/>
      <c r="M193" s="274"/>
      <c r="T193" s="275"/>
      <c r="AT193" s="162" t="s">
        <v>461</v>
      </c>
      <c r="AU193" s="162" t="s">
        <v>72</v>
      </c>
    </row>
    <row r="194" spans="2:65" s="169" customFormat="1" ht="16.5" customHeight="1">
      <c r="B194" s="239"/>
      <c r="C194" s="240">
        <v>25</v>
      </c>
      <c r="D194" s="240" t="s">
        <v>438</v>
      </c>
      <c r="E194" s="241" t="s">
        <v>511</v>
      </c>
      <c r="F194" s="242" t="s">
        <v>512</v>
      </c>
      <c r="G194" s="243" t="s">
        <v>213</v>
      </c>
      <c r="H194" s="244">
        <v>55.738999999999997</v>
      </c>
      <c r="I194" s="348"/>
      <c r="J194" s="245">
        <f>ROUND(I194*H194,2)</f>
        <v>0</v>
      </c>
      <c r="K194" s="242" t="s">
        <v>441</v>
      </c>
      <c r="L194" s="170"/>
      <c r="M194" s="246"/>
      <c r="N194" s="247" t="s">
        <v>383</v>
      </c>
      <c r="O194" s="248">
        <v>0.246</v>
      </c>
      <c r="P194" s="248">
        <f>O194*H194</f>
        <v>13.711793999999999</v>
      </c>
      <c r="Q194" s="248">
        <v>0</v>
      </c>
      <c r="R194" s="248">
        <f>Q194*H194</f>
        <v>0</v>
      </c>
      <c r="S194" s="248">
        <v>0</v>
      </c>
      <c r="T194" s="249">
        <f>S194*H194</f>
        <v>0</v>
      </c>
      <c r="AR194" s="250" t="s">
        <v>442</v>
      </c>
      <c r="AT194" s="250" t="s">
        <v>438</v>
      </c>
      <c r="AU194" s="250" t="s">
        <v>72</v>
      </c>
      <c r="AY194" s="162" t="s">
        <v>435</v>
      </c>
      <c r="BE194" s="251">
        <f>IF(N194="základní",J194,0)</f>
        <v>0</v>
      </c>
      <c r="BF194" s="251">
        <f>IF(N194="snížená",J194,0)</f>
        <v>0</v>
      </c>
      <c r="BG194" s="251">
        <f>IF(N194="zákl. přenesená",J194,0)</f>
        <v>0</v>
      </c>
      <c r="BH194" s="251">
        <f>IF(N194="sníž. přenesená",J194,0)</f>
        <v>0</v>
      </c>
      <c r="BI194" s="251">
        <f>IF(N194="nulová",J194,0)</f>
        <v>0</v>
      </c>
      <c r="BJ194" s="162" t="s">
        <v>51</v>
      </c>
      <c r="BK194" s="251">
        <f>ROUND(I194*H194,2)</f>
        <v>0</v>
      </c>
      <c r="BL194" s="162" t="s">
        <v>442</v>
      </c>
      <c r="BM194" s="250" t="s">
        <v>513</v>
      </c>
    </row>
    <row r="195" spans="2:65" s="169" customFormat="1" ht="16.5" customHeight="1">
      <c r="B195" s="239"/>
      <c r="C195" s="240">
        <v>26</v>
      </c>
      <c r="D195" s="240" t="s">
        <v>438</v>
      </c>
      <c r="E195" s="241" t="s">
        <v>514</v>
      </c>
      <c r="F195" s="242" t="s">
        <v>515</v>
      </c>
      <c r="G195" s="243" t="s">
        <v>213</v>
      </c>
      <c r="H195" s="244">
        <v>1114.78</v>
      </c>
      <c r="I195" s="348"/>
      <c r="J195" s="245">
        <f>ROUND(I195*H195,2)</f>
        <v>0</v>
      </c>
      <c r="K195" s="242" t="s">
        <v>441</v>
      </c>
      <c r="L195" s="170"/>
      <c r="M195" s="246"/>
      <c r="N195" s="247" t="s">
        <v>383</v>
      </c>
      <c r="O195" s="248">
        <v>1.7000000000000001E-2</v>
      </c>
      <c r="P195" s="248">
        <f>O195*H195</f>
        <v>18.951260000000001</v>
      </c>
      <c r="Q195" s="248">
        <v>0</v>
      </c>
      <c r="R195" s="248">
        <f>Q195*H195</f>
        <v>0</v>
      </c>
      <c r="S195" s="248">
        <v>0</v>
      </c>
      <c r="T195" s="249">
        <f>S195*H195</f>
        <v>0</v>
      </c>
      <c r="AR195" s="250" t="s">
        <v>442</v>
      </c>
      <c r="AT195" s="250" t="s">
        <v>438</v>
      </c>
      <c r="AU195" s="250" t="s">
        <v>72</v>
      </c>
      <c r="AY195" s="162" t="s">
        <v>435</v>
      </c>
      <c r="BE195" s="251">
        <f>IF(N195="základní",J195,0)</f>
        <v>0</v>
      </c>
      <c r="BF195" s="251">
        <f>IF(N195="snížená",J195,0)</f>
        <v>0</v>
      </c>
      <c r="BG195" s="251">
        <f>IF(N195="zákl. přenesená",J195,0)</f>
        <v>0</v>
      </c>
      <c r="BH195" s="251">
        <f>IF(N195="sníž. přenesená",J195,0)</f>
        <v>0</v>
      </c>
      <c r="BI195" s="251">
        <f>IF(N195="nulová",J195,0)</f>
        <v>0</v>
      </c>
      <c r="BJ195" s="162" t="s">
        <v>51</v>
      </c>
      <c r="BK195" s="251">
        <f>ROUND(I195*H195,2)</f>
        <v>0</v>
      </c>
      <c r="BL195" s="162" t="s">
        <v>442</v>
      </c>
      <c r="BM195" s="250" t="s">
        <v>516</v>
      </c>
    </row>
    <row r="196" spans="2:65" s="260" customFormat="1">
      <c r="B196" s="259"/>
      <c r="D196" s="254" t="s">
        <v>141</v>
      </c>
      <c r="F196" s="262" t="s">
        <v>517</v>
      </c>
      <c r="H196" s="263">
        <v>1114.78</v>
      </c>
      <c r="L196" s="259"/>
      <c r="M196" s="264"/>
      <c r="T196" s="265"/>
      <c r="AT196" s="261" t="s">
        <v>141</v>
      </c>
      <c r="AU196" s="261" t="s">
        <v>72</v>
      </c>
      <c r="AV196" s="260" t="s">
        <v>72</v>
      </c>
      <c r="AW196" s="260" t="s">
        <v>362</v>
      </c>
      <c r="AX196" s="260" t="s">
        <v>51</v>
      </c>
      <c r="AY196" s="261" t="s">
        <v>435</v>
      </c>
    </row>
    <row r="197" spans="2:65" s="169" customFormat="1" ht="16.5" customHeight="1">
      <c r="B197" s="239"/>
      <c r="C197" s="240">
        <v>27</v>
      </c>
      <c r="D197" s="240" t="s">
        <v>438</v>
      </c>
      <c r="E197" s="241" t="s">
        <v>518</v>
      </c>
      <c r="F197" s="242" t="s">
        <v>519</v>
      </c>
      <c r="G197" s="243" t="s">
        <v>213</v>
      </c>
      <c r="H197" s="244">
        <v>55.738999999999997</v>
      </c>
      <c r="I197" s="348"/>
      <c r="J197" s="245">
        <f>ROUND(I197*H197,2)</f>
        <v>0</v>
      </c>
      <c r="K197" s="242" t="s">
        <v>441</v>
      </c>
      <c r="L197" s="170"/>
      <c r="M197" s="246"/>
      <c r="N197" s="247" t="s">
        <v>383</v>
      </c>
      <c r="O197" s="248">
        <v>0.27700000000000002</v>
      </c>
      <c r="P197" s="248">
        <f>O197*H197</f>
        <v>15.439703</v>
      </c>
      <c r="Q197" s="248">
        <v>0</v>
      </c>
      <c r="R197" s="248">
        <f>Q197*H197</f>
        <v>0</v>
      </c>
      <c r="S197" s="248">
        <v>0</v>
      </c>
      <c r="T197" s="249">
        <f>S197*H197</f>
        <v>0</v>
      </c>
      <c r="AR197" s="250" t="s">
        <v>442</v>
      </c>
      <c r="AT197" s="250" t="s">
        <v>438</v>
      </c>
      <c r="AU197" s="250" t="s">
        <v>72</v>
      </c>
      <c r="AY197" s="162" t="s">
        <v>435</v>
      </c>
      <c r="BE197" s="251">
        <f>IF(N197="základní",J197,0)</f>
        <v>0</v>
      </c>
      <c r="BF197" s="251">
        <f>IF(N197="snížená",J197,0)</f>
        <v>0</v>
      </c>
      <c r="BG197" s="251">
        <f>IF(N197="zákl. přenesená",J197,0)</f>
        <v>0</v>
      </c>
      <c r="BH197" s="251">
        <f>IF(N197="sníž. přenesená",J197,0)</f>
        <v>0</v>
      </c>
      <c r="BI197" s="251">
        <f>IF(N197="nulová",J197,0)</f>
        <v>0</v>
      </c>
      <c r="BJ197" s="162" t="s">
        <v>51</v>
      </c>
      <c r="BK197" s="251">
        <f>ROUND(I197*H197,2)</f>
        <v>0</v>
      </c>
      <c r="BL197" s="162" t="s">
        <v>442</v>
      </c>
      <c r="BM197" s="250" t="s">
        <v>520</v>
      </c>
    </row>
    <row r="198" spans="2:65" s="228" customFormat="1" ht="22.95" customHeight="1">
      <c r="B198" s="227"/>
      <c r="D198" s="229" t="s">
        <v>432</v>
      </c>
      <c r="E198" s="237" t="s">
        <v>521</v>
      </c>
      <c r="F198" s="237" t="s">
        <v>214</v>
      </c>
      <c r="J198" s="238">
        <f>BK198</f>
        <v>0</v>
      </c>
      <c r="L198" s="227"/>
      <c r="M198" s="232"/>
      <c r="P198" s="233">
        <f>P199</f>
        <v>10.402924000000001</v>
      </c>
      <c r="R198" s="233">
        <f>R199</f>
        <v>0</v>
      </c>
      <c r="T198" s="234">
        <f>T199</f>
        <v>0</v>
      </c>
      <c r="AR198" s="229" t="s">
        <v>51</v>
      </c>
      <c r="AT198" s="235" t="s">
        <v>432</v>
      </c>
      <c r="AU198" s="235" t="s">
        <v>51</v>
      </c>
      <c r="AY198" s="229" t="s">
        <v>435</v>
      </c>
      <c r="BK198" s="236">
        <f>BK199</f>
        <v>0</v>
      </c>
    </row>
    <row r="199" spans="2:65" s="169" customFormat="1" ht="16.5" customHeight="1">
      <c r="B199" s="239"/>
      <c r="C199" s="240">
        <v>28</v>
      </c>
      <c r="D199" s="240" t="s">
        <v>438</v>
      </c>
      <c r="E199" s="241" t="s">
        <v>522</v>
      </c>
      <c r="F199" s="242" t="s">
        <v>523</v>
      </c>
      <c r="G199" s="243" t="s">
        <v>213</v>
      </c>
      <c r="H199" s="244">
        <v>3.734</v>
      </c>
      <c r="I199" s="348"/>
      <c r="J199" s="245">
        <f>ROUND(I199*H199,2)</f>
        <v>0</v>
      </c>
      <c r="K199" s="242" t="s">
        <v>441</v>
      </c>
      <c r="L199" s="170"/>
      <c r="M199" s="246"/>
      <c r="N199" s="247" t="s">
        <v>383</v>
      </c>
      <c r="O199" s="248">
        <v>2.786</v>
      </c>
      <c r="P199" s="248">
        <f>O199*H199</f>
        <v>10.402924000000001</v>
      </c>
      <c r="Q199" s="248">
        <v>0</v>
      </c>
      <c r="R199" s="248">
        <f>Q199*H199</f>
        <v>0</v>
      </c>
      <c r="S199" s="248">
        <v>0</v>
      </c>
      <c r="T199" s="249">
        <f>S199*H199</f>
        <v>0</v>
      </c>
      <c r="AR199" s="250" t="s">
        <v>442</v>
      </c>
      <c r="AT199" s="250" t="s">
        <v>438</v>
      </c>
      <c r="AU199" s="250" t="s">
        <v>72</v>
      </c>
      <c r="AY199" s="162" t="s">
        <v>435</v>
      </c>
      <c r="BE199" s="251">
        <f>IF(N199="základní",J199,0)</f>
        <v>0</v>
      </c>
      <c r="BF199" s="251">
        <f>IF(N199="snížená",J199,0)</f>
        <v>0</v>
      </c>
      <c r="BG199" s="251">
        <f>IF(N199="zákl. přenesená",J199,0)</f>
        <v>0</v>
      </c>
      <c r="BH199" s="251">
        <f>IF(N199="sníž. přenesená",J199,0)</f>
        <v>0</v>
      </c>
      <c r="BI199" s="251">
        <f>IF(N199="nulová",J199,0)</f>
        <v>0</v>
      </c>
      <c r="BJ199" s="162" t="s">
        <v>51</v>
      </c>
      <c r="BK199" s="251">
        <f>ROUND(I199*H199,2)</f>
        <v>0</v>
      </c>
      <c r="BL199" s="162" t="s">
        <v>442</v>
      </c>
      <c r="BM199" s="250" t="s">
        <v>524</v>
      </c>
    </row>
    <row r="200" spans="2:65" s="228" customFormat="1" ht="25.95" customHeight="1">
      <c r="B200" s="227"/>
      <c r="D200" s="229" t="s">
        <v>432</v>
      </c>
      <c r="E200" s="230" t="s">
        <v>27</v>
      </c>
      <c r="F200" s="230" t="s">
        <v>525</v>
      </c>
      <c r="J200" s="231">
        <f>J201+J217+J221+J247+J290+J310</f>
        <v>0</v>
      </c>
      <c r="L200" s="227"/>
      <c r="M200" s="232"/>
      <c r="P200" s="233">
        <f>P201+P217+P221+P247+P290+P310</f>
        <v>3368.1691260000002</v>
      </c>
      <c r="R200" s="233">
        <f>R201+R217+R221+R247+R290+R310</f>
        <v>58.226749740000002</v>
      </c>
      <c r="T200" s="234">
        <f>T201+T217+T221+T247+T290+T310</f>
        <v>52.767054000000002</v>
      </c>
      <c r="AR200" s="229" t="s">
        <v>72</v>
      </c>
      <c r="AT200" s="235" t="s">
        <v>432</v>
      </c>
      <c r="AU200" s="235" t="s">
        <v>434</v>
      </c>
      <c r="AY200" s="229" t="s">
        <v>435</v>
      </c>
      <c r="BK200" s="236">
        <f>BK201+BK217+BK221+BK247+BK290+BK310</f>
        <v>0</v>
      </c>
    </row>
    <row r="201" spans="2:65" s="228" customFormat="1" ht="22.95" customHeight="1">
      <c r="B201" s="227"/>
      <c r="D201" s="229" t="s">
        <v>432</v>
      </c>
      <c r="E201" s="237" t="s">
        <v>526</v>
      </c>
      <c r="F201" s="237" t="s">
        <v>527</v>
      </c>
      <c r="J201" s="238">
        <f>J202+J207+J208+J210+J216</f>
        <v>0</v>
      </c>
      <c r="L201" s="227"/>
      <c r="M201" s="232"/>
      <c r="P201" s="233">
        <f>SUM(P202:P216)</f>
        <v>374.89158200000003</v>
      </c>
      <c r="R201" s="233">
        <f>SUM(R202:R216)</f>
        <v>0.41013852000000001</v>
      </c>
      <c r="T201" s="234">
        <f>SUM(T202:T216)</f>
        <v>10.178052000000001</v>
      </c>
      <c r="AR201" s="229" t="s">
        <v>72</v>
      </c>
      <c r="AT201" s="235" t="s">
        <v>432</v>
      </c>
      <c r="AU201" s="235" t="s">
        <v>51</v>
      </c>
      <c r="AY201" s="229" t="s">
        <v>435</v>
      </c>
      <c r="BK201" s="236">
        <f>SUM(BK202:BK216)</f>
        <v>0</v>
      </c>
    </row>
    <row r="202" spans="2:65" s="169" customFormat="1" ht="16.5" customHeight="1">
      <c r="B202" s="239"/>
      <c r="C202" s="240">
        <v>29</v>
      </c>
      <c r="D202" s="240" t="s">
        <v>438</v>
      </c>
      <c r="E202" s="241" t="s">
        <v>528</v>
      </c>
      <c r="F202" s="242" t="s">
        <v>529</v>
      </c>
      <c r="G202" s="243" t="s">
        <v>124</v>
      </c>
      <c r="H202" s="244">
        <v>1696.3420000000001</v>
      </c>
      <c r="I202" s="348"/>
      <c r="J202" s="245">
        <f>ROUND(I202*H202,2)</f>
        <v>0</v>
      </c>
      <c r="K202" s="242" t="s">
        <v>459</v>
      </c>
      <c r="L202" s="170"/>
      <c r="M202" s="246"/>
      <c r="N202" s="247" t="s">
        <v>383</v>
      </c>
      <c r="O202" s="248">
        <v>0.17</v>
      </c>
      <c r="P202" s="248">
        <f>O202*H202</f>
        <v>288.37814000000003</v>
      </c>
      <c r="Q202" s="248">
        <v>0</v>
      </c>
      <c r="R202" s="248">
        <f>Q202*H202</f>
        <v>0</v>
      </c>
      <c r="S202" s="248">
        <v>0</v>
      </c>
      <c r="T202" s="249">
        <f>S202*H202</f>
        <v>0</v>
      </c>
      <c r="AR202" s="250" t="s">
        <v>503</v>
      </c>
      <c r="AT202" s="250" t="s">
        <v>438</v>
      </c>
      <c r="AU202" s="250" t="s">
        <v>72</v>
      </c>
      <c r="AY202" s="162" t="s">
        <v>435</v>
      </c>
      <c r="BE202" s="251">
        <f>IF(N202="základní",J202,0)</f>
        <v>0</v>
      </c>
      <c r="BF202" s="251">
        <f>IF(N202="snížená",J202,0)</f>
        <v>0</v>
      </c>
      <c r="BG202" s="251">
        <f>IF(N202="zákl. přenesená",J202,0)</f>
        <v>0</v>
      </c>
      <c r="BH202" s="251">
        <f>IF(N202="sníž. přenesená",J202,0)</f>
        <v>0</v>
      </c>
      <c r="BI202" s="251">
        <f>IF(N202="nulová",J202,0)</f>
        <v>0</v>
      </c>
      <c r="BJ202" s="162" t="s">
        <v>51</v>
      </c>
      <c r="BK202" s="251">
        <f>ROUND(I202*H202,2)</f>
        <v>0</v>
      </c>
      <c r="BL202" s="162" t="s">
        <v>503</v>
      </c>
      <c r="BM202" s="250" t="s">
        <v>530</v>
      </c>
    </row>
    <row r="203" spans="2:65" s="253" customFormat="1">
      <c r="B203" s="252"/>
      <c r="D203" s="254" t="s">
        <v>141</v>
      </c>
      <c r="E203" s="255"/>
      <c r="F203" s="256" t="s">
        <v>531</v>
      </c>
      <c r="H203" s="255"/>
      <c r="L203" s="252"/>
      <c r="M203" s="257"/>
      <c r="T203" s="258"/>
      <c r="AT203" s="255" t="s">
        <v>141</v>
      </c>
      <c r="AU203" s="255" t="s">
        <v>72</v>
      </c>
      <c r="AV203" s="253" t="s">
        <v>51</v>
      </c>
      <c r="AW203" s="253" t="s">
        <v>445</v>
      </c>
      <c r="AX203" s="253" t="s">
        <v>434</v>
      </c>
      <c r="AY203" s="255" t="s">
        <v>435</v>
      </c>
    </row>
    <row r="204" spans="2:65" s="260" customFormat="1">
      <c r="B204" s="259"/>
      <c r="D204" s="254" t="s">
        <v>141</v>
      </c>
      <c r="E204" s="261"/>
      <c r="F204" s="262" t="s">
        <v>532</v>
      </c>
      <c r="H204" s="263">
        <v>1289.3030000000001</v>
      </c>
      <c r="L204" s="259"/>
      <c r="M204" s="264"/>
      <c r="T204" s="265"/>
      <c r="AT204" s="261" t="s">
        <v>141</v>
      </c>
      <c r="AU204" s="261" t="s">
        <v>72</v>
      </c>
      <c r="AV204" s="260" t="s">
        <v>72</v>
      </c>
      <c r="AW204" s="260" t="s">
        <v>445</v>
      </c>
      <c r="AX204" s="260" t="s">
        <v>434</v>
      </c>
      <c r="AY204" s="261" t="s">
        <v>435</v>
      </c>
    </row>
    <row r="205" spans="2:65" s="260" customFormat="1">
      <c r="B205" s="259"/>
      <c r="D205" s="254" t="s">
        <v>141</v>
      </c>
      <c r="E205" s="261"/>
      <c r="F205" s="262" t="s">
        <v>533</v>
      </c>
      <c r="H205" s="263">
        <v>407.03899999999999</v>
      </c>
      <c r="L205" s="259"/>
      <c r="M205" s="264"/>
      <c r="T205" s="265"/>
      <c r="AT205" s="261" t="s">
        <v>141</v>
      </c>
      <c r="AU205" s="261" t="s">
        <v>72</v>
      </c>
      <c r="AV205" s="260" t="s">
        <v>72</v>
      </c>
      <c r="AW205" s="260" t="s">
        <v>445</v>
      </c>
      <c r="AX205" s="260" t="s">
        <v>434</v>
      </c>
      <c r="AY205" s="261" t="s">
        <v>435</v>
      </c>
    </row>
    <row r="206" spans="2:65" s="267" customFormat="1">
      <c r="B206" s="266"/>
      <c r="D206" s="254" t="s">
        <v>141</v>
      </c>
      <c r="E206" s="268"/>
      <c r="F206" s="269" t="s">
        <v>447</v>
      </c>
      <c r="H206" s="270">
        <v>1696.3420000000001</v>
      </c>
      <c r="L206" s="266"/>
      <c r="M206" s="271"/>
      <c r="T206" s="272"/>
      <c r="AT206" s="268" t="s">
        <v>141</v>
      </c>
      <c r="AU206" s="268" t="s">
        <v>72</v>
      </c>
      <c r="AV206" s="267" t="s">
        <v>442</v>
      </c>
      <c r="AW206" s="267" t="s">
        <v>445</v>
      </c>
      <c r="AX206" s="267" t="s">
        <v>51</v>
      </c>
      <c r="AY206" s="268" t="s">
        <v>435</v>
      </c>
    </row>
    <row r="207" spans="2:65" s="169" customFormat="1" ht="24" customHeight="1">
      <c r="B207" s="239"/>
      <c r="C207" s="276">
        <v>30</v>
      </c>
      <c r="D207" s="276" t="s">
        <v>534</v>
      </c>
      <c r="E207" s="277" t="s">
        <v>535</v>
      </c>
      <c r="F207" s="278" t="s">
        <v>536</v>
      </c>
      <c r="G207" s="279" t="s">
        <v>124</v>
      </c>
      <c r="H207" s="280">
        <v>1416.5260000000001</v>
      </c>
      <c r="I207" s="350"/>
      <c r="J207" s="281">
        <f>ROUND(I207*H207,2)</f>
        <v>0</v>
      </c>
      <c r="K207" s="278" t="s">
        <v>459</v>
      </c>
      <c r="L207" s="282"/>
      <c r="M207" s="283"/>
      <c r="N207" s="284" t="s">
        <v>383</v>
      </c>
      <c r="O207" s="248">
        <v>0</v>
      </c>
      <c r="P207" s="248">
        <f>O207*H207</f>
        <v>0</v>
      </c>
      <c r="Q207" s="248">
        <v>2.2000000000000001E-4</v>
      </c>
      <c r="R207" s="248">
        <f>Q207*H207</f>
        <v>0.31163572</v>
      </c>
      <c r="S207" s="248">
        <v>0</v>
      </c>
      <c r="T207" s="249">
        <f>S207*H207</f>
        <v>0</v>
      </c>
      <c r="AR207" s="250" t="s">
        <v>537</v>
      </c>
      <c r="AT207" s="250" t="s">
        <v>534</v>
      </c>
      <c r="AU207" s="250" t="s">
        <v>72</v>
      </c>
      <c r="AY207" s="162" t="s">
        <v>435</v>
      </c>
      <c r="BE207" s="251">
        <f>IF(N207="základní",J207,0)</f>
        <v>0</v>
      </c>
      <c r="BF207" s="251">
        <f>IF(N207="snížená",J207,0)</f>
        <v>0</v>
      </c>
      <c r="BG207" s="251">
        <f>IF(N207="zákl. přenesená",J207,0)</f>
        <v>0</v>
      </c>
      <c r="BH207" s="251">
        <f>IF(N207="sníž. přenesená",J207,0)</f>
        <v>0</v>
      </c>
      <c r="BI207" s="251">
        <f>IF(N207="nulová",J207,0)</f>
        <v>0</v>
      </c>
      <c r="BJ207" s="162" t="s">
        <v>51</v>
      </c>
      <c r="BK207" s="251">
        <f>ROUND(I207*H207,2)</f>
        <v>0</v>
      </c>
      <c r="BL207" s="162" t="s">
        <v>503</v>
      </c>
      <c r="BM207" s="250" t="s">
        <v>538</v>
      </c>
    </row>
    <row r="208" spans="2:65" s="169" customFormat="1" ht="24" customHeight="1">
      <c r="B208" s="239"/>
      <c r="C208" s="276">
        <v>31</v>
      </c>
      <c r="D208" s="276" t="s">
        <v>534</v>
      </c>
      <c r="E208" s="277" t="s">
        <v>539</v>
      </c>
      <c r="F208" s="278" t="s">
        <v>540</v>
      </c>
      <c r="G208" s="279" t="s">
        <v>124</v>
      </c>
      <c r="H208" s="280">
        <v>447.74</v>
      </c>
      <c r="I208" s="350"/>
      <c r="J208" s="281">
        <f>ROUND(I208*H208,2)</f>
        <v>0</v>
      </c>
      <c r="K208" s="278" t="s">
        <v>459</v>
      </c>
      <c r="L208" s="282"/>
      <c r="M208" s="283"/>
      <c r="N208" s="284" t="s">
        <v>383</v>
      </c>
      <c r="O208" s="248">
        <v>0</v>
      </c>
      <c r="P208" s="248">
        <f>O208*H208</f>
        <v>0</v>
      </c>
      <c r="Q208" s="248">
        <v>2.2000000000000001E-4</v>
      </c>
      <c r="R208" s="248">
        <f>Q208*H208</f>
        <v>9.8502800000000001E-2</v>
      </c>
      <c r="S208" s="248">
        <v>0</v>
      </c>
      <c r="T208" s="249">
        <f>S208*H208</f>
        <v>0</v>
      </c>
      <c r="AR208" s="250" t="s">
        <v>537</v>
      </c>
      <c r="AT208" s="250" t="s">
        <v>534</v>
      </c>
      <c r="AU208" s="250" t="s">
        <v>72</v>
      </c>
      <c r="AY208" s="162" t="s">
        <v>435</v>
      </c>
      <c r="BE208" s="251">
        <f>IF(N208="základní",J208,0)</f>
        <v>0</v>
      </c>
      <c r="BF208" s="251">
        <f>IF(N208="snížená",J208,0)</f>
        <v>0</v>
      </c>
      <c r="BG208" s="251">
        <f>IF(N208="zákl. přenesená",J208,0)</f>
        <v>0</v>
      </c>
      <c r="BH208" s="251">
        <f>IF(N208="sníž. přenesená",J208,0)</f>
        <v>0</v>
      </c>
      <c r="BI208" s="251">
        <f>IF(N208="nulová",J208,0)</f>
        <v>0</v>
      </c>
      <c r="BJ208" s="162" t="s">
        <v>51</v>
      </c>
      <c r="BK208" s="251">
        <f>ROUND(I208*H208,2)</f>
        <v>0</v>
      </c>
      <c r="BL208" s="162" t="s">
        <v>503</v>
      </c>
      <c r="BM208" s="250" t="s">
        <v>541</v>
      </c>
    </row>
    <row r="209" spans="2:65" s="169" customFormat="1" ht="28.8">
      <c r="B209" s="170"/>
      <c r="D209" s="254" t="s">
        <v>461</v>
      </c>
      <c r="F209" s="273" t="s">
        <v>542</v>
      </c>
      <c r="L209" s="170"/>
      <c r="M209" s="274"/>
      <c r="T209" s="275"/>
      <c r="AT209" s="162" t="s">
        <v>461</v>
      </c>
      <c r="AU209" s="162" t="s">
        <v>72</v>
      </c>
    </row>
    <row r="210" spans="2:65" s="169" customFormat="1" ht="16.5" customHeight="1">
      <c r="B210" s="239"/>
      <c r="C210" s="240">
        <v>32</v>
      </c>
      <c r="D210" s="240" t="s">
        <v>438</v>
      </c>
      <c r="E210" s="241" t="s">
        <v>543</v>
      </c>
      <c r="F210" s="242" t="s">
        <v>544</v>
      </c>
      <c r="G210" s="243" t="s">
        <v>124</v>
      </c>
      <c r="H210" s="244">
        <v>1696.3420000000001</v>
      </c>
      <c r="I210" s="348"/>
      <c r="J210" s="245">
        <f>ROUND(I210*H210,2)</f>
        <v>0</v>
      </c>
      <c r="K210" s="242" t="s">
        <v>441</v>
      </c>
      <c r="L210" s="170"/>
      <c r="M210" s="246"/>
      <c r="N210" s="247" t="s">
        <v>383</v>
      </c>
      <c r="O210" s="248">
        <v>5.0999999999999997E-2</v>
      </c>
      <c r="P210" s="248">
        <f>O210*H210</f>
        <v>86.513441999999998</v>
      </c>
      <c r="Q210" s="248">
        <v>0</v>
      </c>
      <c r="R210" s="248">
        <f>Q210*H210</f>
        <v>0</v>
      </c>
      <c r="S210" s="248">
        <v>6.0000000000000001E-3</v>
      </c>
      <c r="T210" s="249">
        <f>S210*H210</f>
        <v>10.178052000000001</v>
      </c>
      <c r="AR210" s="250" t="s">
        <v>503</v>
      </c>
      <c r="AT210" s="250" t="s">
        <v>438</v>
      </c>
      <c r="AU210" s="250" t="s">
        <v>72</v>
      </c>
      <c r="AY210" s="162" t="s">
        <v>435</v>
      </c>
      <c r="BE210" s="251">
        <f>IF(N210="základní",J210,0)</f>
        <v>0</v>
      </c>
      <c r="BF210" s="251">
        <f>IF(N210="snížená",J210,0)</f>
        <v>0</v>
      </c>
      <c r="BG210" s="251">
        <f>IF(N210="zákl. přenesená",J210,0)</f>
        <v>0</v>
      </c>
      <c r="BH210" s="251">
        <f>IF(N210="sníž. přenesená",J210,0)</f>
        <v>0</v>
      </c>
      <c r="BI210" s="251">
        <f>IF(N210="nulová",J210,0)</f>
        <v>0</v>
      </c>
      <c r="BJ210" s="162" t="s">
        <v>51</v>
      </c>
      <c r="BK210" s="251">
        <f>ROUND(I210*H210,2)</f>
        <v>0</v>
      </c>
      <c r="BL210" s="162" t="s">
        <v>503</v>
      </c>
      <c r="BM210" s="250" t="s">
        <v>545</v>
      </c>
    </row>
    <row r="211" spans="2:65" s="169" customFormat="1" ht="19.2">
      <c r="B211" s="170"/>
      <c r="D211" s="254" t="s">
        <v>461</v>
      </c>
      <c r="F211" s="273" t="s">
        <v>546</v>
      </c>
      <c r="L211" s="170"/>
      <c r="M211" s="274"/>
      <c r="T211" s="275"/>
      <c r="AT211" s="162" t="s">
        <v>461</v>
      </c>
      <c r="AU211" s="162" t="s">
        <v>72</v>
      </c>
    </row>
    <row r="212" spans="2:65" s="253" customFormat="1">
      <c r="B212" s="252"/>
      <c r="D212" s="254" t="s">
        <v>141</v>
      </c>
      <c r="E212" s="255"/>
      <c r="F212" s="256" t="s">
        <v>531</v>
      </c>
      <c r="H212" s="255"/>
      <c r="L212" s="252"/>
      <c r="M212" s="257"/>
      <c r="T212" s="258"/>
      <c r="AT212" s="255" t="s">
        <v>141</v>
      </c>
      <c r="AU212" s="255" t="s">
        <v>72</v>
      </c>
      <c r="AV212" s="253" t="s">
        <v>51</v>
      </c>
      <c r="AW212" s="253" t="s">
        <v>445</v>
      </c>
      <c r="AX212" s="253" t="s">
        <v>434</v>
      </c>
      <c r="AY212" s="255" t="s">
        <v>435</v>
      </c>
    </row>
    <row r="213" spans="2:65" s="260" customFormat="1">
      <c r="B213" s="259"/>
      <c r="D213" s="254" t="s">
        <v>141</v>
      </c>
      <c r="E213" s="261"/>
      <c r="F213" s="262" t="s">
        <v>533</v>
      </c>
      <c r="H213" s="263">
        <v>407.03899999999999</v>
      </c>
      <c r="L213" s="259"/>
      <c r="M213" s="264"/>
      <c r="T213" s="265"/>
      <c r="AT213" s="261" t="s">
        <v>141</v>
      </c>
      <c r="AU213" s="261" t="s">
        <v>72</v>
      </c>
      <c r="AV213" s="260" t="s">
        <v>72</v>
      </c>
      <c r="AW213" s="260" t="s">
        <v>445</v>
      </c>
      <c r="AX213" s="260" t="s">
        <v>434</v>
      </c>
      <c r="AY213" s="261" t="s">
        <v>435</v>
      </c>
    </row>
    <row r="214" spans="2:65" s="260" customFormat="1">
      <c r="B214" s="259"/>
      <c r="D214" s="254" t="s">
        <v>141</v>
      </c>
      <c r="E214" s="261"/>
      <c r="F214" s="262" t="s">
        <v>532</v>
      </c>
      <c r="H214" s="263">
        <v>1289.3030000000001</v>
      </c>
      <c r="L214" s="259"/>
      <c r="M214" s="264"/>
      <c r="T214" s="265"/>
      <c r="AT214" s="261" t="s">
        <v>141</v>
      </c>
      <c r="AU214" s="261" t="s">
        <v>72</v>
      </c>
      <c r="AV214" s="260" t="s">
        <v>72</v>
      </c>
      <c r="AW214" s="260" t="s">
        <v>445</v>
      </c>
      <c r="AX214" s="260" t="s">
        <v>434</v>
      </c>
      <c r="AY214" s="261" t="s">
        <v>435</v>
      </c>
    </row>
    <row r="215" spans="2:65" s="267" customFormat="1">
      <c r="B215" s="266"/>
      <c r="D215" s="254" t="s">
        <v>141</v>
      </c>
      <c r="E215" s="268"/>
      <c r="F215" s="269" t="s">
        <v>447</v>
      </c>
      <c r="H215" s="270">
        <v>1696.3420000000001</v>
      </c>
      <c r="L215" s="266"/>
      <c r="M215" s="271"/>
      <c r="T215" s="272"/>
      <c r="AT215" s="268" t="s">
        <v>141</v>
      </c>
      <c r="AU215" s="268" t="s">
        <v>72</v>
      </c>
      <c r="AV215" s="267" t="s">
        <v>442</v>
      </c>
      <c r="AW215" s="267" t="s">
        <v>445</v>
      </c>
      <c r="AX215" s="267" t="s">
        <v>51</v>
      </c>
      <c r="AY215" s="268" t="s">
        <v>435</v>
      </c>
    </row>
    <row r="216" spans="2:65" s="169" customFormat="1" ht="16.5" customHeight="1">
      <c r="B216" s="239"/>
      <c r="C216" s="240">
        <v>33</v>
      </c>
      <c r="D216" s="240" t="s">
        <v>438</v>
      </c>
      <c r="E216" s="241" t="s">
        <v>547</v>
      </c>
      <c r="F216" s="242" t="s">
        <v>548</v>
      </c>
      <c r="G216" s="243" t="s">
        <v>0</v>
      </c>
      <c r="H216" s="244">
        <v>3392.6840000000002</v>
      </c>
      <c r="I216" s="348"/>
      <c r="J216" s="245">
        <f>ROUND(I216*H216,2)</f>
        <v>0</v>
      </c>
      <c r="K216" s="242" t="s">
        <v>441</v>
      </c>
      <c r="L216" s="170"/>
      <c r="M216" s="246"/>
      <c r="N216" s="247" t="s">
        <v>383</v>
      </c>
      <c r="O216" s="248">
        <v>0</v>
      </c>
      <c r="P216" s="248">
        <f>O216*H216</f>
        <v>0</v>
      </c>
      <c r="Q216" s="248">
        <v>0</v>
      </c>
      <c r="R216" s="248">
        <f>Q216*H216</f>
        <v>0</v>
      </c>
      <c r="S216" s="248">
        <v>0</v>
      </c>
      <c r="T216" s="249">
        <f>S216*H216</f>
        <v>0</v>
      </c>
      <c r="AR216" s="250" t="s">
        <v>503</v>
      </c>
      <c r="AT216" s="250" t="s">
        <v>438</v>
      </c>
      <c r="AU216" s="250" t="s">
        <v>72</v>
      </c>
      <c r="AY216" s="162" t="s">
        <v>435</v>
      </c>
      <c r="BE216" s="251">
        <f>IF(N216="základní",J216,0)</f>
        <v>0</v>
      </c>
      <c r="BF216" s="251">
        <f>IF(N216="snížená",J216,0)</f>
        <v>0</v>
      </c>
      <c r="BG216" s="251">
        <f>IF(N216="zákl. přenesená",J216,0)</f>
        <v>0</v>
      </c>
      <c r="BH216" s="251">
        <f>IF(N216="sníž. přenesená",J216,0)</f>
        <v>0</v>
      </c>
      <c r="BI216" s="251">
        <f>IF(N216="nulová",J216,0)</f>
        <v>0</v>
      </c>
      <c r="BJ216" s="162" t="s">
        <v>51</v>
      </c>
      <c r="BK216" s="251">
        <f>ROUND(I216*H216,2)</f>
        <v>0</v>
      </c>
      <c r="BL216" s="162" t="s">
        <v>503</v>
      </c>
      <c r="BM216" s="250" t="s">
        <v>549</v>
      </c>
    </row>
    <row r="217" spans="2:65" s="228" customFormat="1" ht="22.95" customHeight="1">
      <c r="B217" s="227"/>
      <c r="D217" s="229" t="s">
        <v>432</v>
      </c>
      <c r="E217" s="237" t="s">
        <v>550</v>
      </c>
      <c r="F217" s="237" t="s">
        <v>551</v>
      </c>
      <c r="J217" s="238">
        <f>J218+J220</f>
        <v>0</v>
      </c>
      <c r="L217" s="227"/>
      <c r="M217" s="232"/>
      <c r="P217" s="233">
        <f>SUM(P218:P220)</f>
        <v>0</v>
      </c>
      <c r="R217" s="233">
        <f>SUM(R218:R220)</f>
        <v>0</v>
      </c>
      <c r="T217" s="234">
        <f>SUM(T218:T220)</f>
        <v>0</v>
      </c>
      <c r="AR217" s="229" t="s">
        <v>72</v>
      </c>
      <c r="AT217" s="235" t="s">
        <v>432</v>
      </c>
      <c r="AU217" s="235" t="s">
        <v>51</v>
      </c>
      <c r="AY217" s="229" t="s">
        <v>435</v>
      </c>
      <c r="BK217" s="236">
        <f>SUM(BK218:BK220)</f>
        <v>0</v>
      </c>
    </row>
    <row r="218" spans="2:65" s="169" customFormat="1" ht="24" customHeight="1">
      <c r="B218" s="239"/>
      <c r="C218" s="240">
        <v>34</v>
      </c>
      <c r="D218" s="240" t="s">
        <v>438</v>
      </c>
      <c r="E218" s="241" t="s">
        <v>552</v>
      </c>
      <c r="F218" s="242" t="s">
        <v>553</v>
      </c>
      <c r="G218" s="243" t="s">
        <v>163</v>
      </c>
      <c r="H218" s="244">
        <v>1</v>
      </c>
      <c r="I218" s="348"/>
      <c r="J218" s="245">
        <f>ROUND(I218*H218,2)</f>
        <v>0</v>
      </c>
      <c r="K218" s="242" t="s">
        <v>459</v>
      </c>
      <c r="L218" s="170"/>
      <c r="M218" s="246"/>
      <c r="N218" s="247" t="s">
        <v>383</v>
      </c>
      <c r="O218" s="248">
        <v>0</v>
      </c>
      <c r="P218" s="248">
        <f>O218*H218</f>
        <v>0</v>
      </c>
      <c r="Q218" s="248">
        <v>0</v>
      </c>
      <c r="R218" s="248">
        <f>Q218*H218</f>
        <v>0</v>
      </c>
      <c r="S218" s="248">
        <v>0</v>
      </c>
      <c r="T218" s="249">
        <f>S218*H218</f>
        <v>0</v>
      </c>
      <c r="AR218" s="250" t="s">
        <v>503</v>
      </c>
      <c r="AT218" s="250" t="s">
        <v>438</v>
      </c>
      <c r="AU218" s="250" t="s">
        <v>72</v>
      </c>
      <c r="AY218" s="162" t="s">
        <v>435</v>
      </c>
      <c r="BE218" s="251">
        <f>IF(N218="základní",J218,0)</f>
        <v>0</v>
      </c>
      <c r="BF218" s="251">
        <f>IF(N218="snížená",J218,0)</f>
        <v>0</v>
      </c>
      <c r="BG218" s="251">
        <f>IF(N218="zákl. přenesená",J218,0)</f>
        <v>0</v>
      </c>
      <c r="BH218" s="251">
        <f>IF(N218="sníž. přenesená",J218,0)</f>
        <v>0</v>
      </c>
      <c r="BI218" s="251">
        <f>IF(N218="nulová",J218,0)</f>
        <v>0</v>
      </c>
      <c r="BJ218" s="162" t="s">
        <v>51</v>
      </c>
      <c r="BK218" s="251">
        <f>ROUND(I218*H218,2)</f>
        <v>0</v>
      </c>
      <c r="BL218" s="162" t="s">
        <v>503</v>
      </c>
      <c r="BM218" s="250" t="s">
        <v>554</v>
      </c>
    </row>
    <row r="219" spans="2:65" s="169" customFormat="1" ht="38.4">
      <c r="B219" s="170"/>
      <c r="D219" s="254" t="s">
        <v>461</v>
      </c>
      <c r="F219" s="273" t="s">
        <v>555</v>
      </c>
      <c r="L219" s="170"/>
      <c r="M219" s="274"/>
      <c r="T219" s="275"/>
      <c r="AT219" s="162" t="s">
        <v>461</v>
      </c>
      <c r="AU219" s="162" t="s">
        <v>72</v>
      </c>
    </row>
    <row r="220" spans="2:65" s="169" customFormat="1" ht="16.5" customHeight="1">
      <c r="B220" s="239"/>
      <c r="C220" s="240">
        <v>35</v>
      </c>
      <c r="D220" s="240" t="s">
        <v>438</v>
      </c>
      <c r="E220" s="241" t="s">
        <v>556</v>
      </c>
      <c r="F220" s="242" t="s">
        <v>557</v>
      </c>
      <c r="G220" s="243" t="s">
        <v>0</v>
      </c>
      <c r="H220" s="244">
        <v>150</v>
      </c>
      <c r="I220" s="348"/>
      <c r="J220" s="245">
        <f>ROUND(I220*H220,2)</f>
        <v>0</v>
      </c>
      <c r="K220" s="242" t="s">
        <v>441</v>
      </c>
      <c r="L220" s="170"/>
      <c r="M220" s="246"/>
      <c r="N220" s="247" t="s">
        <v>383</v>
      </c>
      <c r="O220" s="248">
        <v>0</v>
      </c>
      <c r="P220" s="248">
        <f>O220*H220</f>
        <v>0</v>
      </c>
      <c r="Q220" s="248">
        <v>0</v>
      </c>
      <c r="R220" s="248">
        <f>Q220*H220</f>
        <v>0</v>
      </c>
      <c r="S220" s="248">
        <v>0</v>
      </c>
      <c r="T220" s="249">
        <f>S220*H220</f>
        <v>0</v>
      </c>
      <c r="AR220" s="250" t="s">
        <v>503</v>
      </c>
      <c r="AT220" s="250" t="s">
        <v>438</v>
      </c>
      <c r="AU220" s="250" t="s">
        <v>72</v>
      </c>
      <c r="AY220" s="162" t="s">
        <v>435</v>
      </c>
      <c r="BE220" s="251">
        <f>IF(N220="základní",J220,0)</f>
        <v>0</v>
      </c>
      <c r="BF220" s="251">
        <f>IF(N220="snížená",J220,0)</f>
        <v>0</v>
      </c>
      <c r="BG220" s="251">
        <f>IF(N220="zákl. přenesená",J220,0)</f>
        <v>0</v>
      </c>
      <c r="BH220" s="251">
        <f>IF(N220="sníž. přenesená",J220,0)</f>
        <v>0</v>
      </c>
      <c r="BI220" s="251">
        <f>IF(N220="nulová",J220,0)</f>
        <v>0</v>
      </c>
      <c r="BJ220" s="162" t="s">
        <v>51</v>
      </c>
      <c r="BK220" s="251">
        <f>ROUND(I220*H220,2)</f>
        <v>0</v>
      </c>
      <c r="BL220" s="162" t="s">
        <v>503</v>
      </c>
      <c r="BM220" s="250" t="s">
        <v>558</v>
      </c>
    </row>
    <row r="221" spans="2:65" s="228" customFormat="1" ht="22.95" customHeight="1">
      <c r="B221" s="227"/>
      <c r="D221" s="229" t="s">
        <v>432</v>
      </c>
      <c r="E221" s="237" t="s">
        <v>559</v>
      </c>
      <c r="F221" s="237" t="s">
        <v>560</v>
      </c>
      <c r="J221" s="238">
        <f>J222+J230+J232+J238+J243+J245+J246</f>
        <v>0</v>
      </c>
      <c r="L221" s="227"/>
      <c r="M221" s="232"/>
      <c r="P221" s="233">
        <f>SUM(P222:P246)</f>
        <v>701.58291999999994</v>
      </c>
      <c r="R221" s="233">
        <f>SUM(R222:R246)</f>
        <v>37.626873960000005</v>
      </c>
      <c r="T221" s="234">
        <f>SUM(T222:T246)</f>
        <v>13.994820000000001</v>
      </c>
      <c r="AR221" s="229" t="s">
        <v>72</v>
      </c>
      <c r="AT221" s="235" t="s">
        <v>432</v>
      </c>
      <c r="AU221" s="235" t="s">
        <v>51</v>
      </c>
      <c r="AY221" s="229" t="s">
        <v>435</v>
      </c>
      <c r="BK221" s="236">
        <f>SUM(BK222:BK246)</f>
        <v>0</v>
      </c>
    </row>
    <row r="222" spans="2:65" s="169" customFormat="1" ht="16.5" customHeight="1">
      <c r="B222" s="239"/>
      <c r="C222" s="240">
        <v>36</v>
      </c>
      <c r="D222" s="240" t="s">
        <v>438</v>
      </c>
      <c r="E222" s="241" t="s">
        <v>561</v>
      </c>
      <c r="F222" s="242" t="s">
        <v>562</v>
      </c>
      <c r="G222" s="243" t="s">
        <v>124</v>
      </c>
      <c r="H222" s="244">
        <v>1340.027</v>
      </c>
      <c r="I222" s="348"/>
      <c r="J222" s="245">
        <f>ROUND(I222*H222,2)</f>
        <v>0</v>
      </c>
      <c r="K222" s="242" t="s">
        <v>441</v>
      </c>
      <c r="L222" s="170"/>
      <c r="M222" s="246"/>
      <c r="N222" s="247" t="s">
        <v>383</v>
      </c>
      <c r="O222" s="248">
        <v>0.28999999999999998</v>
      </c>
      <c r="P222" s="248">
        <f>O222*H222</f>
        <v>388.60782999999998</v>
      </c>
      <c r="Q222" s="248">
        <v>0</v>
      </c>
      <c r="R222" s="248">
        <f>Q222*H222</f>
        <v>0</v>
      </c>
      <c r="S222" s="248">
        <v>0</v>
      </c>
      <c r="T222" s="249">
        <f>S222*H222</f>
        <v>0</v>
      </c>
      <c r="AR222" s="250" t="s">
        <v>503</v>
      </c>
      <c r="AT222" s="250" t="s">
        <v>438</v>
      </c>
      <c r="AU222" s="250" t="s">
        <v>72</v>
      </c>
      <c r="AY222" s="162" t="s">
        <v>435</v>
      </c>
      <c r="BE222" s="251">
        <f>IF(N222="základní",J222,0)</f>
        <v>0</v>
      </c>
      <c r="BF222" s="251">
        <f>IF(N222="snížená",J222,0)</f>
        <v>0</v>
      </c>
      <c r="BG222" s="251">
        <f>IF(N222="zákl. přenesená",J222,0)</f>
        <v>0</v>
      </c>
      <c r="BH222" s="251">
        <f>IF(N222="sníž. přenesená",J222,0)</f>
        <v>0</v>
      </c>
      <c r="BI222" s="251">
        <f>IF(N222="nulová",J222,0)</f>
        <v>0</v>
      </c>
      <c r="BJ222" s="162" t="s">
        <v>51</v>
      </c>
      <c r="BK222" s="251">
        <f>ROUND(I222*H222,2)</f>
        <v>0</v>
      </c>
      <c r="BL222" s="162" t="s">
        <v>503</v>
      </c>
      <c r="BM222" s="250" t="s">
        <v>563</v>
      </c>
    </row>
    <row r="223" spans="2:65" s="253" customFormat="1">
      <c r="B223" s="252"/>
      <c r="D223" s="254" t="s">
        <v>141</v>
      </c>
      <c r="E223" s="255"/>
      <c r="F223" s="256" t="s">
        <v>531</v>
      </c>
      <c r="H223" s="255"/>
      <c r="L223" s="252"/>
      <c r="M223" s="257"/>
      <c r="T223" s="258"/>
      <c r="AT223" s="255" t="s">
        <v>141</v>
      </c>
      <c r="AU223" s="255" t="s">
        <v>72</v>
      </c>
      <c r="AV223" s="253" t="s">
        <v>51</v>
      </c>
      <c r="AW223" s="253" t="s">
        <v>445</v>
      </c>
      <c r="AX223" s="253" t="s">
        <v>434</v>
      </c>
      <c r="AY223" s="255" t="s">
        <v>435</v>
      </c>
    </row>
    <row r="224" spans="2:65" s="253" customFormat="1">
      <c r="B224" s="252"/>
      <c r="D224" s="254" t="s">
        <v>141</v>
      </c>
      <c r="E224" s="255"/>
      <c r="F224" s="256" t="s">
        <v>564</v>
      </c>
      <c r="H224" s="255"/>
      <c r="L224" s="252"/>
      <c r="M224" s="257"/>
      <c r="T224" s="258"/>
      <c r="AT224" s="255" t="s">
        <v>141</v>
      </c>
      <c r="AU224" s="255" t="s">
        <v>72</v>
      </c>
      <c r="AV224" s="253" t="s">
        <v>51</v>
      </c>
      <c r="AW224" s="253" t="s">
        <v>445</v>
      </c>
      <c r="AX224" s="253" t="s">
        <v>434</v>
      </c>
      <c r="AY224" s="255" t="s">
        <v>435</v>
      </c>
    </row>
    <row r="225" spans="2:65" s="260" customFormat="1">
      <c r="B225" s="259"/>
      <c r="D225" s="254" t="s">
        <v>141</v>
      </c>
      <c r="E225" s="261"/>
      <c r="F225" s="262" t="s">
        <v>565</v>
      </c>
      <c r="H225" s="263">
        <v>223.87100000000001</v>
      </c>
      <c r="L225" s="259"/>
      <c r="M225" s="264"/>
      <c r="T225" s="265"/>
      <c r="AT225" s="261" t="s">
        <v>141</v>
      </c>
      <c r="AU225" s="261" t="s">
        <v>72</v>
      </c>
      <c r="AV225" s="260" t="s">
        <v>72</v>
      </c>
      <c r="AW225" s="260" t="s">
        <v>445</v>
      </c>
      <c r="AX225" s="260" t="s">
        <v>434</v>
      </c>
      <c r="AY225" s="261" t="s">
        <v>435</v>
      </c>
    </row>
    <row r="226" spans="2:65" s="260" customFormat="1">
      <c r="B226" s="259"/>
      <c r="D226" s="254" t="s">
        <v>141</v>
      </c>
      <c r="E226" s="261"/>
      <c r="F226" s="262" t="s">
        <v>566</v>
      </c>
      <c r="H226" s="263">
        <v>709.11699999999996</v>
      </c>
      <c r="L226" s="259"/>
      <c r="M226" s="264"/>
      <c r="T226" s="265"/>
      <c r="AT226" s="261" t="s">
        <v>141</v>
      </c>
      <c r="AU226" s="261" t="s">
        <v>72</v>
      </c>
      <c r="AV226" s="260" t="s">
        <v>72</v>
      </c>
      <c r="AW226" s="260" t="s">
        <v>445</v>
      </c>
      <c r="AX226" s="260" t="s">
        <v>434</v>
      </c>
      <c r="AY226" s="261" t="s">
        <v>435</v>
      </c>
    </row>
    <row r="227" spans="2:65" s="286" customFormat="1">
      <c r="B227" s="285"/>
      <c r="D227" s="254" t="s">
        <v>141</v>
      </c>
      <c r="E227" s="287"/>
      <c r="F227" s="288" t="s">
        <v>567</v>
      </c>
      <c r="H227" s="289">
        <v>932.98800000000006</v>
      </c>
      <c r="L227" s="285"/>
      <c r="M227" s="290"/>
      <c r="T227" s="291"/>
      <c r="AT227" s="287" t="s">
        <v>141</v>
      </c>
      <c r="AU227" s="287" t="s">
        <v>72</v>
      </c>
      <c r="AV227" s="286" t="s">
        <v>53</v>
      </c>
      <c r="AW227" s="286" t="s">
        <v>445</v>
      </c>
      <c r="AX227" s="286" t="s">
        <v>434</v>
      </c>
      <c r="AY227" s="287" t="s">
        <v>435</v>
      </c>
    </row>
    <row r="228" spans="2:65" s="260" customFormat="1">
      <c r="B228" s="259"/>
      <c r="D228" s="254" t="s">
        <v>141</v>
      </c>
      <c r="E228" s="261"/>
      <c r="F228" s="262" t="s">
        <v>533</v>
      </c>
      <c r="H228" s="263">
        <v>407.03899999999999</v>
      </c>
      <c r="L228" s="259"/>
      <c r="M228" s="264"/>
      <c r="T228" s="265"/>
      <c r="AT228" s="261" t="s">
        <v>141</v>
      </c>
      <c r="AU228" s="261" t="s">
        <v>72</v>
      </c>
      <c r="AV228" s="260" t="s">
        <v>72</v>
      </c>
      <c r="AW228" s="260" t="s">
        <v>445</v>
      </c>
      <c r="AX228" s="260" t="s">
        <v>434</v>
      </c>
      <c r="AY228" s="261" t="s">
        <v>435</v>
      </c>
    </row>
    <row r="229" spans="2:65" s="267" customFormat="1">
      <c r="B229" s="266"/>
      <c r="D229" s="254" t="s">
        <v>141</v>
      </c>
      <c r="E229" s="268"/>
      <c r="F229" s="269" t="s">
        <v>447</v>
      </c>
      <c r="H229" s="270">
        <v>1340.027</v>
      </c>
      <c r="L229" s="266"/>
      <c r="M229" s="271"/>
      <c r="T229" s="272"/>
      <c r="AT229" s="268" t="s">
        <v>141</v>
      </c>
      <c r="AU229" s="268" t="s">
        <v>72</v>
      </c>
      <c r="AV229" s="267" t="s">
        <v>442</v>
      </c>
      <c r="AW229" s="267" t="s">
        <v>445</v>
      </c>
      <c r="AX229" s="267" t="s">
        <v>51</v>
      </c>
      <c r="AY229" s="268" t="s">
        <v>435</v>
      </c>
    </row>
    <row r="230" spans="2:65" s="169" customFormat="1" ht="16.5" customHeight="1">
      <c r="B230" s="239"/>
      <c r="C230" s="276">
        <v>37</v>
      </c>
      <c r="D230" s="276" t="s">
        <v>534</v>
      </c>
      <c r="E230" s="277" t="s">
        <v>568</v>
      </c>
      <c r="F230" s="278" t="s">
        <v>569</v>
      </c>
      <c r="G230" s="279" t="s">
        <v>130</v>
      </c>
      <c r="H230" s="280">
        <v>40.201000000000001</v>
      </c>
      <c r="I230" s="350"/>
      <c r="J230" s="281">
        <f>ROUND(I230*H230,2)</f>
        <v>0</v>
      </c>
      <c r="K230" s="278" t="s">
        <v>441</v>
      </c>
      <c r="L230" s="282"/>
      <c r="M230" s="283"/>
      <c r="N230" s="284" t="s">
        <v>383</v>
      </c>
      <c r="O230" s="248">
        <v>0</v>
      </c>
      <c r="P230" s="248">
        <f>O230*H230</f>
        <v>0</v>
      </c>
      <c r="Q230" s="248">
        <v>0.55000000000000004</v>
      </c>
      <c r="R230" s="248">
        <f>Q230*H230</f>
        <v>22.110550000000003</v>
      </c>
      <c r="S230" s="248">
        <v>0</v>
      </c>
      <c r="T230" s="249">
        <f>S230*H230</f>
        <v>0</v>
      </c>
      <c r="AR230" s="250" t="s">
        <v>537</v>
      </c>
      <c r="AT230" s="250" t="s">
        <v>534</v>
      </c>
      <c r="AU230" s="250" t="s">
        <v>72</v>
      </c>
      <c r="AY230" s="162" t="s">
        <v>435</v>
      </c>
      <c r="BE230" s="251">
        <f>IF(N230="základní",J230,0)</f>
        <v>0</v>
      </c>
      <c r="BF230" s="251">
        <f>IF(N230="snížená",J230,0)</f>
        <v>0</v>
      </c>
      <c r="BG230" s="251">
        <f>IF(N230="zákl. přenesená",J230,0)</f>
        <v>0</v>
      </c>
      <c r="BH230" s="251">
        <f>IF(N230="sníž. přenesená",J230,0)</f>
        <v>0</v>
      </c>
      <c r="BI230" s="251">
        <f>IF(N230="nulová",J230,0)</f>
        <v>0</v>
      </c>
      <c r="BJ230" s="162" t="s">
        <v>51</v>
      </c>
      <c r="BK230" s="251">
        <f>ROUND(I230*H230,2)</f>
        <v>0</v>
      </c>
      <c r="BL230" s="162" t="s">
        <v>503</v>
      </c>
      <c r="BM230" s="250" t="s">
        <v>570</v>
      </c>
    </row>
    <row r="231" spans="2:65" s="260" customFormat="1">
      <c r="B231" s="259"/>
      <c r="D231" s="254" t="s">
        <v>141</v>
      </c>
      <c r="F231" s="262" t="s">
        <v>571</v>
      </c>
      <c r="H231" s="263">
        <v>40.201000000000001</v>
      </c>
      <c r="L231" s="259"/>
      <c r="M231" s="264"/>
      <c r="T231" s="265"/>
      <c r="AT231" s="261" t="s">
        <v>141</v>
      </c>
      <c r="AU231" s="261" t="s">
        <v>72</v>
      </c>
      <c r="AV231" s="260" t="s">
        <v>72</v>
      </c>
      <c r="AW231" s="260" t="s">
        <v>362</v>
      </c>
      <c r="AX231" s="260" t="s">
        <v>51</v>
      </c>
      <c r="AY231" s="261" t="s">
        <v>435</v>
      </c>
    </row>
    <row r="232" spans="2:65" s="169" customFormat="1" ht="16.5" customHeight="1">
      <c r="B232" s="239"/>
      <c r="C232" s="240">
        <v>38</v>
      </c>
      <c r="D232" s="240" t="s">
        <v>438</v>
      </c>
      <c r="E232" s="241" t="s">
        <v>572</v>
      </c>
      <c r="F232" s="242" t="s">
        <v>573</v>
      </c>
      <c r="G232" s="243" t="s">
        <v>124</v>
      </c>
      <c r="H232" s="244">
        <v>932.98800000000006</v>
      </c>
      <c r="I232" s="348"/>
      <c r="J232" s="245">
        <f>ROUND(I232*H232,2)</f>
        <v>0</v>
      </c>
      <c r="K232" s="242" t="s">
        <v>441</v>
      </c>
      <c r="L232" s="170"/>
      <c r="M232" s="246"/>
      <c r="N232" s="247" t="s">
        <v>383</v>
      </c>
      <c r="O232" s="248">
        <v>0.09</v>
      </c>
      <c r="P232" s="248">
        <f>O232*H232</f>
        <v>83.968919999999997</v>
      </c>
      <c r="Q232" s="248">
        <v>0</v>
      </c>
      <c r="R232" s="248">
        <f>Q232*H232</f>
        <v>0</v>
      </c>
      <c r="S232" s="248">
        <v>1.4999999999999999E-2</v>
      </c>
      <c r="T232" s="249">
        <f>S232*H232</f>
        <v>13.994820000000001</v>
      </c>
      <c r="AR232" s="250" t="s">
        <v>503</v>
      </c>
      <c r="AT232" s="250" t="s">
        <v>438</v>
      </c>
      <c r="AU232" s="250" t="s">
        <v>72</v>
      </c>
      <c r="AY232" s="162" t="s">
        <v>435</v>
      </c>
      <c r="BE232" s="251">
        <f>IF(N232="základní",J232,0)</f>
        <v>0</v>
      </c>
      <c r="BF232" s="251">
        <f>IF(N232="snížená",J232,0)</f>
        <v>0</v>
      </c>
      <c r="BG232" s="251">
        <f>IF(N232="zákl. přenesená",J232,0)</f>
        <v>0</v>
      </c>
      <c r="BH232" s="251">
        <f>IF(N232="sníž. přenesená",J232,0)</f>
        <v>0</v>
      </c>
      <c r="BI232" s="251">
        <f>IF(N232="nulová",J232,0)</f>
        <v>0</v>
      </c>
      <c r="BJ232" s="162" t="s">
        <v>51</v>
      </c>
      <c r="BK232" s="251">
        <f>ROUND(I232*H232,2)</f>
        <v>0</v>
      </c>
      <c r="BL232" s="162" t="s">
        <v>503</v>
      </c>
      <c r="BM232" s="250" t="s">
        <v>574</v>
      </c>
    </row>
    <row r="233" spans="2:65" s="253" customFormat="1">
      <c r="B233" s="252"/>
      <c r="D233" s="254" t="s">
        <v>141</v>
      </c>
      <c r="E233" s="255"/>
      <c r="F233" s="256" t="s">
        <v>531</v>
      </c>
      <c r="H233" s="255"/>
      <c r="L233" s="252"/>
      <c r="M233" s="257"/>
      <c r="T233" s="258"/>
      <c r="AT233" s="255" t="s">
        <v>141</v>
      </c>
      <c r="AU233" s="255" t="s">
        <v>72</v>
      </c>
      <c r="AV233" s="253" t="s">
        <v>51</v>
      </c>
      <c r="AW233" s="253" t="s">
        <v>445</v>
      </c>
      <c r="AX233" s="253" t="s">
        <v>434</v>
      </c>
      <c r="AY233" s="255" t="s">
        <v>435</v>
      </c>
    </row>
    <row r="234" spans="2:65" s="253" customFormat="1">
      <c r="B234" s="252"/>
      <c r="D234" s="254" t="s">
        <v>141</v>
      </c>
      <c r="E234" s="255"/>
      <c r="F234" s="256" t="s">
        <v>575</v>
      </c>
      <c r="H234" s="255"/>
      <c r="L234" s="252"/>
      <c r="M234" s="257"/>
      <c r="T234" s="258"/>
      <c r="AT234" s="255" t="s">
        <v>141</v>
      </c>
      <c r="AU234" s="255" t="s">
        <v>72</v>
      </c>
      <c r="AV234" s="253" t="s">
        <v>51</v>
      </c>
      <c r="AW234" s="253" t="s">
        <v>445</v>
      </c>
      <c r="AX234" s="253" t="s">
        <v>434</v>
      </c>
      <c r="AY234" s="255" t="s">
        <v>435</v>
      </c>
    </row>
    <row r="235" spans="2:65" s="260" customFormat="1">
      <c r="B235" s="259"/>
      <c r="D235" s="254" t="s">
        <v>141</v>
      </c>
      <c r="E235" s="261"/>
      <c r="F235" s="262" t="s">
        <v>565</v>
      </c>
      <c r="H235" s="263">
        <v>223.87100000000001</v>
      </c>
      <c r="L235" s="259"/>
      <c r="M235" s="264"/>
      <c r="T235" s="265"/>
      <c r="AT235" s="261" t="s">
        <v>141</v>
      </c>
      <c r="AU235" s="261" t="s">
        <v>72</v>
      </c>
      <c r="AV235" s="260" t="s">
        <v>72</v>
      </c>
      <c r="AW235" s="260" t="s">
        <v>445</v>
      </c>
      <c r="AX235" s="260" t="s">
        <v>434</v>
      </c>
      <c r="AY235" s="261" t="s">
        <v>435</v>
      </c>
    </row>
    <row r="236" spans="2:65" s="260" customFormat="1">
      <c r="B236" s="259"/>
      <c r="D236" s="254" t="s">
        <v>141</v>
      </c>
      <c r="E236" s="261"/>
      <c r="F236" s="262" t="s">
        <v>566</v>
      </c>
      <c r="H236" s="263">
        <v>709.11699999999996</v>
      </c>
      <c r="L236" s="259"/>
      <c r="M236" s="264"/>
      <c r="T236" s="265"/>
      <c r="AT236" s="261" t="s">
        <v>141</v>
      </c>
      <c r="AU236" s="261" t="s">
        <v>72</v>
      </c>
      <c r="AV236" s="260" t="s">
        <v>72</v>
      </c>
      <c r="AW236" s="260" t="s">
        <v>445</v>
      </c>
      <c r="AX236" s="260" t="s">
        <v>434</v>
      </c>
      <c r="AY236" s="261" t="s">
        <v>435</v>
      </c>
    </row>
    <row r="237" spans="2:65" s="267" customFormat="1">
      <c r="B237" s="266"/>
      <c r="D237" s="254" t="s">
        <v>141</v>
      </c>
      <c r="E237" s="268"/>
      <c r="F237" s="269" t="s">
        <v>447</v>
      </c>
      <c r="H237" s="270">
        <v>932.98800000000006</v>
      </c>
      <c r="L237" s="266"/>
      <c r="M237" s="271"/>
      <c r="T237" s="272"/>
      <c r="AT237" s="268" t="s">
        <v>141</v>
      </c>
      <c r="AU237" s="268" t="s">
        <v>72</v>
      </c>
      <c r="AV237" s="267" t="s">
        <v>442</v>
      </c>
      <c r="AW237" s="267" t="s">
        <v>445</v>
      </c>
      <c r="AX237" s="267" t="s">
        <v>51</v>
      </c>
      <c r="AY237" s="268" t="s">
        <v>435</v>
      </c>
    </row>
    <row r="238" spans="2:65" s="169" customFormat="1" ht="16.5" customHeight="1">
      <c r="B238" s="239"/>
      <c r="C238" s="240">
        <v>39</v>
      </c>
      <c r="D238" s="240" t="s">
        <v>438</v>
      </c>
      <c r="E238" s="241" t="s">
        <v>576</v>
      </c>
      <c r="F238" s="242" t="s">
        <v>577</v>
      </c>
      <c r="G238" s="243" t="s">
        <v>124</v>
      </c>
      <c r="H238" s="244">
        <v>1696.3420000000001</v>
      </c>
      <c r="I238" s="348"/>
      <c r="J238" s="245">
        <f>ROUND(I238*H238,2)</f>
        <v>0</v>
      </c>
      <c r="K238" s="242" t="s">
        <v>441</v>
      </c>
      <c r="L238" s="170"/>
      <c r="M238" s="246"/>
      <c r="N238" s="247" t="s">
        <v>383</v>
      </c>
      <c r="O238" s="248">
        <v>0.13500000000000001</v>
      </c>
      <c r="P238" s="248">
        <f>O238*H238</f>
        <v>229.00617000000003</v>
      </c>
      <c r="Q238" s="248">
        <v>0</v>
      </c>
      <c r="R238" s="248">
        <f>Q238*H238</f>
        <v>0</v>
      </c>
      <c r="S238" s="248">
        <v>0</v>
      </c>
      <c r="T238" s="249">
        <f>S238*H238</f>
        <v>0</v>
      </c>
      <c r="AR238" s="250" t="s">
        <v>503</v>
      </c>
      <c r="AT238" s="250" t="s">
        <v>438</v>
      </c>
      <c r="AU238" s="250" t="s">
        <v>72</v>
      </c>
      <c r="AY238" s="162" t="s">
        <v>435</v>
      </c>
      <c r="BE238" s="251">
        <f>IF(N238="základní",J238,0)</f>
        <v>0</v>
      </c>
      <c r="BF238" s="251">
        <f>IF(N238="snížená",J238,0)</f>
        <v>0</v>
      </c>
      <c r="BG238" s="251">
        <f>IF(N238="zákl. přenesená",J238,0)</f>
        <v>0</v>
      </c>
      <c r="BH238" s="251">
        <f>IF(N238="sníž. přenesená",J238,0)</f>
        <v>0</v>
      </c>
      <c r="BI238" s="251">
        <f>IF(N238="nulová",J238,0)</f>
        <v>0</v>
      </c>
      <c r="BJ238" s="162" t="s">
        <v>51</v>
      </c>
      <c r="BK238" s="251">
        <f>ROUND(I238*H238,2)</f>
        <v>0</v>
      </c>
      <c r="BL238" s="162" t="s">
        <v>503</v>
      </c>
      <c r="BM238" s="250" t="s">
        <v>578</v>
      </c>
    </row>
    <row r="239" spans="2:65" s="253" customFormat="1">
      <c r="B239" s="252"/>
      <c r="D239" s="254" t="s">
        <v>141</v>
      </c>
      <c r="E239" s="255"/>
      <c r="F239" s="256" t="s">
        <v>531</v>
      </c>
      <c r="H239" s="255"/>
      <c r="L239" s="252"/>
      <c r="M239" s="257"/>
      <c r="T239" s="258"/>
      <c r="AT239" s="255" t="s">
        <v>141</v>
      </c>
      <c r="AU239" s="255" t="s">
        <v>72</v>
      </c>
      <c r="AV239" s="253" t="s">
        <v>51</v>
      </c>
      <c r="AW239" s="253" t="s">
        <v>445</v>
      </c>
      <c r="AX239" s="253" t="s">
        <v>434</v>
      </c>
      <c r="AY239" s="255" t="s">
        <v>435</v>
      </c>
    </row>
    <row r="240" spans="2:65" s="260" customFormat="1">
      <c r="B240" s="259"/>
      <c r="D240" s="254" t="s">
        <v>141</v>
      </c>
      <c r="E240" s="261"/>
      <c r="F240" s="262" t="s">
        <v>532</v>
      </c>
      <c r="H240" s="263">
        <v>1289.3030000000001</v>
      </c>
      <c r="L240" s="259"/>
      <c r="M240" s="264"/>
      <c r="T240" s="265"/>
      <c r="AT240" s="261" t="s">
        <v>141</v>
      </c>
      <c r="AU240" s="261" t="s">
        <v>72</v>
      </c>
      <c r="AV240" s="260" t="s">
        <v>72</v>
      </c>
      <c r="AW240" s="260" t="s">
        <v>445</v>
      </c>
      <c r="AX240" s="260" t="s">
        <v>434</v>
      </c>
      <c r="AY240" s="261" t="s">
        <v>435</v>
      </c>
    </row>
    <row r="241" spans="2:65" s="260" customFormat="1">
      <c r="B241" s="259"/>
      <c r="D241" s="254" t="s">
        <v>141</v>
      </c>
      <c r="E241" s="261"/>
      <c r="F241" s="262" t="s">
        <v>533</v>
      </c>
      <c r="H241" s="263">
        <v>407.03899999999999</v>
      </c>
      <c r="L241" s="259"/>
      <c r="M241" s="264"/>
      <c r="T241" s="265"/>
      <c r="AT241" s="261" t="s">
        <v>141</v>
      </c>
      <c r="AU241" s="261" t="s">
        <v>72</v>
      </c>
      <c r="AV241" s="260" t="s">
        <v>72</v>
      </c>
      <c r="AW241" s="260" t="s">
        <v>445</v>
      </c>
      <c r="AX241" s="260" t="s">
        <v>434</v>
      </c>
      <c r="AY241" s="261" t="s">
        <v>435</v>
      </c>
    </row>
    <row r="242" spans="2:65" s="267" customFormat="1">
      <c r="B242" s="266"/>
      <c r="D242" s="254" t="s">
        <v>141</v>
      </c>
      <c r="E242" s="268"/>
      <c r="F242" s="269" t="s">
        <v>447</v>
      </c>
      <c r="H242" s="270">
        <v>1696.3420000000001</v>
      </c>
      <c r="L242" s="266"/>
      <c r="M242" s="271"/>
      <c r="T242" s="272"/>
      <c r="AT242" s="268" t="s">
        <v>141</v>
      </c>
      <c r="AU242" s="268" t="s">
        <v>72</v>
      </c>
      <c r="AV242" s="267" t="s">
        <v>442</v>
      </c>
      <c r="AW242" s="267" t="s">
        <v>445</v>
      </c>
      <c r="AX242" s="267" t="s">
        <v>51</v>
      </c>
      <c r="AY242" s="268" t="s">
        <v>435</v>
      </c>
    </row>
    <row r="243" spans="2:65" s="169" customFormat="1" ht="16.5" customHeight="1">
      <c r="B243" s="239"/>
      <c r="C243" s="276">
        <v>40</v>
      </c>
      <c r="D243" s="276" t="s">
        <v>534</v>
      </c>
      <c r="E243" s="277" t="s">
        <v>579</v>
      </c>
      <c r="F243" s="278" t="s">
        <v>580</v>
      </c>
      <c r="G243" s="279" t="s">
        <v>130</v>
      </c>
      <c r="H243" s="280">
        <v>25.445</v>
      </c>
      <c r="I243" s="350"/>
      <c r="J243" s="281">
        <f>ROUND(I243*H243,2)</f>
        <v>0</v>
      </c>
      <c r="K243" s="278" t="s">
        <v>441</v>
      </c>
      <c r="L243" s="282"/>
      <c r="M243" s="283"/>
      <c r="N243" s="284" t="s">
        <v>383</v>
      </c>
      <c r="O243" s="248">
        <v>0</v>
      </c>
      <c r="P243" s="248">
        <f>O243*H243</f>
        <v>0</v>
      </c>
      <c r="Q243" s="248">
        <v>0.55000000000000004</v>
      </c>
      <c r="R243" s="248">
        <f>Q243*H243</f>
        <v>13.994750000000002</v>
      </c>
      <c r="S243" s="248">
        <v>0</v>
      </c>
      <c r="T243" s="249">
        <f>S243*H243</f>
        <v>0</v>
      </c>
      <c r="AR243" s="250" t="s">
        <v>537</v>
      </c>
      <c r="AT243" s="250" t="s">
        <v>534</v>
      </c>
      <c r="AU243" s="250" t="s">
        <v>72</v>
      </c>
      <c r="AY243" s="162" t="s">
        <v>435</v>
      </c>
      <c r="BE243" s="251">
        <f>IF(N243="základní",J243,0)</f>
        <v>0</v>
      </c>
      <c r="BF243" s="251">
        <f>IF(N243="snížená",J243,0)</f>
        <v>0</v>
      </c>
      <c r="BG243" s="251">
        <f>IF(N243="zákl. přenesená",J243,0)</f>
        <v>0</v>
      </c>
      <c r="BH243" s="251">
        <f>IF(N243="sníž. přenesená",J243,0)</f>
        <v>0</v>
      </c>
      <c r="BI243" s="251">
        <f>IF(N243="nulová",J243,0)</f>
        <v>0</v>
      </c>
      <c r="BJ243" s="162" t="s">
        <v>51</v>
      </c>
      <c r="BK243" s="251">
        <f>ROUND(I243*H243,2)</f>
        <v>0</v>
      </c>
      <c r="BL243" s="162" t="s">
        <v>503</v>
      </c>
      <c r="BM243" s="250" t="s">
        <v>581</v>
      </c>
    </row>
    <row r="244" spans="2:65" s="260" customFormat="1">
      <c r="B244" s="259"/>
      <c r="D244" s="254" t="s">
        <v>141</v>
      </c>
      <c r="F244" s="262" t="s">
        <v>582</v>
      </c>
      <c r="H244" s="263">
        <v>25.445</v>
      </c>
      <c r="L244" s="259"/>
      <c r="M244" s="264"/>
      <c r="T244" s="265"/>
      <c r="AT244" s="261" t="s">
        <v>141</v>
      </c>
      <c r="AU244" s="261" t="s">
        <v>72</v>
      </c>
      <c r="AV244" s="260" t="s">
        <v>72</v>
      </c>
      <c r="AW244" s="260" t="s">
        <v>362</v>
      </c>
      <c r="AX244" s="260" t="s">
        <v>51</v>
      </c>
      <c r="AY244" s="261" t="s">
        <v>435</v>
      </c>
    </row>
    <row r="245" spans="2:65" s="169" customFormat="1" ht="16.5" customHeight="1">
      <c r="B245" s="239"/>
      <c r="C245" s="240">
        <v>41</v>
      </c>
      <c r="D245" s="240" t="s">
        <v>438</v>
      </c>
      <c r="E245" s="241" t="s">
        <v>583</v>
      </c>
      <c r="F245" s="242" t="s">
        <v>584</v>
      </c>
      <c r="G245" s="243" t="s">
        <v>130</v>
      </c>
      <c r="H245" s="244">
        <v>65.108000000000004</v>
      </c>
      <c r="I245" s="348"/>
      <c r="J245" s="245">
        <f>ROUND(I245*H245,2)</f>
        <v>0</v>
      </c>
      <c r="K245" s="242" t="s">
        <v>441</v>
      </c>
      <c r="L245" s="170"/>
      <c r="M245" s="246"/>
      <c r="N245" s="247" t="s">
        <v>383</v>
      </c>
      <c r="O245" s="248">
        <v>0</v>
      </c>
      <c r="P245" s="248">
        <f>O245*H245</f>
        <v>0</v>
      </c>
      <c r="Q245" s="248">
        <v>2.3369999999999998E-2</v>
      </c>
      <c r="R245" s="248">
        <f>Q245*H245</f>
        <v>1.52157396</v>
      </c>
      <c r="S245" s="248">
        <v>0</v>
      </c>
      <c r="T245" s="249">
        <f>S245*H245</f>
        <v>0</v>
      </c>
      <c r="AR245" s="250" t="s">
        <v>503</v>
      </c>
      <c r="AT245" s="250" t="s">
        <v>438</v>
      </c>
      <c r="AU245" s="250" t="s">
        <v>72</v>
      </c>
      <c r="AY245" s="162" t="s">
        <v>435</v>
      </c>
      <c r="BE245" s="251">
        <f>IF(N245="základní",J245,0)</f>
        <v>0</v>
      </c>
      <c r="BF245" s="251">
        <f>IF(N245="snížená",J245,0)</f>
        <v>0</v>
      </c>
      <c r="BG245" s="251">
        <f>IF(N245="zákl. přenesená",J245,0)</f>
        <v>0</v>
      </c>
      <c r="BH245" s="251">
        <f>IF(N245="sníž. přenesená",J245,0)</f>
        <v>0</v>
      </c>
      <c r="BI245" s="251">
        <f>IF(N245="nulová",J245,0)</f>
        <v>0</v>
      </c>
      <c r="BJ245" s="162" t="s">
        <v>51</v>
      </c>
      <c r="BK245" s="251">
        <f>ROUND(I245*H245,2)</f>
        <v>0</v>
      </c>
      <c r="BL245" s="162" t="s">
        <v>503</v>
      </c>
      <c r="BM245" s="250" t="s">
        <v>585</v>
      </c>
    </row>
    <row r="246" spans="2:65" s="169" customFormat="1" ht="16.5" customHeight="1">
      <c r="B246" s="239"/>
      <c r="C246" s="240">
        <v>42</v>
      </c>
      <c r="D246" s="240" t="s">
        <v>438</v>
      </c>
      <c r="E246" s="241" t="s">
        <v>586</v>
      </c>
      <c r="F246" s="242" t="s">
        <v>587</v>
      </c>
      <c r="G246" s="243" t="s">
        <v>0</v>
      </c>
      <c r="H246" s="244">
        <v>13538</v>
      </c>
      <c r="I246" s="348"/>
      <c r="J246" s="245">
        <f>ROUND(I246*H246,2)</f>
        <v>0</v>
      </c>
      <c r="K246" s="242" t="s">
        <v>441</v>
      </c>
      <c r="L246" s="170"/>
      <c r="M246" s="246"/>
      <c r="N246" s="247" t="s">
        <v>383</v>
      </c>
      <c r="O246" s="248">
        <v>0</v>
      </c>
      <c r="P246" s="248">
        <f>O246*H246</f>
        <v>0</v>
      </c>
      <c r="Q246" s="248">
        <v>0</v>
      </c>
      <c r="R246" s="248">
        <f>Q246*H246</f>
        <v>0</v>
      </c>
      <c r="S246" s="248">
        <v>0</v>
      </c>
      <c r="T246" s="249">
        <f>S246*H246</f>
        <v>0</v>
      </c>
      <c r="AR246" s="250" t="s">
        <v>503</v>
      </c>
      <c r="AT246" s="250" t="s">
        <v>438</v>
      </c>
      <c r="AU246" s="250" t="s">
        <v>72</v>
      </c>
      <c r="AY246" s="162" t="s">
        <v>435</v>
      </c>
      <c r="BE246" s="251">
        <f>IF(N246="základní",J246,0)</f>
        <v>0</v>
      </c>
      <c r="BF246" s="251">
        <f>IF(N246="snížená",J246,0)</f>
        <v>0</v>
      </c>
      <c r="BG246" s="251">
        <f>IF(N246="zákl. přenesená",J246,0)</f>
        <v>0</v>
      </c>
      <c r="BH246" s="251">
        <f>IF(N246="sníž. přenesená",J246,0)</f>
        <v>0</v>
      </c>
      <c r="BI246" s="251">
        <f>IF(N246="nulová",J246,0)</f>
        <v>0</v>
      </c>
      <c r="BJ246" s="162" t="s">
        <v>51</v>
      </c>
      <c r="BK246" s="251">
        <f>ROUND(I246*H246,2)</f>
        <v>0</v>
      </c>
      <c r="BL246" s="162" t="s">
        <v>503</v>
      </c>
      <c r="BM246" s="250" t="s">
        <v>588</v>
      </c>
    </row>
    <row r="247" spans="2:65" s="228" customFormat="1" ht="22.95" customHeight="1">
      <c r="B247" s="227"/>
      <c r="D247" s="229" t="s">
        <v>432</v>
      </c>
      <c r="E247" s="237" t="s">
        <v>76</v>
      </c>
      <c r="F247" s="237" t="s">
        <v>77</v>
      </c>
      <c r="J247" s="238">
        <f>J248+J252+J253+J254+J255+J259+J261+J263+J265+J267+J269+J271+J273+J275+J277+J279+J281+J283+J285+J287+J289</f>
        <v>0</v>
      </c>
      <c r="L247" s="227"/>
      <c r="M247" s="232"/>
      <c r="P247" s="233">
        <f>SUM(P248:P289)</f>
        <v>958.14089499999989</v>
      </c>
      <c r="R247" s="233">
        <f>SUM(R248:R289)</f>
        <v>2.7841467599999996</v>
      </c>
      <c r="T247" s="234">
        <f>SUM(T248:T289)</f>
        <v>5.2328746600000002</v>
      </c>
      <c r="AR247" s="229" t="s">
        <v>72</v>
      </c>
      <c r="AT247" s="235" t="s">
        <v>432</v>
      </c>
      <c r="AU247" s="235" t="s">
        <v>51</v>
      </c>
      <c r="AY247" s="229" t="s">
        <v>435</v>
      </c>
      <c r="BK247" s="236">
        <f>SUM(BK248:BK289)</f>
        <v>0</v>
      </c>
    </row>
    <row r="248" spans="2:65" s="169" customFormat="1" ht="16.5" customHeight="1">
      <c r="B248" s="239"/>
      <c r="C248" s="240">
        <v>43</v>
      </c>
      <c r="D248" s="240" t="s">
        <v>438</v>
      </c>
      <c r="E248" s="241" t="s">
        <v>589</v>
      </c>
      <c r="F248" s="242" t="s">
        <v>590</v>
      </c>
      <c r="G248" s="243" t="s">
        <v>124</v>
      </c>
      <c r="H248" s="244">
        <v>407.03899999999999</v>
      </c>
      <c r="I248" s="348"/>
      <c r="J248" s="245">
        <f>ROUND(I248*H248,2)</f>
        <v>0</v>
      </c>
      <c r="K248" s="242" t="s">
        <v>441</v>
      </c>
      <c r="L248" s="170"/>
      <c r="M248" s="246"/>
      <c r="N248" s="247" t="s">
        <v>383</v>
      </c>
      <c r="O248" s="248">
        <v>0.36</v>
      </c>
      <c r="P248" s="248">
        <f>O248*H248</f>
        <v>146.53403999999998</v>
      </c>
      <c r="Q248" s="248">
        <v>0</v>
      </c>
      <c r="R248" s="248">
        <f>Q248*H248</f>
        <v>0</v>
      </c>
      <c r="S248" s="248">
        <v>5.94E-3</v>
      </c>
      <c r="T248" s="249">
        <f>S248*H248</f>
        <v>2.4178116599999999</v>
      </c>
      <c r="AR248" s="250" t="s">
        <v>503</v>
      </c>
      <c r="AT248" s="250" t="s">
        <v>438</v>
      </c>
      <c r="AU248" s="250" t="s">
        <v>72</v>
      </c>
      <c r="AY248" s="162" t="s">
        <v>435</v>
      </c>
      <c r="BE248" s="251">
        <f>IF(N248="základní",J248,0)</f>
        <v>0</v>
      </c>
      <c r="BF248" s="251">
        <f>IF(N248="snížená",J248,0)</f>
        <v>0</v>
      </c>
      <c r="BG248" s="251">
        <f>IF(N248="zákl. přenesená",J248,0)</f>
        <v>0</v>
      </c>
      <c r="BH248" s="251">
        <f>IF(N248="sníž. přenesená",J248,0)</f>
        <v>0</v>
      </c>
      <c r="BI248" s="251">
        <f>IF(N248="nulová",J248,0)</f>
        <v>0</v>
      </c>
      <c r="BJ248" s="162" t="s">
        <v>51</v>
      </c>
      <c r="BK248" s="251">
        <f>ROUND(I248*H248,2)</f>
        <v>0</v>
      </c>
      <c r="BL248" s="162" t="s">
        <v>503</v>
      </c>
      <c r="BM248" s="250" t="s">
        <v>591</v>
      </c>
    </row>
    <row r="249" spans="2:65" s="169" customFormat="1" ht="28.8">
      <c r="B249" s="170"/>
      <c r="D249" s="254" t="s">
        <v>461</v>
      </c>
      <c r="F249" s="273" t="s">
        <v>592</v>
      </c>
      <c r="L249" s="170"/>
      <c r="M249" s="274"/>
      <c r="T249" s="275"/>
      <c r="AT249" s="162" t="s">
        <v>461</v>
      </c>
      <c r="AU249" s="162" t="s">
        <v>72</v>
      </c>
    </row>
    <row r="250" spans="2:65" s="260" customFormat="1">
      <c r="B250" s="259"/>
      <c r="D250" s="254" t="s">
        <v>141</v>
      </c>
      <c r="E250" s="261"/>
      <c r="F250" s="262" t="s">
        <v>593</v>
      </c>
      <c r="H250" s="263">
        <v>407.03899999999999</v>
      </c>
      <c r="L250" s="259"/>
      <c r="M250" s="264"/>
      <c r="T250" s="265"/>
      <c r="AT250" s="261" t="s">
        <v>141</v>
      </c>
      <c r="AU250" s="261" t="s">
        <v>72</v>
      </c>
      <c r="AV250" s="260" t="s">
        <v>72</v>
      </c>
      <c r="AW250" s="260" t="s">
        <v>445</v>
      </c>
      <c r="AX250" s="260" t="s">
        <v>434</v>
      </c>
      <c r="AY250" s="261" t="s">
        <v>435</v>
      </c>
    </row>
    <row r="251" spans="2:65" s="267" customFormat="1">
      <c r="B251" s="266"/>
      <c r="D251" s="254" t="s">
        <v>141</v>
      </c>
      <c r="E251" s="268"/>
      <c r="F251" s="269" t="s">
        <v>447</v>
      </c>
      <c r="H251" s="270">
        <v>407.03899999999999</v>
      </c>
      <c r="L251" s="266"/>
      <c r="M251" s="271"/>
      <c r="T251" s="272"/>
      <c r="AT251" s="268" t="s">
        <v>141</v>
      </c>
      <c r="AU251" s="268" t="s">
        <v>72</v>
      </c>
      <c r="AV251" s="267" t="s">
        <v>442</v>
      </c>
      <c r="AW251" s="267" t="s">
        <v>445</v>
      </c>
      <c r="AX251" s="267" t="s">
        <v>51</v>
      </c>
      <c r="AY251" s="268" t="s">
        <v>435</v>
      </c>
    </row>
    <row r="252" spans="2:65" s="169" customFormat="1" ht="16.5" customHeight="1">
      <c r="B252" s="239"/>
      <c r="C252" s="240">
        <v>44</v>
      </c>
      <c r="D252" s="240" t="s">
        <v>438</v>
      </c>
      <c r="E252" s="241" t="s">
        <v>594</v>
      </c>
      <c r="F252" s="242" t="s">
        <v>595</v>
      </c>
      <c r="G252" s="243" t="s">
        <v>150</v>
      </c>
      <c r="H252" s="244">
        <v>1080.92</v>
      </c>
      <c r="I252" s="348"/>
      <c r="J252" s="245">
        <f>ROUND(I252*H252,2)</f>
        <v>0</v>
      </c>
      <c r="K252" s="242" t="s">
        <v>441</v>
      </c>
      <c r="L252" s="170"/>
      <c r="M252" s="246"/>
      <c r="N252" s="247" t="s">
        <v>383</v>
      </c>
      <c r="O252" s="248">
        <v>0.17899999999999999</v>
      </c>
      <c r="P252" s="248">
        <f>O252*H252</f>
        <v>193.48468</v>
      </c>
      <c r="Q252" s="248">
        <v>0</v>
      </c>
      <c r="R252" s="248">
        <f>Q252*H252</f>
        <v>0</v>
      </c>
      <c r="S252" s="248">
        <v>1.75E-3</v>
      </c>
      <c r="T252" s="249">
        <f>S252*H252</f>
        <v>1.8916100000000002</v>
      </c>
      <c r="AR252" s="250" t="s">
        <v>503</v>
      </c>
      <c r="AT252" s="250" t="s">
        <v>438</v>
      </c>
      <c r="AU252" s="250" t="s">
        <v>72</v>
      </c>
      <c r="AY252" s="162" t="s">
        <v>435</v>
      </c>
      <c r="BE252" s="251">
        <f>IF(N252="základní",J252,0)</f>
        <v>0</v>
      </c>
      <c r="BF252" s="251">
        <f>IF(N252="snížená",J252,0)</f>
        <v>0</v>
      </c>
      <c r="BG252" s="251">
        <f>IF(N252="zákl. přenesená",J252,0)</f>
        <v>0</v>
      </c>
      <c r="BH252" s="251">
        <f>IF(N252="sníž. přenesená",J252,0)</f>
        <v>0</v>
      </c>
      <c r="BI252" s="251">
        <f>IF(N252="nulová",J252,0)</f>
        <v>0</v>
      </c>
      <c r="BJ252" s="162" t="s">
        <v>51</v>
      </c>
      <c r="BK252" s="251">
        <f>ROUND(I252*H252,2)</f>
        <v>0</v>
      </c>
      <c r="BL252" s="162" t="s">
        <v>503</v>
      </c>
      <c r="BM252" s="250" t="s">
        <v>596</v>
      </c>
    </row>
    <row r="253" spans="2:65" s="169" customFormat="1" ht="16.5" customHeight="1">
      <c r="B253" s="239"/>
      <c r="C253" s="240">
        <v>45</v>
      </c>
      <c r="D253" s="240" t="s">
        <v>438</v>
      </c>
      <c r="E253" s="241" t="s">
        <v>597</v>
      </c>
      <c r="F253" s="242" t="s">
        <v>598</v>
      </c>
      <c r="G253" s="243" t="s">
        <v>150</v>
      </c>
      <c r="H253" s="244">
        <v>16.7</v>
      </c>
      <c r="I253" s="348"/>
      <c r="J253" s="245">
        <f>ROUND(I253*H253,2)</f>
        <v>0</v>
      </c>
      <c r="K253" s="242" t="s">
        <v>441</v>
      </c>
      <c r="L253" s="170"/>
      <c r="M253" s="246"/>
      <c r="N253" s="247" t="s">
        <v>383</v>
      </c>
      <c r="O253" s="248">
        <v>0.189</v>
      </c>
      <c r="P253" s="248">
        <f>O253*H253</f>
        <v>3.1562999999999999</v>
      </c>
      <c r="Q253" s="248">
        <v>0</v>
      </c>
      <c r="R253" s="248">
        <f>Q253*H253</f>
        <v>0</v>
      </c>
      <c r="S253" s="248">
        <v>2.5999999999999999E-3</v>
      </c>
      <c r="T253" s="249">
        <f>S253*H253</f>
        <v>4.3419999999999993E-2</v>
      </c>
      <c r="AR253" s="250" t="s">
        <v>503</v>
      </c>
      <c r="AT253" s="250" t="s">
        <v>438</v>
      </c>
      <c r="AU253" s="250" t="s">
        <v>72</v>
      </c>
      <c r="AY253" s="162" t="s">
        <v>435</v>
      </c>
      <c r="BE253" s="251">
        <f>IF(N253="základní",J253,0)</f>
        <v>0</v>
      </c>
      <c r="BF253" s="251">
        <f>IF(N253="snížená",J253,0)</f>
        <v>0</v>
      </c>
      <c r="BG253" s="251">
        <f>IF(N253="zákl. přenesená",J253,0)</f>
        <v>0</v>
      </c>
      <c r="BH253" s="251">
        <f>IF(N253="sníž. přenesená",J253,0)</f>
        <v>0</v>
      </c>
      <c r="BI253" s="251">
        <f>IF(N253="nulová",J253,0)</f>
        <v>0</v>
      </c>
      <c r="BJ253" s="162" t="s">
        <v>51</v>
      </c>
      <c r="BK253" s="251">
        <f>ROUND(I253*H253,2)</f>
        <v>0</v>
      </c>
      <c r="BL253" s="162" t="s">
        <v>503</v>
      </c>
      <c r="BM253" s="250" t="s">
        <v>599</v>
      </c>
    </row>
    <row r="254" spans="2:65" s="169" customFormat="1" ht="16.5" customHeight="1">
      <c r="B254" s="239"/>
      <c r="C254" s="240">
        <v>46</v>
      </c>
      <c r="D254" s="240" t="s">
        <v>438</v>
      </c>
      <c r="E254" s="241" t="s">
        <v>600</v>
      </c>
      <c r="F254" s="242" t="s">
        <v>601</v>
      </c>
      <c r="G254" s="243" t="s">
        <v>150</v>
      </c>
      <c r="H254" s="244">
        <v>145.46</v>
      </c>
      <c r="I254" s="348"/>
      <c r="J254" s="245">
        <f>ROUND(I254*H254,2)</f>
        <v>0</v>
      </c>
      <c r="K254" s="242" t="s">
        <v>441</v>
      </c>
      <c r="L254" s="170"/>
      <c r="M254" s="246"/>
      <c r="N254" s="247" t="s">
        <v>383</v>
      </c>
      <c r="O254" s="248">
        <v>0.52</v>
      </c>
      <c r="P254" s="248">
        <f>O254*H254</f>
        <v>75.639200000000002</v>
      </c>
      <c r="Q254" s="248">
        <v>0</v>
      </c>
      <c r="R254" s="248">
        <f>Q254*H254</f>
        <v>0</v>
      </c>
      <c r="S254" s="248">
        <v>6.0499999999999998E-3</v>
      </c>
      <c r="T254" s="249">
        <f>S254*H254</f>
        <v>0.88003300000000007</v>
      </c>
      <c r="AR254" s="250" t="s">
        <v>503</v>
      </c>
      <c r="AT254" s="250" t="s">
        <v>438</v>
      </c>
      <c r="AU254" s="250" t="s">
        <v>72</v>
      </c>
      <c r="AY254" s="162" t="s">
        <v>435</v>
      </c>
      <c r="BE254" s="251">
        <f>IF(N254="základní",J254,0)</f>
        <v>0</v>
      </c>
      <c r="BF254" s="251">
        <f>IF(N254="snížená",J254,0)</f>
        <v>0</v>
      </c>
      <c r="BG254" s="251">
        <f>IF(N254="zákl. přenesená",J254,0)</f>
        <v>0</v>
      </c>
      <c r="BH254" s="251">
        <f>IF(N254="sníž. přenesená",J254,0)</f>
        <v>0</v>
      </c>
      <c r="BI254" s="251">
        <f>IF(N254="nulová",J254,0)</f>
        <v>0</v>
      </c>
      <c r="BJ254" s="162" t="s">
        <v>51</v>
      </c>
      <c r="BK254" s="251">
        <f>ROUND(I254*H254,2)</f>
        <v>0</v>
      </c>
      <c r="BL254" s="162" t="s">
        <v>503</v>
      </c>
      <c r="BM254" s="250" t="s">
        <v>602</v>
      </c>
    </row>
    <row r="255" spans="2:65" s="169" customFormat="1" ht="16.5" customHeight="1">
      <c r="B255" s="239"/>
      <c r="C255" s="240">
        <v>47</v>
      </c>
      <c r="D255" s="240" t="s">
        <v>438</v>
      </c>
      <c r="E255" s="241" t="s">
        <v>603</v>
      </c>
      <c r="F255" s="242" t="s">
        <v>604</v>
      </c>
      <c r="G255" s="243" t="s">
        <v>124</v>
      </c>
      <c r="H255" s="244">
        <v>407.03899999999999</v>
      </c>
      <c r="I255" s="348"/>
      <c r="J255" s="245">
        <f>ROUND(I255*H255,2)</f>
        <v>0</v>
      </c>
      <c r="K255" s="242" t="s">
        <v>459</v>
      </c>
      <c r="L255" s="170"/>
      <c r="M255" s="246"/>
      <c r="N255" s="247" t="s">
        <v>383</v>
      </c>
      <c r="O255" s="248">
        <v>1.325</v>
      </c>
      <c r="P255" s="248">
        <f>O255*H255</f>
        <v>539.32667499999991</v>
      </c>
      <c r="Q255" s="248">
        <v>6.8399999999999997E-3</v>
      </c>
      <c r="R255" s="248">
        <f>Q255*H255</f>
        <v>2.7841467599999996</v>
      </c>
      <c r="S255" s="248">
        <v>0</v>
      </c>
      <c r="T255" s="249">
        <f>S255*H255</f>
        <v>0</v>
      </c>
      <c r="AR255" s="250" t="s">
        <v>503</v>
      </c>
      <c r="AT255" s="250" t="s">
        <v>438</v>
      </c>
      <c r="AU255" s="250" t="s">
        <v>72</v>
      </c>
      <c r="AY255" s="162" t="s">
        <v>435</v>
      </c>
      <c r="BE255" s="251">
        <f>IF(N255="základní",J255,0)</f>
        <v>0</v>
      </c>
      <c r="BF255" s="251">
        <f>IF(N255="snížená",J255,0)</f>
        <v>0</v>
      </c>
      <c r="BG255" s="251">
        <f>IF(N255="zákl. přenesená",J255,0)</f>
        <v>0</v>
      </c>
      <c r="BH255" s="251">
        <f>IF(N255="sníž. přenesená",J255,0)</f>
        <v>0</v>
      </c>
      <c r="BI255" s="251">
        <f>IF(N255="nulová",J255,0)</f>
        <v>0</v>
      </c>
      <c r="BJ255" s="162" t="s">
        <v>51</v>
      </c>
      <c r="BK255" s="251">
        <f>ROUND(I255*H255,2)</f>
        <v>0</v>
      </c>
      <c r="BL255" s="162" t="s">
        <v>503</v>
      </c>
      <c r="BM255" s="250" t="s">
        <v>605</v>
      </c>
    </row>
    <row r="256" spans="2:65" s="169" customFormat="1" ht="172.8">
      <c r="B256" s="170"/>
      <c r="D256" s="254" t="s">
        <v>461</v>
      </c>
      <c r="F256" s="273" t="s">
        <v>606</v>
      </c>
      <c r="L256" s="170"/>
      <c r="M256" s="274"/>
      <c r="T256" s="275"/>
      <c r="AT256" s="162" t="s">
        <v>461</v>
      </c>
      <c r="AU256" s="162" t="s">
        <v>72</v>
      </c>
    </row>
    <row r="257" spans="2:65" s="260" customFormat="1">
      <c r="B257" s="259"/>
      <c r="D257" s="254" t="s">
        <v>141</v>
      </c>
      <c r="E257" s="261"/>
      <c r="F257" s="262" t="s">
        <v>593</v>
      </c>
      <c r="H257" s="263">
        <v>407.03899999999999</v>
      </c>
      <c r="L257" s="259"/>
      <c r="M257" s="264"/>
      <c r="T257" s="265"/>
      <c r="AT257" s="261" t="s">
        <v>141</v>
      </c>
      <c r="AU257" s="261" t="s">
        <v>72</v>
      </c>
      <c r="AV257" s="260" t="s">
        <v>72</v>
      </c>
      <c r="AW257" s="260" t="s">
        <v>445</v>
      </c>
      <c r="AX257" s="260" t="s">
        <v>434</v>
      </c>
      <c r="AY257" s="261" t="s">
        <v>435</v>
      </c>
    </row>
    <row r="258" spans="2:65" s="267" customFormat="1">
      <c r="B258" s="266"/>
      <c r="D258" s="254" t="s">
        <v>141</v>
      </c>
      <c r="E258" s="268"/>
      <c r="F258" s="269" t="s">
        <v>447</v>
      </c>
      <c r="H258" s="270">
        <v>407.03899999999999</v>
      </c>
      <c r="L258" s="266"/>
      <c r="M258" s="271"/>
      <c r="T258" s="272"/>
      <c r="AT258" s="268" t="s">
        <v>141</v>
      </c>
      <c r="AU258" s="268" t="s">
        <v>72</v>
      </c>
      <c r="AV258" s="267" t="s">
        <v>442</v>
      </c>
      <c r="AW258" s="267" t="s">
        <v>445</v>
      </c>
      <c r="AX258" s="267" t="s">
        <v>51</v>
      </c>
      <c r="AY258" s="268" t="s">
        <v>435</v>
      </c>
    </row>
    <row r="259" spans="2:65" s="169" customFormat="1" ht="16.5" customHeight="1">
      <c r="B259" s="239"/>
      <c r="C259" s="240">
        <v>48</v>
      </c>
      <c r="D259" s="240" t="s">
        <v>438</v>
      </c>
      <c r="E259" s="241" t="s">
        <v>607</v>
      </c>
      <c r="F259" s="242" t="s">
        <v>608</v>
      </c>
      <c r="G259" s="243" t="s">
        <v>150</v>
      </c>
      <c r="H259" s="244">
        <v>85.36</v>
      </c>
      <c r="I259" s="348"/>
      <c r="J259" s="245">
        <f>ROUND(I259*H259,2)</f>
        <v>0</v>
      </c>
      <c r="K259" s="242" t="s">
        <v>459</v>
      </c>
      <c r="L259" s="170"/>
      <c r="M259" s="246"/>
      <c r="N259" s="247" t="s">
        <v>383</v>
      </c>
      <c r="O259" s="248">
        <v>0</v>
      </c>
      <c r="P259" s="248">
        <f>O259*H259</f>
        <v>0</v>
      </c>
      <c r="Q259" s="248">
        <v>0</v>
      </c>
      <c r="R259" s="248">
        <f>Q259*H259</f>
        <v>0</v>
      </c>
      <c r="S259" s="248">
        <v>0</v>
      </c>
      <c r="T259" s="249">
        <f>S259*H259</f>
        <v>0</v>
      </c>
      <c r="AR259" s="250" t="s">
        <v>503</v>
      </c>
      <c r="AT259" s="250" t="s">
        <v>438</v>
      </c>
      <c r="AU259" s="250" t="s">
        <v>72</v>
      </c>
      <c r="AY259" s="162" t="s">
        <v>435</v>
      </c>
      <c r="BE259" s="251">
        <f>IF(N259="základní",J259,0)</f>
        <v>0</v>
      </c>
      <c r="BF259" s="251">
        <f>IF(N259="snížená",J259,0)</f>
        <v>0</v>
      </c>
      <c r="BG259" s="251">
        <f>IF(N259="zákl. přenesená",J259,0)</f>
        <v>0</v>
      </c>
      <c r="BH259" s="251">
        <f>IF(N259="sníž. přenesená",J259,0)</f>
        <v>0</v>
      </c>
      <c r="BI259" s="251">
        <f>IF(N259="nulová",J259,0)</f>
        <v>0</v>
      </c>
      <c r="BJ259" s="162" t="s">
        <v>51</v>
      </c>
      <c r="BK259" s="251">
        <f>ROUND(I259*H259,2)</f>
        <v>0</v>
      </c>
      <c r="BL259" s="162" t="s">
        <v>503</v>
      </c>
      <c r="BM259" s="250" t="s">
        <v>609</v>
      </c>
    </row>
    <row r="260" spans="2:65" s="169" customFormat="1" ht="38.4">
      <c r="B260" s="170"/>
      <c r="D260" s="254" t="s">
        <v>461</v>
      </c>
      <c r="F260" s="273" t="s">
        <v>610</v>
      </c>
      <c r="L260" s="170"/>
      <c r="M260" s="274"/>
      <c r="T260" s="275"/>
      <c r="AT260" s="162" t="s">
        <v>461</v>
      </c>
      <c r="AU260" s="162" t="s">
        <v>72</v>
      </c>
    </row>
    <row r="261" spans="2:65" s="169" customFormat="1" ht="16.5" customHeight="1">
      <c r="B261" s="239"/>
      <c r="C261" s="240">
        <v>49</v>
      </c>
      <c r="D261" s="240" t="s">
        <v>438</v>
      </c>
      <c r="E261" s="241" t="s">
        <v>611</v>
      </c>
      <c r="F261" s="242" t="s">
        <v>612</v>
      </c>
      <c r="G261" s="243" t="s">
        <v>150</v>
      </c>
      <c r="H261" s="244">
        <v>145.46</v>
      </c>
      <c r="I261" s="348"/>
      <c r="J261" s="245">
        <f>ROUND(I261*H261,2)</f>
        <v>0</v>
      </c>
      <c r="K261" s="242" t="s">
        <v>459</v>
      </c>
      <c r="L261" s="170"/>
      <c r="M261" s="246"/>
      <c r="N261" s="247" t="s">
        <v>383</v>
      </c>
      <c r="O261" s="248">
        <v>0</v>
      </c>
      <c r="P261" s="248">
        <f>O261*H261</f>
        <v>0</v>
      </c>
      <c r="Q261" s="248">
        <v>0</v>
      </c>
      <c r="R261" s="248">
        <f>Q261*H261</f>
        <v>0</v>
      </c>
      <c r="S261" s="248">
        <v>0</v>
      </c>
      <c r="T261" s="249">
        <f>S261*H261</f>
        <v>0</v>
      </c>
      <c r="AR261" s="250" t="s">
        <v>503</v>
      </c>
      <c r="AT261" s="250" t="s">
        <v>438</v>
      </c>
      <c r="AU261" s="250" t="s">
        <v>72</v>
      </c>
      <c r="AY261" s="162" t="s">
        <v>435</v>
      </c>
      <c r="BE261" s="251">
        <f>IF(N261="základní",J261,0)</f>
        <v>0</v>
      </c>
      <c r="BF261" s="251">
        <f>IF(N261="snížená",J261,0)</f>
        <v>0</v>
      </c>
      <c r="BG261" s="251">
        <f>IF(N261="zákl. přenesená",J261,0)</f>
        <v>0</v>
      </c>
      <c r="BH261" s="251">
        <f>IF(N261="sníž. přenesená",J261,0)</f>
        <v>0</v>
      </c>
      <c r="BI261" s="251">
        <f>IF(N261="nulová",J261,0)</f>
        <v>0</v>
      </c>
      <c r="BJ261" s="162" t="s">
        <v>51</v>
      </c>
      <c r="BK261" s="251">
        <f>ROUND(I261*H261,2)</f>
        <v>0</v>
      </c>
      <c r="BL261" s="162" t="s">
        <v>503</v>
      </c>
      <c r="BM261" s="250" t="s">
        <v>613</v>
      </c>
    </row>
    <row r="262" spans="2:65" s="169" customFormat="1" ht="38.4">
      <c r="B262" s="170"/>
      <c r="D262" s="254" t="s">
        <v>461</v>
      </c>
      <c r="F262" s="273" t="s">
        <v>610</v>
      </c>
      <c r="L262" s="170"/>
      <c r="M262" s="274"/>
      <c r="T262" s="275"/>
      <c r="AT262" s="162" t="s">
        <v>461</v>
      </c>
      <c r="AU262" s="162" t="s">
        <v>72</v>
      </c>
    </row>
    <row r="263" spans="2:65" s="169" customFormat="1" ht="16.5" customHeight="1">
      <c r="B263" s="239"/>
      <c r="C263" s="240">
        <v>50</v>
      </c>
      <c r="D263" s="240" t="s">
        <v>438</v>
      </c>
      <c r="E263" s="241" t="s">
        <v>614</v>
      </c>
      <c r="F263" s="242" t="s">
        <v>615</v>
      </c>
      <c r="G263" s="243" t="s">
        <v>150</v>
      </c>
      <c r="H263" s="244">
        <v>145.46</v>
      </c>
      <c r="I263" s="348"/>
      <c r="J263" s="245">
        <f>ROUND(I263*H263,2)</f>
        <v>0</v>
      </c>
      <c r="K263" s="242" t="s">
        <v>459</v>
      </c>
      <c r="L263" s="170"/>
      <c r="M263" s="246"/>
      <c r="N263" s="247" t="s">
        <v>383</v>
      </c>
      <c r="O263" s="248">
        <v>0</v>
      </c>
      <c r="P263" s="248">
        <f>O263*H263</f>
        <v>0</v>
      </c>
      <c r="Q263" s="248">
        <v>0</v>
      </c>
      <c r="R263" s="248">
        <f>Q263*H263</f>
        <v>0</v>
      </c>
      <c r="S263" s="248">
        <v>0</v>
      </c>
      <c r="T263" s="249">
        <f>S263*H263</f>
        <v>0</v>
      </c>
      <c r="AR263" s="250" t="s">
        <v>503</v>
      </c>
      <c r="AT263" s="250" t="s">
        <v>438</v>
      </c>
      <c r="AU263" s="250" t="s">
        <v>72</v>
      </c>
      <c r="AY263" s="162" t="s">
        <v>435</v>
      </c>
      <c r="BE263" s="251">
        <f>IF(N263="základní",J263,0)</f>
        <v>0</v>
      </c>
      <c r="BF263" s="251">
        <f>IF(N263="snížená",J263,0)</f>
        <v>0</v>
      </c>
      <c r="BG263" s="251">
        <f>IF(N263="zákl. přenesená",J263,0)</f>
        <v>0</v>
      </c>
      <c r="BH263" s="251">
        <f>IF(N263="sníž. přenesená",J263,0)</f>
        <v>0</v>
      </c>
      <c r="BI263" s="251">
        <f>IF(N263="nulová",J263,0)</f>
        <v>0</v>
      </c>
      <c r="BJ263" s="162" t="s">
        <v>51</v>
      </c>
      <c r="BK263" s="251">
        <f>ROUND(I263*H263,2)</f>
        <v>0</v>
      </c>
      <c r="BL263" s="162" t="s">
        <v>503</v>
      </c>
      <c r="BM263" s="250" t="s">
        <v>616</v>
      </c>
    </row>
    <row r="264" spans="2:65" s="169" customFormat="1" ht="38.4">
      <c r="B264" s="170"/>
      <c r="D264" s="254" t="s">
        <v>461</v>
      </c>
      <c r="F264" s="273" t="s">
        <v>610</v>
      </c>
      <c r="L264" s="170"/>
      <c r="M264" s="274"/>
      <c r="T264" s="275"/>
      <c r="AT264" s="162" t="s">
        <v>461</v>
      </c>
      <c r="AU264" s="162" t="s">
        <v>72</v>
      </c>
    </row>
    <row r="265" spans="2:65" s="169" customFormat="1" ht="16.5" customHeight="1">
      <c r="B265" s="239"/>
      <c r="C265" s="240">
        <v>51</v>
      </c>
      <c r="D265" s="240" t="s">
        <v>438</v>
      </c>
      <c r="E265" s="241" t="s">
        <v>617</v>
      </c>
      <c r="F265" s="242" t="s">
        <v>618</v>
      </c>
      <c r="G265" s="243" t="s">
        <v>150</v>
      </c>
      <c r="H265" s="244">
        <v>145.46</v>
      </c>
      <c r="I265" s="348"/>
      <c r="J265" s="245">
        <f>ROUND(I265*H265,2)</f>
        <v>0</v>
      </c>
      <c r="K265" s="242" t="s">
        <v>459</v>
      </c>
      <c r="L265" s="170"/>
      <c r="M265" s="246"/>
      <c r="N265" s="247" t="s">
        <v>383</v>
      </c>
      <c r="O265" s="248">
        <v>0</v>
      </c>
      <c r="P265" s="248">
        <f>O265*H265</f>
        <v>0</v>
      </c>
      <c r="Q265" s="248">
        <v>0</v>
      </c>
      <c r="R265" s="248">
        <f>Q265*H265</f>
        <v>0</v>
      </c>
      <c r="S265" s="248">
        <v>0</v>
      </c>
      <c r="T265" s="249">
        <f>S265*H265</f>
        <v>0</v>
      </c>
      <c r="AR265" s="250" t="s">
        <v>503</v>
      </c>
      <c r="AT265" s="250" t="s">
        <v>438</v>
      </c>
      <c r="AU265" s="250" t="s">
        <v>72</v>
      </c>
      <c r="AY265" s="162" t="s">
        <v>435</v>
      </c>
      <c r="BE265" s="251">
        <f>IF(N265="základní",J265,0)</f>
        <v>0</v>
      </c>
      <c r="BF265" s="251">
        <f>IF(N265="snížená",J265,0)</f>
        <v>0</v>
      </c>
      <c r="BG265" s="251">
        <f>IF(N265="zákl. přenesená",J265,0)</f>
        <v>0</v>
      </c>
      <c r="BH265" s="251">
        <f>IF(N265="sníž. přenesená",J265,0)</f>
        <v>0</v>
      </c>
      <c r="BI265" s="251">
        <f>IF(N265="nulová",J265,0)</f>
        <v>0</v>
      </c>
      <c r="BJ265" s="162" t="s">
        <v>51</v>
      </c>
      <c r="BK265" s="251">
        <f>ROUND(I265*H265,2)</f>
        <v>0</v>
      </c>
      <c r="BL265" s="162" t="s">
        <v>503</v>
      </c>
      <c r="BM265" s="250" t="s">
        <v>619</v>
      </c>
    </row>
    <row r="266" spans="2:65" s="169" customFormat="1" ht="38.4">
      <c r="B266" s="170"/>
      <c r="D266" s="254" t="s">
        <v>461</v>
      </c>
      <c r="F266" s="273" t="s">
        <v>610</v>
      </c>
      <c r="L266" s="170"/>
      <c r="M266" s="274"/>
      <c r="T266" s="275"/>
      <c r="AT266" s="162" t="s">
        <v>461</v>
      </c>
      <c r="AU266" s="162" t="s">
        <v>72</v>
      </c>
    </row>
    <row r="267" spans="2:65" s="169" customFormat="1" ht="16.5" customHeight="1">
      <c r="B267" s="239"/>
      <c r="C267" s="240">
        <v>52</v>
      </c>
      <c r="D267" s="240" t="s">
        <v>438</v>
      </c>
      <c r="E267" s="241" t="s">
        <v>620</v>
      </c>
      <c r="F267" s="242" t="s">
        <v>621</v>
      </c>
      <c r="G267" s="243" t="s">
        <v>150</v>
      </c>
      <c r="H267" s="244">
        <v>145.46</v>
      </c>
      <c r="I267" s="348"/>
      <c r="J267" s="245">
        <f>ROUND(I267*H267,2)</f>
        <v>0</v>
      </c>
      <c r="K267" s="242" t="s">
        <v>459</v>
      </c>
      <c r="L267" s="170"/>
      <c r="M267" s="246"/>
      <c r="N267" s="247" t="s">
        <v>383</v>
      </c>
      <c r="O267" s="248">
        <v>0</v>
      </c>
      <c r="P267" s="248">
        <f>O267*H267</f>
        <v>0</v>
      </c>
      <c r="Q267" s="248">
        <v>0</v>
      </c>
      <c r="R267" s="248">
        <f>Q267*H267</f>
        <v>0</v>
      </c>
      <c r="S267" s="248">
        <v>0</v>
      </c>
      <c r="T267" s="249">
        <f>S267*H267</f>
        <v>0</v>
      </c>
      <c r="AR267" s="250" t="s">
        <v>503</v>
      </c>
      <c r="AT267" s="250" t="s">
        <v>438</v>
      </c>
      <c r="AU267" s="250" t="s">
        <v>72</v>
      </c>
      <c r="AY267" s="162" t="s">
        <v>435</v>
      </c>
      <c r="BE267" s="251">
        <f>IF(N267="základní",J267,0)</f>
        <v>0</v>
      </c>
      <c r="BF267" s="251">
        <f>IF(N267="snížená",J267,0)</f>
        <v>0</v>
      </c>
      <c r="BG267" s="251">
        <f>IF(N267="zákl. přenesená",J267,0)</f>
        <v>0</v>
      </c>
      <c r="BH267" s="251">
        <f>IF(N267="sníž. přenesená",J267,0)</f>
        <v>0</v>
      </c>
      <c r="BI267" s="251">
        <f>IF(N267="nulová",J267,0)</f>
        <v>0</v>
      </c>
      <c r="BJ267" s="162" t="s">
        <v>51</v>
      </c>
      <c r="BK267" s="251">
        <f>ROUND(I267*H267,2)</f>
        <v>0</v>
      </c>
      <c r="BL267" s="162" t="s">
        <v>503</v>
      </c>
      <c r="BM267" s="250" t="s">
        <v>622</v>
      </c>
    </row>
    <row r="268" spans="2:65" s="169" customFormat="1" ht="38.4">
      <c r="B268" s="170"/>
      <c r="D268" s="254" t="s">
        <v>461</v>
      </c>
      <c r="F268" s="273" t="s">
        <v>610</v>
      </c>
      <c r="L268" s="170"/>
      <c r="M268" s="274"/>
      <c r="T268" s="275"/>
      <c r="AT268" s="162" t="s">
        <v>461</v>
      </c>
      <c r="AU268" s="162" t="s">
        <v>72</v>
      </c>
    </row>
    <row r="269" spans="2:65" s="169" customFormat="1" ht="16.5" customHeight="1">
      <c r="B269" s="239"/>
      <c r="C269" s="240">
        <v>53</v>
      </c>
      <c r="D269" s="240" t="s">
        <v>438</v>
      </c>
      <c r="E269" s="241" t="s">
        <v>623</v>
      </c>
      <c r="F269" s="242" t="s">
        <v>624</v>
      </c>
      <c r="G269" s="243" t="s">
        <v>150</v>
      </c>
      <c r="H269" s="244">
        <v>145.46</v>
      </c>
      <c r="I269" s="348"/>
      <c r="J269" s="245">
        <f>ROUND(I269*H269,2)</f>
        <v>0</v>
      </c>
      <c r="K269" s="242" t="s">
        <v>459</v>
      </c>
      <c r="L269" s="170"/>
      <c r="M269" s="246"/>
      <c r="N269" s="247" t="s">
        <v>383</v>
      </c>
      <c r="O269" s="248">
        <v>0</v>
      </c>
      <c r="P269" s="248">
        <f>O269*H269</f>
        <v>0</v>
      </c>
      <c r="Q269" s="248">
        <v>0</v>
      </c>
      <c r="R269" s="248">
        <f>Q269*H269</f>
        <v>0</v>
      </c>
      <c r="S269" s="248">
        <v>0</v>
      </c>
      <c r="T269" s="249">
        <f>S269*H269</f>
        <v>0</v>
      </c>
      <c r="AR269" s="250" t="s">
        <v>503</v>
      </c>
      <c r="AT269" s="250" t="s">
        <v>438</v>
      </c>
      <c r="AU269" s="250" t="s">
        <v>72</v>
      </c>
      <c r="AY269" s="162" t="s">
        <v>435</v>
      </c>
      <c r="BE269" s="251">
        <f>IF(N269="základní",J269,0)</f>
        <v>0</v>
      </c>
      <c r="BF269" s="251">
        <f>IF(N269="snížená",J269,0)</f>
        <v>0</v>
      </c>
      <c r="BG269" s="251">
        <f>IF(N269="zákl. přenesená",J269,0)</f>
        <v>0</v>
      </c>
      <c r="BH269" s="251">
        <f>IF(N269="sníž. přenesená",J269,0)</f>
        <v>0</v>
      </c>
      <c r="BI269" s="251">
        <f>IF(N269="nulová",J269,0)</f>
        <v>0</v>
      </c>
      <c r="BJ269" s="162" t="s">
        <v>51</v>
      </c>
      <c r="BK269" s="251">
        <f>ROUND(I269*H269,2)</f>
        <v>0</v>
      </c>
      <c r="BL269" s="162" t="s">
        <v>503</v>
      </c>
      <c r="BM269" s="250" t="s">
        <v>625</v>
      </c>
    </row>
    <row r="270" spans="2:65" s="169" customFormat="1" ht="38.4">
      <c r="B270" s="170"/>
      <c r="D270" s="254" t="s">
        <v>461</v>
      </c>
      <c r="F270" s="273" t="s">
        <v>610</v>
      </c>
      <c r="L270" s="170"/>
      <c r="M270" s="274"/>
      <c r="T270" s="275"/>
      <c r="AT270" s="162" t="s">
        <v>461</v>
      </c>
      <c r="AU270" s="162" t="s">
        <v>72</v>
      </c>
    </row>
    <row r="271" spans="2:65" s="169" customFormat="1" ht="16.5" customHeight="1">
      <c r="B271" s="239"/>
      <c r="C271" s="240">
        <v>54</v>
      </c>
      <c r="D271" s="240" t="s">
        <v>438</v>
      </c>
      <c r="E271" s="241" t="s">
        <v>626</v>
      </c>
      <c r="F271" s="242" t="s">
        <v>627</v>
      </c>
      <c r="G271" s="243" t="s">
        <v>150</v>
      </c>
      <c r="H271" s="244">
        <v>145.46</v>
      </c>
      <c r="I271" s="348"/>
      <c r="J271" s="245">
        <f>ROUND(I271*H271,2)</f>
        <v>0</v>
      </c>
      <c r="K271" s="242" t="s">
        <v>459</v>
      </c>
      <c r="L271" s="170"/>
      <c r="M271" s="246"/>
      <c r="N271" s="247" t="s">
        <v>383</v>
      </c>
      <c r="O271" s="248">
        <v>0</v>
      </c>
      <c r="P271" s="248">
        <f>O271*H271</f>
        <v>0</v>
      </c>
      <c r="Q271" s="248">
        <v>0</v>
      </c>
      <c r="R271" s="248">
        <f>Q271*H271</f>
        <v>0</v>
      </c>
      <c r="S271" s="248">
        <v>0</v>
      </c>
      <c r="T271" s="249">
        <f>S271*H271</f>
        <v>0</v>
      </c>
      <c r="AR271" s="250" t="s">
        <v>503</v>
      </c>
      <c r="AT271" s="250" t="s">
        <v>438</v>
      </c>
      <c r="AU271" s="250" t="s">
        <v>72</v>
      </c>
      <c r="AY271" s="162" t="s">
        <v>435</v>
      </c>
      <c r="BE271" s="251">
        <f>IF(N271="základní",J271,0)</f>
        <v>0</v>
      </c>
      <c r="BF271" s="251">
        <f>IF(N271="snížená",J271,0)</f>
        <v>0</v>
      </c>
      <c r="BG271" s="251">
        <f>IF(N271="zákl. přenesená",J271,0)</f>
        <v>0</v>
      </c>
      <c r="BH271" s="251">
        <f>IF(N271="sníž. přenesená",J271,0)</f>
        <v>0</v>
      </c>
      <c r="BI271" s="251">
        <f>IF(N271="nulová",J271,0)</f>
        <v>0</v>
      </c>
      <c r="BJ271" s="162" t="s">
        <v>51</v>
      </c>
      <c r="BK271" s="251">
        <f>ROUND(I271*H271,2)</f>
        <v>0</v>
      </c>
      <c r="BL271" s="162" t="s">
        <v>503</v>
      </c>
      <c r="BM271" s="250" t="s">
        <v>628</v>
      </c>
    </row>
    <row r="272" spans="2:65" s="169" customFormat="1" ht="38.4">
      <c r="B272" s="170"/>
      <c r="D272" s="254" t="s">
        <v>461</v>
      </c>
      <c r="F272" s="273" t="s">
        <v>610</v>
      </c>
      <c r="L272" s="170"/>
      <c r="M272" s="274"/>
      <c r="T272" s="275"/>
      <c r="AT272" s="162" t="s">
        <v>461</v>
      </c>
      <c r="AU272" s="162" t="s">
        <v>72</v>
      </c>
    </row>
    <row r="273" spans="2:65" s="169" customFormat="1" ht="16.5" customHeight="1">
      <c r="B273" s="239"/>
      <c r="C273" s="240">
        <v>55</v>
      </c>
      <c r="D273" s="240" t="s">
        <v>438</v>
      </c>
      <c r="E273" s="241" t="s">
        <v>629</v>
      </c>
      <c r="F273" s="242" t="s">
        <v>630</v>
      </c>
      <c r="G273" s="243" t="s">
        <v>150</v>
      </c>
      <c r="H273" s="244">
        <v>145.46</v>
      </c>
      <c r="I273" s="348"/>
      <c r="J273" s="245">
        <f>ROUND(I273*H273,2)</f>
        <v>0</v>
      </c>
      <c r="K273" s="242" t="s">
        <v>459</v>
      </c>
      <c r="L273" s="170"/>
      <c r="M273" s="246"/>
      <c r="N273" s="247" t="s">
        <v>383</v>
      </c>
      <c r="O273" s="248">
        <v>0</v>
      </c>
      <c r="P273" s="248">
        <f>O273*H273</f>
        <v>0</v>
      </c>
      <c r="Q273" s="248">
        <v>0</v>
      </c>
      <c r="R273" s="248">
        <f>Q273*H273</f>
        <v>0</v>
      </c>
      <c r="S273" s="248">
        <v>0</v>
      </c>
      <c r="T273" s="249">
        <f>S273*H273</f>
        <v>0</v>
      </c>
      <c r="AR273" s="250" t="s">
        <v>503</v>
      </c>
      <c r="AT273" s="250" t="s">
        <v>438</v>
      </c>
      <c r="AU273" s="250" t="s">
        <v>72</v>
      </c>
      <c r="AY273" s="162" t="s">
        <v>435</v>
      </c>
      <c r="BE273" s="251">
        <f>IF(N273="základní",J273,0)</f>
        <v>0</v>
      </c>
      <c r="BF273" s="251">
        <f>IF(N273="snížená",J273,0)</f>
        <v>0</v>
      </c>
      <c r="BG273" s="251">
        <f>IF(N273="zákl. přenesená",J273,0)</f>
        <v>0</v>
      </c>
      <c r="BH273" s="251">
        <f>IF(N273="sníž. přenesená",J273,0)</f>
        <v>0</v>
      </c>
      <c r="BI273" s="251">
        <f>IF(N273="nulová",J273,0)</f>
        <v>0</v>
      </c>
      <c r="BJ273" s="162" t="s">
        <v>51</v>
      </c>
      <c r="BK273" s="251">
        <f>ROUND(I273*H273,2)</f>
        <v>0</v>
      </c>
      <c r="BL273" s="162" t="s">
        <v>503</v>
      </c>
      <c r="BM273" s="250" t="s">
        <v>631</v>
      </c>
    </row>
    <row r="274" spans="2:65" s="169" customFormat="1" ht="38.4">
      <c r="B274" s="170"/>
      <c r="D274" s="254" t="s">
        <v>461</v>
      </c>
      <c r="F274" s="273" t="s">
        <v>610</v>
      </c>
      <c r="L274" s="170"/>
      <c r="M274" s="274"/>
      <c r="T274" s="275"/>
      <c r="AT274" s="162" t="s">
        <v>461</v>
      </c>
      <c r="AU274" s="162" t="s">
        <v>72</v>
      </c>
    </row>
    <row r="275" spans="2:65" s="169" customFormat="1" ht="24" customHeight="1">
      <c r="B275" s="239"/>
      <c r="C275" s="240">
        <v>56</v>
      </c>
      <c r="D275" s="240" t="s">
        <v>438</v>
      </c>
      <c r="E275" s="241" t="s">
        <v>632</v>
      </c>
      <c r="F275" s="242" t="s">
        <v>633</v>
      </c>
      <c r="G275" s="243" t="s">
        <v>150</v>
      </c>
      <c r="H275" s="244">
        <v>16.7</v>
      </c>
      <c r="I275" s="348"/>
      <c r="J275" s="245">
        <f>ROUND(I275*H275,2)</f>
        <v>0</v>
      </c>
      <c r="K275" s="242" t="s">
        <v>459</v>
      </c>
      <c r="L275" s="170"/>
      <c r="M275" s="246"/>
      <c r="N275" s="247" t="s">
        <v>383</v>
      </c>
      <c r="O275" s="248">
        <v>0</v>
      </c>
      <c r="P275" s="248">
        <f>O275*H275</f>
        <v>0</v>
      </c>
      <c r="Q275" s="248">
        <v>0</v>
      </c>
      <c r="R275" s="248">
        <f>Q275*H275</f>
        <v>0</v>
      </c>
      <c r="S275" s="248">
        <v>0</v>
      </c>
      <c r="T275" s="249">
        <f>S275*H275</f>
        <v>0</v>
      </c>
      <c r="AR275" s="250" t="s">
        <v>503</v>
      </c>
      <c r="AT275" s="250" t="s">
        <v>438</v>
      </c>
      <c r="AU275" s="250" t="s">
        <v>72</v>
      </c>
      <c r="AY275" s="162" t="s">
        <v>435</v>
      </c>
      <c r="BE275" s="251">
        <f>IF(N275="základní",J275,0)</f>
        <v>0</v>
      </c>
      <c r="BF275" s="251">
        <f>IF(N275="snížená",J275,0)</f>
        <v>0</v>
      </c>
      <c r="BG275" s="251">
        <f>IF(N275="zákl. přenesená",J275,0)</f>
        <v>0</v>
      </c>
      <c r="BH275" s="251">
        <f>IF(N275="sníž. přenesená",J275,0)</f>
        <v>0</v>
      </c>
      <c r="BI275" s="251">
        <f>IF(N275="nulová",J275,0)</f>
        <v>0</v>
      </c>
      <c r="BJ275" s="162" t="s">
        <v>51</v>
      </c>
      <c r="BK275" s="251">
        <f>ROUND(I275*H275,2)</f>
        <v>0</v>
      </c>
      <c r="BL275" s="162" t="s">
        <v>503</v>
      </c>
      <c r="BM275" s="250" t="s">
        <v>634</v>
      </c>
    </row>
    <row r="276" spans="2:65" s="169" customFormat="1" ht="38.4">
      <c r="B276" s="170"/>
      <c r="D276" s="254" t="s">
        <v>461</v>
      </c>
      <c r="F276" s="273" t="s">
        <v>610</v>
      </c>
      <c r="L276" s="170"/>
      <c r="M276" s="274"/>
      <c r="T276" s="275"/>
      <c r="AT276" s="162" t="s">
        <v>461</v>
      </c>
      <c r="AU276" s="162" t="s">
        <v>72</v>
      </c>
    </row>
    <row r="277" spans="2:65" s="169" customFormat="1" ht="16.5" customHeight="1">
      <c r="B277" s="239"/>
      <c r="C277" s="240">
        <v>57</v>
      </c>
      <c r="D277" s="240" t="s">
        <v>438</v>
      </c>
      <c r="E277" s="241" t="s">
        <v>635</v>
      </c>
      <c r="F277" s="242" t="s">
        <v>636</v>
      </c>
      <c r="G277" s="243" t="s">
        <v>150</v>
      </c>
      <c r="H277" s="244">
        <v>16.7</v>
      </c>
      <c r="I277" s="348"/>
      <c r="J277" s="245">
        <f>ROUND(I277*H277,2)</f>
        <v>0</v>
      </c>
      <c r="K277" s="242" t="s">
        <v>459</v>
      </c>
      <c r="L277" s="170"/>
      <c r="M277" s="246"/>
      <c r="N277" s="247" t="s">
        <v>383</v>
      </c>
      <c r="O277" s="248">
        <v>0</v>
      </c>
      <c r="P277" s="248">
        <f>O277*H277</f>
        <v>0</v>
      </c>
      <c r="Q277" s="248">
        <v>0</v>
      </c>
      <c r="R277" s="248">
        <f>Q277*H277</f>
        <v>0</v>
      </c>
      <c r="S277" s="248">
        <v>0</v>
      </c>
      <c r="T277" s="249">
        <f>S277*H277</f>
        <v>0</v>
      </c>
      <c r="AR277" s="250" t="s">
        <v>503</v>
      </c>
      <c r="AT277" s="250" t="s">
        <v>438</v>
      </c>
      <c r="AU277" s="250" t="s">
        <v>72</v>
      </c>
      <c r="AY277" s="162" t="s">
        <v>435</v>
      </c>
      <c r="BE277" s="251">
        <f>IF(N277="základní",J277,0)</f>
        <v>0</v>
      </c>
      <c r="BF277" s="251">
        <f>IF(N277="snížená",J277,0)</f>
        <v>0</v>
      </c>
      <c r="BG277" s="251">
        <f>IF(N277="zákl. přenesená",J277,0)</f>
        <v>0</v>
      </c>
      <c r="BH277" s="251">
        <f>IF(N277="sníž. přenesená",J277,0)</f>
        <v>0</v>
      </c>
      <c r="BI277" s="251">
        <f>IF(N277="nulová",J277,0)</f>
        <v>0</v>
      </c>
      <c r="BJ277" s="162" t="s">
        <v>51</v>
      </c>
      <c r="BK277" s="251">
        <f>ROUND(I277*H277,2)</f>
        <v>0</v>
      </c>
      <c r="BL277" s="162" t="s">
        <v>503</v>
      </c>
      <c r="BM277" s="250" t="s">
        <v>637</v>
      </c>
    </row>
    <row r="278" spans="2:65" s="169" customFormat="1" ht="38.4">
      <c r="B278" s="170"/>
      <c r="D278" s="254" t="s">
        <v>461</v>
      </c>
      <c r="F278" s="273" t="s">
        <v>610</v>
      </c>
      <c r="L278" s="170"/>
      <c r="M278" s="274"/>
      <c r="T278" s="275"/>
      <c r="AT278" s="162" t="s">
        <v>461</v>
      </c>
      <c r="AU278" s="162" t="s">
        <v>72</v>
      </c>
    </row>
    <row r="279" spans="2:65" s="169" customFormat="1" ht="16.5" customHeight="1">
      <c r="B279" s="239"/>
      <c r="C279" s="240">
        <v>58</v>
      </c>
      <c r="D279" s="240" t="s">
        <v>438</v>
      </c>
      <c r="E279" s="241" t="s">
        <v>638</v>
      </c>
      <c r="F279" s="242" t="s">
        <v>639</v>
      </c>
      <c r="G279" s="243" t="s">
        <v>150</v>
      </c>
      <c r="H279" s="244">
        <v>16.7</v>
      </c>
      <c r="I279" s="348"/>
      <c r="J279" s="245">
        <f>ROUND(I279*H279,2)</f>
        <v>0</v>
      </c>
      <c r="K279" s="242" t="s">
        <v>459</v>
      </c>
      <c r="L279" s="170"/>
      <c r="M279" s="246"/>
      <c r="N279" s="247" t="s">
        <v>383</v>
      </c>
      <c r="O279" s="248">
        <v>0</v>
      </c>
      <c r="P279" s="248">
        <f>O279*H279</f>
        <v>0</v>
      </c>
      <c r="Q279" s="248">
        <v>0</v>
      </c>
      <c r="R279" s="248">
        <f>Q279*H279</f>
        <v>0</v>
      </c>
      <c r="S279" s="248">
        <v>0</v>
      </c>
      <c r="T279" s="249">
        <f>S279*H279</f>
        <v>0</v>
      </c>
      <c r="AR279" s="250" t="s">
        <v>503</v>
      </c>
      <c r="AT279" s="250" t="s">
        <v>438</v>
      </c>
      <c r="AU279" s="250" t="s">
        <v>72</v>
      </c>
      <c r="AY279" s="162" t="s">
        <v>435</v>
      </c>
      <c r="BE279" s="251">
        <f>IF(N279="základní",J279,0)</f>
        <v>0</v>
      </c>
      <c r="BF279" s="251">
        <f>IF(N279="snížená",J279,0)</f>
        <v>0</v>
      </c>
      <c r="BG279" s="251">
        <f>IF(N279="zákl. přenesená",J279,0)</f>
        <v>0</v>
      </c>
      <c r="BH279" s="251">
        <f>IF(N279="sníž. přenesená",J279,0)</f>
        <v>0</v>
      </c>
      <c r="BI279" s="251">
        <f>IF(N279="nulová",J279,0)</f>
        <v>0</v>
      </c>
      <c r="BJ279" s="162" t="s">
        <v>51</v>
      </c>
      <c r="BK279" s="251">
        <f>ROUND(I279*H279,2)</f>
        <v>0</v>
      </c>
      <c r="BL279" s="162" t="s">
        <v>503</v>
      </c>
      <c r="BM279" s="250" t="s">
        <v>640</v>
      </c>
    </row>
    <row r="280" spans="2:65" s="169" customFormat="1" ht="38.4">
      <c r="B280" s="170"/>
      <c r="D280" s="254" t="s">
        <v>461</v>
      </c>
      <c r="F280" s="273" t="s">
        <v>610</v>
      </c>
      <c r="L280" s="170"/>
      <c r="M280" s="274"/>
      <c r="T280" s="275"/>
      <c r="AT280" s="162" t="s">
        <v>461</v>
      </c>
      <c r="AU280" s="162" t="s">
        <v>72</v>
      </c>
    </row>
    <row r="281" spans="2:65" s="169" customFormat="1" ht="16.5" customHeight="1">
      <c r="B281" s="239"/>
      <c r="C281" s="240">
        <v>59</v>
      </c>
      <c r="D281" s="240" t="s">
        <v>438</v>
      </c>
      <c r="E281" s="241" t="s">
        <v>641</v>
      </c>
      <c r="F281" s="242" t="s">
        <v>642</v>
      </c>
      <c r="G281" s="243" t="s">
        <v>150</v>
      </c>
      <c r="H281" s="244">
        <v>16.7</v>
      </c>
      <c r="I281" s="348"/>
      <c r="J281" s="245">
        <f>ROUND(I281*H281,2)</f>
        <v>0</v>
      </c>
      <c r="K281" s="242" t="s">
        <v>459</v>
      </c>
      <c r="L281" s="170"/>
      <c r="M281" s="246"/>
      <c r="N281" s="247" t="s">
        <v>383</v>
      </c>
      <c r="O281" s="248">
        <v>0</v>
      </c>
      <c r="P281" s="248">
        <f>O281*H281</f>
        <v>0</v>
      </c>
      <c r="Q281" s="248">
        <v>0</v>
      </c>
      <c r="R281" s="248">
        <f>Q281*H281</f>
        <v>0</v>
      </c>
      <c r="S281" s="248">
        <v>0</v>
      </c>
      <c r="T281" s="249">
        <f>S281*H281</f>
        <v>0</v>
      </c>
      <c r="AR281" s="250" t="s">
        <v>503</v>
      </c>
      <c r="AT281" s="250" t="s">
        <v>438</v>
      </c>
      <c r="AU281" s="250" t="s">
        <v>72</v>
      </c>
      <c r="AY281" s="162" t="s">
        <v>435</v>
      </c>
      <c r="BE281" s="251">
        <f>IF(N281="základní",J281,0)</f>
        <v>0</v>
      </c>
      <c r="BF281" s="251">
        <f>IF(N281="snížená",J281,0)</f>
        <v>0</v>
      </c>
      <c r="BG281" s="251">
        <f>IF(N281="zákl. přenesená",J281,0)</f>
        <v>0</v>
      </c>
      <c r="BH281" s="251">
        <f>IF(N281="sníž. přenesená",J281,0)</f>
        <v>0</v>
      </c>
      <c r="BI281" s="251">
        <f>IF(N281="nulová",J281,0)</f>
        <v>0</v>
      </c>
      <c r="BJ281" s="162" t="s">
        <v>51</v>
      </c>
      <c r="BK281" s="251">
        <f>ROUND(I281*H281,2)</f>
        <v>0</v>
      </c>
      <c r="BL281" s="162" t="s">
        <v>503</v>
      </c>
      <c r="BM281" s="250" t="s">
        <v>643</v>
      </c>
    </row>
    <row r="282" spans="2:65" s="169" customFormat="1" ht="38.4">
      <c r="B282" s="170"/>
      <c r="D282" s="254" t="s">
        <v>461</v>
      </c>
      <c r="F282" s="273" t="s">
        <v>610</v>
      </c>
      <c r="L282" s="170"/>
      <c r="M282" s="274"/>
      <c r="T282" s="275"/>
      <c r="AT282" s="162" t="s">
        <v>461</v>
      </c>
      <c r="AU282" s="162" t="s">
        <v>72</v>
      </c>
    </row>
    <row r="283" spans="2:65" s="169" customFormat="1" ht="16.5" customHeight="1">
      <c r="B283" s="239"/>
      <c r="C283" s="240">
        <v>60</v>
      </c>
      <c r="D283" s="240" t="s">
        <v>438</v>
      </c>
      <c r="E283" s="241" t="s">
        <v>644</v>
      </c>
      <c r="F283" s="242" t="s">
        <v>645</v>
      </c>
      <c r="G283" s="243" t="s">
        <v>150</v>
      </c>
      <c r="H283" s="244">
        <v>16.7</v>
      </c>
      <c r="I283" s="348"/>
      <c r="J283" s="245">
        <f>ROUND(I283*H283,2)</f>
        <v>0</v>
      </c>
      <c r="K283" s="242" t="s">
        <v>459</v>
      </c>
      <c r="L283" s="170"/>
      <c r="M283" s="246"/>
      <c r="N283" s="247" t="s">
        <v>383</v>
      </c>
      <c r="O283" s="248">
        <v>0</v>
      </c>
      <c r="P283" s="248">
        <f>O283*H283</f>
        <v>0</v>
      </c>
      <c r="Q283" s="248">
        <v>0</v>
      </c>
      <c r="R283" s="248">
        <f>Q283*H283</f>
        <v>0</v>
      </c>
      <c r="S283" s="248">
        <v>0</v>
      </c>
      <c r="T283" s="249">
        <f>S283*H283</f>
        <v>0</v>
      </c>
      <c r="AR283" s="250" t="s">
        <v>503</v>
      </c>
      <c r="AT283" s="250" t="s">
        <v>438</v>
      </c>
      <c r="AU283" s="250" t="s">
        <v>72</v>
      </c>
      <c r="AY283" s="162" t="s">
        <v>435</v>
      </c>
      <c r="BE283" s="251">
        <f>IF(N283="základní",J283,0)</f>
        <v>0</v>
      </c>
      <c r="BF283" s="251">
        <f>IF(N283="snížená",J283,0)</f>
        <v>0</v>
      </c>
      <c r="BG283" s="251">
        <f>IF(N283="zákl. přenesená",J283,0)</f>
        <v>0</v>
      </c>
      <c r="BH283" s="251">
        <f>IF(N283="sníž. přenesená",J283,0)</f>
        <v>0</v>
      </c>
      <c r="BI283" s="251">
        <f>IF(N283="nulová",J283,0)</f>
        <v>0</v>
      </c>
      <c r="BJ283" s="162" t="s">
        <v>51</v>
      </c>
      <c r="BK283" s="251">
        <f>ROUND(I283*H283,2)</f>
        <v>0</v>
      </c>
      <c r="BL283" s="162" t="s">
        <v>503</v>
      </c>
      <c r="BM283" s="250" t="s">
        <v>646</v>
      </c>
    </row>
    <row r="284" spans="2:65" s="169" customFormat="1" ht="38.4">
      <c r="B284" s="170"/>
      <c r="D284" s="254" t="s">
        <v>461</v>
      </c>
      <c r="F284" s="273" t="s">
        <v>610</v>
      </c>
      <c r="L284" s="170"/>
      <c r="M284" s="274"/>
      <c r="T284" s="275"/>
      <c r="AT284" s="162" t="s">
        <v>461</v>
      </c>
      <c r="AU284" s="162" t="s">
        <v>72</v>
      </c>
    </row>
    <row r="285" spans="2:65" s="169" customFormat="1" ht="16.5" customHeight="1">
      <c r="B285" s="239"/>
      <c r="C285" s="240">
        <v>61</v>
      </c>
      <c r="D285" s="240" t="s">
        <v>438</v>
      </c>
      <c r="E285" s="241" t="s">
        <v>647</v>
      </c>
      <c r="F285" s="242" t="s">
        <v>648</v>
      </c>
      <c r="G285" s="243" t="s">
        <v>150</v>
      </c>
      <c r="H285" s="244">
        <v>20</v>
      </c>
      <c r="I285" s="348"/>
      <c r="J285" s="245">
        <f>ROUND(I285*H285,2)</f>
        <v>0</v>
      </c>
      <c r="K285" s="242" t="s">
        <v>459</v>
      </c>
      <c r="L285" s="170"/>
      <c r="M285" s="246"/>
      <c r="N285" s="247" t="s">
        <v>383</v>
      </c>
      <c r="O285" s="248">
        <v>0</v>
      </c>
      <c r="P285" s="248">
        <f>O285*H285</f>
        <v>0</v>
      </c>
      <c r="Q285" s="248">
        <v>0</v>
      </c>
      <c r="R285" s="248">
        <f>Q285*H285</f>
        <v>0</v>
      </c>
      <c r="S285" s="248">
        <v>0</v>
      </c>
      <c r="T285" s="249">
        <f>S285*H285</f>
        <v>0</v>
      </c>
      <c r="AR285" s="250" t="s">
        <v>503</v>
      </c>
      <c r="AT285" s="250" t="s">
        <v>438</v>
      </c>
      <c r="AU285" s="250" t="s">
        <v>72</v>
      </c>
      <c r="AY285" s="162" t="s">
        <v>435</v>
      </c>
      <c r="BE285" s="251">
        <f>IF(N285="základní",J285,0)</f>
        <v>0</v>
      </c>
      <c r="BF285" s="251">
        <f>IF(N285="snížená",J285,0)</f>
        <v>0</v>
      </c>
      <c r="BG285" s="251">
        <f>IF(N285="zákl. přenesená",J285,0)</f>
        <v>0</v>
      </c>
      <c r="BH285" s="251">
        <f>IF(N285="sníž. přenesená",J285,0)</f>
        <v>0</v>
      </c>
      <c r="BI285" s="251">
        <f>IF(N285="nulová",J285,0)</f>
        <v>0</v>
      </c>
      <c r="BJ285" s="162" t="s">
        <v>51</v>
      </c>
      <c r="BK285" s="251">
        <f>ROUND(I285*H285,2)</f>
        <v>0</v>
      </c>
      <c r="BL285" s="162" t="s">
        <v>503</v>
      </c>
      <c r="BM285" s="250" t="s">
        <v>649</v>
      </c>
    </row>
    <row r="286" spans="2:65" s="169" customFormat="1" ht="38.4">
      <c r="B286" s="170"/>
      <c r="D286" s="254" t="s">
        <v>461</v>
      </c>
      <c r="F286" s="273" t="s">
        <v>610</v>
      </c>
      <c r="L286" s="170"/>
      <c r="M286" s="274"/>
      <c r="T286" s="275"/>
      <c r="AT286" s="162" t="s">
        <v>461</v>
      </c>
      <c r="AU286" s="162" t="s">
        <v>72</v>
      </c>
    </row>
    <row r="287" spans="2:65" s="169" customFormat="1" ht="16.5" customHeight="1">
      <c r="B287" s="239"/>
      <c r="C287" s="240">
        <v>62</v>
      </c>
      <c r="D287" s="240" t="s">
        <v>438</v>
      </c>
      <c r="E287" s="241" t="s">
        <v>650</v>
      </c>
      <c r="F287" s="242" t="s">
        <v>651</v>
      </c>
      <c r="G287" s="243" t="s">
        <v>150</v>
      </c>
      <c r="H287" s="244">
        <v>36</v>
      </c>
      <c r="I287" s="348"/>
      <c r="J287" s="245">
        <f>ROUND(I287*H287,2)</f>
        <v>0</v>
      </c>
      <c r="K287" s="242" t="s">
        <v>459</v>
      </c>
      <c r="L287" s="170"/>
      <c r="M287" s="246"/>
      <c r="N287" s="247" t="s">
        <v>383</v>
      </c>
      <c r="O287" s="248">
        <v>0</v>
      </c>
      <c r="P287" s="248">
        <f>O287*H287</f>
        <v>0</v>
      </c>
      <c r="Q287" s="248">
        <v>0</v>
      </c>
      <c r="R287" s="248">
        <f>Q287*H287</f>
        <v>0</v>
      </c>
      <c r="S287" s="248">
        <v>0</v>
      </c>
      <c r="T287" s="249">
        <f>S287*H287</f>
        <v>0</v>
      </c>
      <c r="AR287" s="250" t="s">
        <v>503</v>
      </c>
      <c r="AT287" s="250" t="s">
        <v>438</v>
      </c>
      <c r="AU287" s="250" t="s">
        <v>72</v>
      </c>
      <c r="AY287" s="162" t="s">
        <v>435</v>
      </c>
      <c r="BE287" s="251">
        <f>IF(N287="základní",J287,0)</f>
        <v>0</v>
      </c>
      <c r="BF287" s="251">
        <f>IF(N287="snížená",J287,0)</f>
        <v>0</v>
      </c>
      <c r="BG287" s="251">
        <f>IF(N287="zákl. přenesená",J287,0)</f>
        <v>0</v>
      </c>
      <c r="BH287" s="251">
        <f>IF(N287="sníž. přenesená",J287,0)</f>
        <v>0</v>
      </c>
      <c r="BI287" s="251">
        <f>IF(N287="nulová",J287,0)</f>
        <v>0</v>
      </c>
      <c r="BJ287" s="162" t="s">
        <v>51</v>
      </c>
      <c r="BK287" s="251">
        <f>ROUND(I287*H287,2)</f>
        <v>0</v>
      </c>
      <c r="BL287" s="162" t="s">
        <v>503</v>
      </c>
      <c r="BM287" s="250" t="s">
        <v>652</v>
      </c>
    </row>
    <row r="288" spans="2:65" s="169" customFormat="1" ht="38.4">
      <c r="B288" s="170"/>
      <c r="D288" s="254" t="s">
        <v>461</v>
      </c>
      <c r="F288" s="273" t="s">
        <v>610</v>
      </c>
      <c r="L288" s="170"/>
      <c r="M288" s="274"/>
      <c r="T288" s="275"/>
      <c r="AT288" s="162" t="s">
        <v>461</v>
      </c>
      <c r="AU288" s="162" t="s">
        <v>72</v>
      </c>
    </row>
    <row r="289" spans="2:65" s="169" customFormat="1" ht="16.5" customHeight="1">
      <c r="B289" s="239"/>
      <c r="C289" s="240">
        <v>63</v>
      </c>
      <c r="D289" s="240" t="s">
        <v>438</v>
      </c>
      <c r="E289" s="241" t="s">
        <v>653</v>
      </c>
      <c r="F289" s="242" t="s">
        <v>654</v>
      </c>
      <c r="G289" s="243" t="s">
        <v>0</v>
      </c>
      <c r="H289" s="244">
        <v>21653</v>
      </c>
      <c r="I289" s="348"/>
      <c r="J289" s="245">
        <f>ROUND(I289*H289,2)</f>
        <v>0</v>
      </c>
      <c r="K289" s="242" t="s">
        <v>441</v>
      </c>
      <c r="L289" s="170"/>
      <c r="M289" s="246"/>
      <c r="N289" s="247" t="s">
        <v>383</v>
      </c>
      <c r="O289" s="248">
        <v>0</v>
      </c>
      <c r="P289" s="248">
        <f>O289*H289</f>
        <v>0</v>
      </c>
      <c r="Q289" s="248">
        <v>0</v>
      </c>
      <c r="R289" s="248">
        <f>Q289*H289</f>
        <v>0</v>
      </c>
      <c r="S289" s="248">
        <v>0</v>
      </c>
      <c r="T289" s="249">
        <f>S289*H289</f>
        <v>0</v>
      </c>
      <c r="AR289" s="250" t="s">
        <v>503</v>
      </c>
      <c r="AT289" s="250" t="s">
        <v>438</v>
      </c>
      <c r="AU289" s="250" t="s">
        <v>72</v>
      </c>
      <c r="AY289" s="162" t="s">
        <v>435</v>
      </c>
      <c r="BE289" s="251">
        <f>IF(N289="základní",J289,0)</f>
        <v>0</v>
      </c>
      <c r="BF289" s="251">
        <f>IF(N289="snížená",J289,0)</f>
        <v>0</v>
      </c>
      <c r="BG289" s="251">
        <f>IF(N289="zákl. přenesená",J289,0)</f>
        <v>0</v>
      </c>
      <c r="BH289" s="251">
        <f>IF(N289="sníž. přenesená",J289,0)</f>
        <v>0</v>
      </c>
      <c r="BI289" s="251">
        <f>IF(N289="nulová",J289,0)</f>
        <v>0</v>
      </c>
      <c r="BJ289" s="162" t="s">
        <v>51</v>
      </c>
      <c r="BK289" s="251">
        <f>ROUND(I289*H289,2)</f>
        <v>0</v>
      </c>
      <c r="BL289" s="162" t="s">
        <v>503</v>
      </c>
      <c r="BM289" s="250" t="s">
        <v>655</v>
      </c>
    </row>
    <row r="290" spans="2:65" s="228" customFormat="1" ht="22.95" customHeight="1">
      <c r="B290" s="227"/>
      <c r="D290" s="229" t="s">
        <v>432</v>
      </c>
      <c r="E290" s="237" t="s">
        <v>78</v>
      </c>
      <c r="F290" s="237" t="s">
        <v>656</v>
      </c>
      <c r="J290" s="238">
        <f>J291+J293+J295+J297+J301+J302+J307+J309</f>
        <v>0</v>
      </c>
      <c r="L290" s="227"/>
      <c r="M290" s="232"/>
      <c r="P290" s="233">
        <f>SUM(P291:P309)</f>
        <v>1221.4287290000002</v>
      </c>
      <c r="R290" s="233">
        <f>SUM(R291:R309)</f>
        <v>17.405590500000002</v>
      </c>
      <c r="T290" s="234">
        <f>SUM(T291:T309)</f>
        <v>22.923807340000003</v>
      </c>
      <c r="AR290" s="229" t="s">
        <v>72</v>
      </c>
      <c r="AT290" s="235" t="s">
        <v>432</v>
      </c>
      <c r="AU290" s="235" t="s">
        <v>51</v>
      </c>
      <c r="AY290" s="229" t="s">
        <v>435</v>
      </c>
      <c r="BK290" s="236">
        <f>SUM(BK291:BK309)</f>
        <v>0</v>
      </c>
    </row>
    <row r="291" spans="2:65" s="169" customFormat="1" ht="16.5" customHeight="1">
      <c r="B291" s="239"/>
      <c r="C291" s="240">
        <v>64</v>
      </c>
      <c r="D291" s="240" t="s">
        <v>438</v>
      </c>
      <c r="E291" s="241" t="s">
        <v>657</v>
      </c>
      <c r="F291" s="242" t="s">
        <v>658</v>
      </c>
      <c r="G291" s="243" t="s">
        <v>162</v>
      </c>
      <c r="H291" s="244">
        <v>2</v>
      </c>
      <c r="I291" s="348"/>
      <c r="J291" s="245">
        <f>ROUND(I291*H291,2)</f>
        <v>0</v>
      </c>
      <c r="K291" s="242" t="s">
        <v>459</v>
      </c>
      <c r="L291" s="170"/>
      <c r="M291" s="246"/>
      <c r="N291" s="247" t="s">
        <v>383</v>
      </c>
      <c r="O291" s="248">
        <v>0.93600000000000005</v>
      </c>
      <c r="P291" s="248">
        <f>O291*H291</f>
        <v>1.8720000000000001</v>
      </c>
      <c r="Q291" s="248">
        <v>0</v>
      </c>
      <c r="R291" s="248">
        <f>Q291*H291</f>
        <v>0</v>
      </c>
      <c r="S291" s="248">
        <v>0</v>
      </c>
      <c r="T291" s="249">
        <f>S291*H291</f>
        <v>0</v>
      </c>
      <c r="AR291" s="250" t="s">
        <v>503</v>
      </c>
      <c r="AT291" s="250" t="s">
        <v>438</v>
      </c>
      <c r="AU291" s="250" t="s">
        <v>72</v>
      </c>
      <c r="AY291" s="162" t="s">
        <v>435</v>
      </c>
      <c r="BE291" s="251">
        <f>IF(N291="základní",J291,0)</f>
        <v>0</v>
      </c>
      <c r="BF291" s="251">
        <f>IF(N291="snížená",J291,0)</f>
        <v>0</v>
      </c>
      <c r="BG291" s="251">
        <f>IF(N291="zákl. přenesená",J291,0)</f>
        <v>0</v>
      </c>
      <c r="BH291" s="251">
        <f>IF(N291="sníž. přenesená",J291,0)</f>
        <v>0</v>
      </c>
      <c r="BI291" s="251">
        <f>IF(N291="nulová",J291,0)</f>
        <v>0</v>
      </c>
      <c r="BJ291" s="162" t="s">
        <v>51</v>
      </c>
      <c r="BK291" s="251">
        <f>ROUND(I291*H291,2)</f>
        <v>0</v>
      </c>
      <c r="BL291" s="162" t="s">
        <v>503</v>
      </c>
      <c r="BM291" s="250" t="s">
        <v>659</v>
      </c>
    </row>
    <row r="292" spans="2:65" s="169" customFormat="1" ht="38.4">
      <c r="B292" s="170"/>
      <c r="D292" s="254" t="s">
        <v>461</v>
      </c>
      <c r="F292" s="273" t="s">
        <v>660</v>
      </c>
      <c r="L292" s="170"/>
      <c r="M292" s="274"/>
      <c r="T292" s="275"/>
      <c r="AT292" s="162" t="s">
        <v>461</v>
      </c>
      <c r="AU292" s="162" t="s">
        <v>72</v>
      </c>
    </row>
    <row r="293" spans="2:65" s="169" customFormat="1" ht="16.5" customHeight="1">
      <c r="B293" s="239"/>
      <c r="C293" s="240">
        <v>65</v>
      </c>
      <c r="D293" s="240" t="s">
        <v>438</v>
      </c>
      <c r="E293" s="241" t="s">
        <v>661</v>
      </c>
      <c r="F293" s="242" t="s">
        <v>662</v>
      </c>
      <c r="G293" s="243" t="s">
        <v>162</v>
      </c>
      <c r="H293" s="244">
        <v>1</v>
      </c>
      <c r="I293" s="348"/>
      <c r="J293" s="245">
        <f>ROUND(I293*H293,2)</f>
        <v>0</v>
      </c>
      <c r="K293" s="242" t="s">
        <v>459</v>
      </c>
      <c r="L293" s="170"/>
      <c r="M293" s="246"/>
      <c r="N293" s="247" t="s">
        <v>383</v>
      </c>
      <c r="O293" s="248">
        <v>0.93600000000000005</v>
      </c>
      <c r="P293" s="248">
        <f>O293*H293</f>
        <v>0.93600000000000005</v>
      </c>
      <c r="Q293" s="248">
        <v>0</v>
      </c>
      <c r="R293" s="248">
        <f>Q293*H293</f>
        <v>0</v>
      </c>
      <c r="S293" s="248">
        <v>0</v>
      </c>
      <c r="T293" s="249">
        <f>S293*H293</f>
        <v>0</v>
      </c>
      <c r="AR293" s="250" t="s">
        <v>503</v>
      </c>
      <c r="AT293" s="250" t="s">
        <v>438</v>
      </c>
      <c r="AU293" s="250" t="s">
        <v>72</v>
      </c>
      <c r="AY293" s="162" t="s">
        <v>435</v>
      </c>
      <c r="BE293" s="251">
        <f>IF(N293="základní",J293,0)</f>
        <v>0</v>
      </c>
      <c r="BF293" s="251">
        <f>IF(N293="snížená",J293,0)</f>
        <v>0</v>
      </c>
      <c r="BG293" s="251">
        <f>IF(N293="zákl. přenesená",J293,0)</f>
        <v>0</v>
      </c>
      <c r="BH293" s="251">
        <f>IF(N293="sníž. přenesená",J293,0)</f>
        <v>0</v>
      </c>
      <c r="BI293" s="251">
        <f>IF(N293="nulová",J293,0)</f>
        <v>0</v>
      </c>
      <c r="BJ293" s="162" t="s">
        <v>51</v>
      </c>
      <c r="BK293" s="251">
        <f>ROUND(I293*H293,2)</f>
        <v>0</v>
      </c>
      <c r="BL293" s="162" t="s">
        <v>503</v>
      </c>
      <c r="BM293" s="250" t="s">
        <v>663</v>
      </c>
    </row>
    <row r="294" spans="2:65" s="169" customFormat="1" ht="38.4">
      <c r="B294" s="170"/>
      <c r="D294" s="254" t="s">
        <v>461</v>
      </c>
      <c r="F294" s="273" t="s">
        <v>660</v>
      </c>
      <c r="L294" s="170"/>
      <c r="M294" s="274"/>
      <c r="T294" s="275"/>
      <c r="AT294" s="162" t="s">
        <v>461</v>
      </c>
      <c r="AU294" s="162" t="s">
        <v>72</v>
      </c>
    </row>
    <row r="295" spans="2:65" s="169" customFormat="1" ht="16.5" customHeight="1">
      <c r="B295" s="239"/>
      <c r="C295" s="240">
        <v>66</v>
      </c>
      <c r="D295" s="240" t="s">
        <v>438</v>
      </c>
      <c r="E295" s="241" t="s">
        <v>664</v>
      </c>
      <c r="F295" s="242" t="s">
        <v>665</v>
      </c>
      <c r="G295" s="243" t="s">
        <v>162</v>
      </c>
      <c r="H295" s="244">
        <v>3</v>
      </c>
      <c r="I295" s="348"/>
      <c r="J295" s="245">
        <f>ROUND(I295*H295,2)</f>
        <v>0</v>
      </c>
      <c r="K295" s="242" t="s">
        <v>459</v>
      </c>
      <c r="L295" s="170"/>
      <c r="M295" s="246"/>
      <c r="N295" s="247" t="s">
        <v>383</v>
      </c>
      <c r="O295" s="248">
        <v>0.93600000000000005</v>
      </c>
      <c r="P295" s="248">
        <f>O295*H295</f>
        <v>2.8080000000000003</v>
      </c>
      <c r="Q295" s="248">
        <v>0</v>
      </c>
      <c r="R295" s="248">
        <f>Q295*H295</f>
        <v>0</v>
      </c>
      <c r="S295" s="248">
        <v>0</v>
      </c>
      <c r="T295" s="249">
        <f>S295*H295</f>
        <v>0</v>
      </c>
      <c r="AR295" s="250" t="s">
        <v>503</v>
      </c>
      <c r="AT295" s="250" t="s">
        <v>438</v>
      </c>
      <c r="AU295" s="250" t="s">
        <v>72</v>
      </c>
      <c r="AY295" s="162" t="s">
        <v>435</v>
      </c>
      <c r="BE295" s="251">
        <f>IF(N295="základní",J295,0)</f>
        <v>0</v>
      </c>
      <c r="BF295" s="251">
        <f>IF(N295="snížená",J295,0)</f>
        <v>0</v>
      </c>
      <c r="BG295" s="251">
        <f>IF(N295="zákl. přenesená",J295,0)</f>
        <v>0</v>
      </c>
      <c r="BH295" s="251">
        <f>IF(N295="sníž. přenesená",J295,0)</f>
        <v>0</v>
      </c>
      <c r="BI295" s="251">
        <f>IF(N295="nulová",J295,0)</f>
        <v>0</v>
      </c>
      <c r="BJ295" s="162" t="s">
        <v>51</v>
      </c>
      <c r="BK295" s="251">
        <f>ROUND(I295*H295,2)</f>
        <v>0</v>
      </c>
      <c r="BL295" s="162" t="s">
        <v>503</v>
      </c>
      <c r="BM295" s="250" t="s">
        <v>666</v>
      </c>
    </row>
    <row r="296" spans="2:65" s="169" customFormat="1" ht="38.4">
      <c r="B296" s="170"/>
      <c r="D296" s="254" t="s">
        <v>461</v>
      </c>
      <c r="F296" s="273" t="s">
        <v>660</v>
      </c>
      <c r="L296" s="170"/>
      <c r="M296" s="274"/>
      <c r="T296" s="275"/>
      <c r="AT296" s="162" t="s">
        <v>461</v>
      </c>
      <c r="AU296" s="162" t="s">
        <v>72</v>
      </c>
    </row>
    <row r="297" spans="2:65" s="169" customFormat="1" ht="16.5" customHeight="1">
      <c r="B297" s="239"/>
      <c r="C297" s="240">
        <v>67</v>
      </c>
      <c r="D297" s="240" t="s">
        <v>438</v>
      </c>
      <c r="E297" s="241" t="s">
        <v>667</v>
      </c>
      <c r="F297" s="242" t="s">
        <v>668</v>
      </c>
      <c r="G297" s="243" t="s">
        <v>124</v>
      </c>
      <c r="H297" s="244">
        <v>1289.3030000000001</v>
      </c>
      <c r="I297" s="348"/>
      <c r="J297" s="245">
        <f>ROUND(I297*H297,2)</f>
        <v>0</v>
      </c>
      <c r="K297" s="242" t="s">
        <v>441</v>
      </c>
      <c r="L297" s="170"/>
      <c r="M297" s="246"/>
      <c r="N297" s="247" t="s">
        <v>383</v>
      </c>
      <c r="O297" s="248">
        <v>0.255</v>
      </c>
      <c r="P297" s="248">
        <f>O297*H297</f>
        <v>328.77226500000006</v>
      </c>
      <c r="Q297" s="248">
        <v>0</v>
      </c>
      <c r="R297" s="248">
        <f>Q297*H297</f>
        <v>0</v>
      </c>
      <c r="S297" s="248">
        <v>1.7780000000000001E-2</v>
      </c>
      <c r="T297" s="249">
        <f>S297*H297</f>
        <v>22.923807340000003</v>
      </c>
      <c r="AR297" s="250" t="s">
        <v>503</v>
      </c>
      <c r="AT297" s="250" t="s">
        <v>438</v>
      </c>
      <c r="AU297" s="250" t="s">
        <v>72</v>
      </c>
      <c r="AY297" s="162" t="s">
        <v>435</v>
      </c>
      <c r="BE297" s="251">
        <f>IF(N297="základní",J297,0)</f>
        <v>0</v>
      </c>
      <c r="BF297" s="251">
        <f>IF(N297="snížená",J297,0)</f>
        <v>0</v>
      </c>
      <c r="BG297" s="251">
        <f>IF(N297="zákl. přenesená",J297,0)</f>
        <v>0</v>
      </c>
      <c r="BH297" s="251">
        <f>IF(N297="sníž. přenesená",J297,0)</f>
        <v>0</v>
      </c>
      <c r="BI297" s="251">
        <f>IF(N297="nulová",J297,0)</f>
        <v>0</v>
      </c>
      <c r="BJ297" s="162" t="s">
        <v>51</v>
      </c>
      <c r="BK297" s="251">
        <f>ROUND(I297*H297,2)</f>
        <v>0</v>
      </c>
      <c r="BL297" s="162" t="s">
        <v>503</v>
      </c>
      <c r="BM297" s="250" t="s">
        <v>669</v>
      </c>
    </row>
    <row r="298" spans="2:65" s="169" customFormat="1" ht="28.8">
      <c r="B298" s="170"/>
      <c r="D298" s="254" t="s">
        <v>461</v>
      </c>
      <c r="F298" s="273" t="s">
        <v>592</v>
      </c>
      <c r="L298" s="170"/>
      <c r="M298" s="274"/>
      <c r="T298" s="275"/>
      <c r="AT298" s="162" t="s">
        <v>461</v>
      </c>
      <c r="AU298" s="162" t="s">
        <v>72</v>
      </c>
    </row>
    <row r="299" spans="2:65" s="260" customFormat="1">
      <c r="B299" s="259"/>
      <c r="D299" s="254" t="s">
        <v>141</v>
      </c>
      <c r="E299" s="261"/>
      <c r="F299" s="262" t="s">
        <v>670</v>
      </c>
      <c r="H299" s="263">
        <v>1289.3030000000001</v>
      </c>
      <c r="L299" s="259"/>
      <c r="M299" s="264"/>
      <c r="T299" s="265"/>
      <c r="AT299" s="261" t="s">
        <v>141</v>
      </c>
      <c r="AU299" s="261" t="s">
        <v>72</v>
      </c>
      <c r="AV299" s="260" t="s">
        <v>72</v>
      </c>
      <c r="AW299" s="260" t="s">
        <v>445</v>
      </c>
      <c r="AX299" s="260" t="s">
        <v>434</v>
      </c>
      <c r="AY299" s="261" t="s">
        <v>435</v>
      </c>
    </row>
    <row r="300" spans="2:65" s="267" customFormat="1">
      <c r="B300" s="266"/>
      <c r="D300" s="254" t="s">
        <v>141</v>
      </c>
      <c r="E300" s="268"/>
      <c r="F300" s="269" t="s">
        <v>447</v>
      </c>
      <c r="H300" s="270">
        <v>1289.3030000000001</v>
      </c>
      <c r="L300" s="266"/>
      <c r="M300" s="271"/>
      <c r="T300" s="272"/>
      <c r="AT300" s="268" t="s">
        <v>141</v>
      </c>
      <c r="AU300" s="268" t="s">
        <v>72</v>
      </c>
      <c r="AV300" s="267" t="s">
        <v>442</v>
      </c>
      <c r="AW300" s="267" t="s">
        <v>445</v>
      </c>
      <c r="AX300" s="267" t="s">
        <v>51</v>
      </c>
      <c r="AY300" s="268" t="s">
        <v>435</v>
      </c>
    </row>
    <row r="301" spans="2:65" s="169" customFormat="1" ht="16.5" customHeight="1">
      <c r="B301" s="239"/>
      <c r="C301" s="240">
        <v>68</v>
      </c>
      <c r="D301" s="240" t="s">
        <v>438</v>
      </c>
      <c r="E301" s="241" t="s">
        <v>671</v>
      </c>
      <c r="F301" s="242" t="s">
        <v>672</v>
      </c>
      <c r="G301" s="243" t="s">
        <v>124</v>
      </c>
      <c r="H301" s="244">
        <v>1289.3030000000001</v>
      </c>
      <c r="I301" s="348"/>
      <c r="J301" s="245">
        <f>ROUND(I301*H301,2)</f>
        <v>0</v>
      </c>
      <c r="K301" s="242" t="s">
        <v>441</v>
      </c>
      <c r="L301" s="170"/>
      <c r="M301" s="246"/>
      <c r="N301" s="247" t="s">
        <v>383</v>
      </c>
      <c r="O301" s="248">
        <v>6.7000000000000004E-2</v>
      </c>
      <c r="P301" s="248">
        <f>O301*H301</f>
        <v>86.383301000000017</v>
      </c>
      <c r="Q301" s="248">
        <v>0</v>
      </c>
      <c r="R301" s="248">
        <f>Q301*H301</f>
        <v>0</v>
      </c>
      <c r="S301" s="248">
        <v>0</v>
      </c>
      <c r="T301" s="249">
        <f>S301*H301</f>
        <v>0</v>
      </c>
      <c r="AR301" s="250" t="s">
        <v>503</v>
      </c>
      <c r="AT301" s="250" t="s">
        <v>438</v>
      </c>
      <c r="AU301" s="250" t="s">
        <v>72</v>
      </c>
      <c r="AY301" s="162" t="s">
        <v>435</v>
      </c>
      <c r="BE301" s="251">
        <f>IF(N301="základní",J301,0)</f>
        <v>0</v>
      </c>
      <c r="BF301" s="251">
        <f>IF(N301="snížená",J301,0)</f>
        <v>0</v>
      </c>
      <c r="BG301" s="251">
        <f>IF(N301="zákl. přenesená",J301,0)</f>
        <v>0</v>
      </c>
      <c r="BH301" s="251">
        <f>IF(N301="sníž. přenesená",J301,0)</f>
        <v>0</v>
      </c>
      <c r="BI301" s="251">
        <f>IF(N301="nulová",J301,0)</f>
        <v>0</v>
      </c>
      <c r="BJ301" s="162" t="s">
        <v>51</v>
      </c>
      <c r="BK301" s="251">
        <f>ROUND(I301*H301,2)</f>
        <v>0</v>
      </c>
      <c r="BL301" s="162" t="s">
        <v>503</v>
      </c>
      <c r="BM301" s="250" t="s">
        <v>673</v>
      </c>
    </row>
    <row r="302" spans="2:65" s="169" customFormat="1" ht="16.5" customHeight="1">
      <c r="B302" s="239"/>
      <c r="C302" s="240">
        <v>69</v>
      </c>
      <c r="D302" s="240" t="s">
        <v>438</v>
      </c>
      <c r="E302" s="241" t="s">
        <v>674</v>
      </c>
      <c r="F302" s="242" t="s">
        <v>675</v>
      </c>
      <c r="G302" s="243" t="s">
        <v>124</v>
      </c>
      <c r="H302" s="244">
        <v>1289.3030000000001</v>
      </c>
      <c r="I302" s="348"/>
      <c r="J302" s="245">
        <f>ROUND(I302*H302,2)</f>
        <v>0</v>
      </c>
      <c r="K302" s="242" t="s">
        <v>459</v>
      </c>
      <c r="L302" s="170"/>
      <c r="M302" s="246"/>
      <c r="N302" s="247" t="s">
        <v>383</v>
      </c>
      <c r="O302" s="248">
        <v>0.621</v>
      </c>
      <c r="P302" s="248">
        <f>O302*H302</f>
        <v>800.65716300000008</v>
      </c>
      <c r="Q302" s="248">
        <v>1.35E-2</v>
      </c>
      <c r="R302" s="248">
        <f>Q302*H302</f>
        <v>17.405590500000002</v>
      </c>
      <c r="S302" s="248">
        <v>0</v>
      </c>
      <c r="T302" s="249">
        <f>S302*H302</f>
        <v>0</v>
      </c>
      <c r="AR302" s="250" t="s">
        <v>503</v>
      </c>
      <c r="AT302" s="250" t="s">
        <v>438</v>
      </c>
      <c r="AU302" s="250" t="s">
        <v>72</v>
      </c>
      <c r="AY302" s="162" t="s">
        <v>435</v>
      </c>
      <c r="BE302" s="251">
        <f>IF(N302="základní",J302,0)</f>
        <v>0</v>
      </c>
      <c r="BF302" s="251">
        <f>IF(N302="snížená",J302,0)</f>
        <v>0</v>
      </c>
      <c r="BG302" s="251">
        <f>IF(N302="zákl. přenesená",J302,0)</f>
        <v>0</v>
      </c>
      <c r="BH302" s="251">
        <f>IF(N302="sníž. přenesená",J302,0)</f>
        <v>0</v>
      </c>
      <c r="BI302" s="251">
        <f>IF(N302="nulová",J302,0)</f>
        <v>0</v>
      </c>
      <c r="BJ302" s="162" t="s">
        <v>51</v>
      </c>
      <c r="BK302" s="251">
        <f>ROUND(I302*H302,2)</f>
        <v>0</v>
      </c>
      <c r="BL302" s="162" t="s">
        <v>503</v>
      </c>
      <c r="BM302" s="250" t="s">
        <v>676</v>
      </c>
    </row>
    <row r="303" spans="2:65" s="169" customFormat="1" ht="76.8">
      <c r="B303" s="170"/>
      <c r="D303" s="254" t="s">
        <v>461</v>
      </c>
      <c r="F303" s="273" t="s">
        <v>677</v>
      </c>
      <c r="L303" s="170"/>
      <c r="M303" s="274"/>
      <c r="T303" s="275"/>
      <c r="AT303" s="162" t="s">
        <v>461</v>
      </c>
      <c r="AU303" s="162" t="s">
        <v>72</v>
      </c>
    </row>
    <row r="304" spans="2:65" s="260" customFormat="1">
      <c r="B304" s="259"/>
      <c r="D304" s="254" t="s">
        <v>141</v>
      </c>
      <c r="E304" s="261"/>
      <c r="F304" s="262" t="s">
        <v>670</v>
      </c>
      <c r="H304" s="263">
        <v>1289.3030000000001</v>
      </c>
      <c r="L304" s="259"/>
      <c r="M304" s="264"/>
      <c r="T304" s="265"/>
      <c r="AT304" s="261" t="s">
        <v>141</v>
      </c>
      <c r="AU304" s="261" t="s">
        <v>72</v>
      </c>
      <c r="AV304" s="260" t="s">
        <v>72</v>
      </c>
      <c r="AW304" s="260" t="s">
        <v>445</v>
      </c>
      <c r="AX304" s="260" t="s">
        <v>434</v>
      </c>
      <c r="AY304" s="261" t="s">
        <v>435</v>
      </c>
    </row>
    <row r="305" spans="2:65" s="267" customFormat="1">
      <c r="B305" s="266"/>
      <c r="D305" s="254" t="s">
        <v>141</v>
      </c>
      <c r="E305" s="268"/>
      <c r="F305" s="269" t="s">
        <v>447</v>
      </c>
      <c r="H305" s="270">
        <v>1289.3030000000001</v>
      </c>
      <c r="L305" s="266"/>
      <c r="M305" s="271"/>
      <c r="T305" s="272"/>
      <c r="AT305" s="268" t="s">
        <v>141</v>
      </c>
      <c r="AU305" s="268" t="s">
        <v>72</v>
      </c>
      <c r="AV305" s="267" t="s">
        <v>442</v>
      </c>
      <c r="AW305" s="267" t="s">
        <v>445</v>
      </c>
      <c r="AX305" s="267" t="s">
        <v>51</v>
      </c>
      <c r="AY305" s="268" t="s">
        <v>435</v>
      </c>
    </row>
    <row r="306" spans="2:65" s="267" customFormat="1" ht="4.8" customHeight="1">
      <c r="B306" s="266"/>
      <c r="D306" s="254"/>
      <c r="E306" s="268"/>
      <c r="F306" s="269"/>
      <c r="H306" s="270"/>
      <c r="L306" s="266"/>
      <c r="M306" s="271"/>
      <c r="T306" s="272"/>
      <c r="AT306" s="268"/>
      <c r="AU306" s="268"/>
      <c r="AY306" s="268"/>
    </row>
    <row r="307" spans="2:65" s="267" customFormat="1" ht="22.8" customHeight="1">
      <c r="B307" s="266"/>
      <c r="C307" s="240">
        <v>70</v>
      </c>
      <c r="D307" s="240" t="s">
        <v>438</v>
      </c>
      <c r="E307" s="241" t="s">
        <v>678</v>
      </c>
      <c r="F307" s="242" t="s">
        <v>776</v>
      </c>
      <c r="G307" s="243" t="s">
        <v>150</v>
      </c>
      <c r="H307" s="244">
        <v>118.55</v>
      </c>
      <c r="I307" s="348"/>
      <c r="J307" s="245">
        <f>ROUND(I307*H307,2)</f>
        <v>0</v>
      </c>
      <c r="K307" s="242" t="s">
        <v>441</v>
      </c>
      <c r="L307" s="266"/>
      <c r="M307" s="271"/>
      <c r="T307" s="272"/>
      <c r="AT307" s="268"/>
      <c r="AU307" s="268"/>
      <c r="AY307" s="268"/>
    </row>
    <row r="308" spans="2:65" s="267" customFormat="1">
      <c r="B308" s="266"/>
      <c r="D308" s="254"/>
      <c r="E308" s="268"/>
      <c r="F308" s="269"/>
      <c r="H308" s="270"/>
      <c r="L308" s="266"/>
      <c r="M308" s="271"/>
      <c r="T308" s="272"/>
      <c r="AT308" s="268"/>
      <c r="AU308" s="268"/>
      <c r="AY308" s="268"/>
    </row>
    <row r="309" spans="2:65" s="169" customFormat="1" ht="16.5" customHeight="1">
      <c r="B309" s="239"/>
      <c r="C309" s="240">
        <v>71</v>
      </c>
      <c r="D309" s="240" t="s">
        <v>438</v>
      </c>
      <c r="E309" s="241" t="s">
        <v>678</v>
      </c>
      <c r="F309" s="242" t="s">
        <v>679</v>
      </c>
      <c r="G309" s="243" t="s">
        <v>0</v>
      </c>
      <c r="H309" s="244">
        <v>12617</v>
      </c>
      <c r="I309" s="348"/>
      <c r="J309" s="245">
        <f>ROUND(I309*H309,2)</f>
        <v>0</v>
      </c>
      <c r="K309" s="242" t="s">
        <v>441</v>
      </c>
      <c r="L309" s="170"/>
      <c r="M309" s="246"/>
      <c r="N309" s="247" t="s">
        <v>383</v>
      </c>
      <c r="O309" s="248">
        <v>0</v>
      </c>
      <c r="P309" s="248">
        <f>O309*H309</f>
        <v>0</v>
      </c>
      <c r="Q309" s="248">
        <v>0</v>
      </c>
      <c r="R309" s="248">
        <f>Q309*H309</f>
        <v>0</v>
      </c>
      <c r="S309" s="248">
        <v>0</v>
      </c>
      <c r="T309" s="249">
        <f>S309*H309</f>
        <v>0</v>
      </c>
      <c r="AR309" s="250" t="s">
        <v>503</v>
      </c>
      <c r="AT309" s="250" t="s">
        <v>438</v>
      </c>
      <c r="AU309" s="250" t="s">
        <v>72</v>
      </c>
      <c r="AY309" s="162" t="s">
        <v>435</v>
      </c>
      <c r="BE309" s="251">
        <f>IF(N309="základní",J309,0)</f>
        <v>0</v>
      </c>
      <c r="BF309" s="251">
        <f>IF(N309="snížená",J309,0)</f>
        <v>0</v>
      </c>
      <c r="BG309" s="251">
        <f>IF(N309="zákl. přenesená",J309,0)</f>
        <v>0</v>
      </c>
      <c r="BH309" s="251">
        <f>IF(N309="sníž. přenesená",J309,0)</f>
        <v>0</v>
      </c>
      <c r="BI309" s="251">
        <f>IF(N309="nulová",J309,0)</f>
        <v>0</v>
      </c>
      <c r="BJ309" s="162" t="s">
        <v>51</v>
      </c>
      <c r="BK309" s="251">
        <f>ROUND(I309*H309,2)</f>
        <v>0</v>
      </c>
      <c r="BL309" s="162" t="s">
        <v>503</v>
      </c>
      <c r="BM309" s="250" t="s">
        <v>680</v>
      </c>
    </row>
    <row r="310" spans="2:65" s="228" customFormat="1" ht="22.95" customHeight="1">
      <c r="B310" s="227"/>
      <c r="D310" s="229" t="s">
        <v>432</v>
      </c>
      <c r="E310" s="237" t="s">
        <v>82</v>
      </c>
      <c r="F310" s="237" t="s">
        <v>83</v>
      </c>
      <c r="J310" s="238">
        <f>J311+J312+J314</f>
        <v>0</v>
      </c>
      <c r="L310" s="227"/>
      <c r="M310" s="232"/>
      <c r="P310" s="233">
        <f>SUM(P311:P314)</f>
        <v>112.125</v>
      </c>
      <c r="R310" s="233">
        <f>SUM(R311:R314)</f>
        <v>0</v>
      </c>
      <c r="T310" s="234">
        <f>SUM(T311:T314)</f>
        <v>0.43750000000000006</v>
      </c>
      <c r="AR310" s="229" t="s">
        <v>72</v>
      </c>
      <c r="AT310" s="235" t="s">
        <v>432</v>
      </c>
      <c r="AU310" s="235" t="s">
        <v>51</v>
      </c>
      <c r="AY310" s="229" t="s">
        <v>435</v>
      </c>
      <c r="BK310" s="236">
        <f>SUM(BK311:BK314)</f>
        <v>0</v>
      </c>
    </row>
    <row r="311" spans="2:65" s="169" customFormat="1" ht="16.5" customHeight="1">
      <c r="B311" s="239"/>
      <c r="C311" s="240">
        <v>72</v>
      </c>
      <c r="D311" s="240" t="s">
        <v>438</v>
      </c>
      <c r="E311" s="241" t="s">
        <v>682</v>
      </c>
      <c r="F311" s="242" t="s">
        <v>683</v>
      </c>
      <c r="G311" s="243" t="s">
        <v>150</v>
      </c>
      <c r="H311" s="244">
        <v>12.5</v>
      </c>
      <c r="I311" s="348"/>
      <c r="J311" s="245">
        <f>ROUND(I311*H311,2)</f>
        <v>0</v>
      </c>
      <c r="K311" s="242" t="s">
        <v>441</v>
      </c>
      <c r="L311" s="170"/>
      <c r="M311" s="246"/>
      <c r="N311" s="247" t="s">
        <v>383</v>
      </c>
      <c r="O311" s="248">
        <v>0.37</v>
      </c>
      <c r="P311" s="248">
        <f>O311*H311</f>
        <v>4.625</v>
      </c>
      <c r="Q311" s="248">
        <v>0</v>
      </c>
      <c r="R311" s="248">
        <f>Q311*H311</f>
        <v>0</v>
      </c>
      <c r="S311" s="248">
        <v>3.5000000000000003E-2</v>
      </c>
      <c r="T311" s="249">
        <f>S311*H311</f>
        <v>0.43750000000000006</v>
      </c>
      <c r="AR311" s="250" t="s">
        <v>503</v>
      </c>
      <c r="AT311" s="250" t="s">
        <v>438</v>
      </c>
      <c r="AU311" s="250" t="s">
        <v>72</v>
      </c>
      <c r="AY311" s="162" t="s">
        <v>435</v>
      </c>
      <c r="BE311" s="251">
        <f>IF(N311="základní",J311,0)</f>
        <v>0</v>
      </c>
      <c r="BF311" s="251">
        <f>IF(N311="snížená",J311,0)</f>
        <v>0</v>
      </c>
      <c r="BG311" s="251">
        <f>IF(N311="zákl. přenesená",J311,0)</f>
        <v>0</v>
      </c>
      <c r="BH311" s="251">
        <f>IF(N311="sníž. přenesená",J311,0)</f>
        <v>0</v>
      </c>
      <c r="BI311" s="251">
        <f>IF(N311="nulová",J311,0)</f>
        <v>0</v>
      </c>
      <c r="BJ311" s="162" t="s">
        <v>51</v>
      </c>
      <c r="BK311" s="251">
        <f>ROUND(I311*H311,2)</f>
        <v>0</v>
      </c>
      <c r="BL311" s="162" t="s">
        <v>503</v>
      </c>
      <c r="BM311" s="250" t="s">
        <v>684</v>
      </c>
    </row>
    <row r="312" spans="2:65" s="169" customFormat="1" ht="24" customHeight="1">
      <c r="B312" s="239"/>
      <c r="C312" s="240">
        <v>73</v>
      </c>
      <c r="D312" s="240" t="s">
        <v>438</v>
      </c>
      <c r="E312" s="241" t="s">
        <v>685</v>
      </c>
      <c r="F312" s="242" t="s">
        <v>686</v>
      </c>
      <c r="G312" s="243" t="s">
        <v>162</v>
      </c>
      <c r="H312" s="244">
        <v>25</v>
      </c>
      <c r="I312" s="348"/>
      <c r="J312" s="245">
        <f>ROUND(I312*H312,2)</f>
        <v>0</v>
      </c>
      <c r="K312" s="242" t="s">
        <v>459</v>
      </c>
      <c r="L312" s="170"/>
      <c r="M312" s="246"/>
      <c r="N312" s="247" t="s">
        <v>383</v>
      </c>
      <c r="O312" s="248">
        <v>4.3</v>
      </c>
      <c r="P312" s="248">
        <f>O312*H312</f>
        <v>107.5</v>
      </c>
      <c r="Q312" s="248">
        <v>0</v>
      </c>
      <c r="R312" s="248">
        <f>Q312*H312</f>
        <v>0</v>
      </c>
      <c r="S312" s="248">
        <v>0</v>
      </c>
      <c r="T312" s="249">
        <f>S312*H312</f>
        <v>0</v>
      </c>
      <c r="AR312" s="250" t="s">
        <v>503</v>
      </c>
      <c r="AT312" s="250" t="s">
        <v>438</v>
      </c>
      <c r="AU312" s="250" t="s">
        <v>72</v>
      </c>
      <c r="AY312" s="162" t="s">
        <v>435</v>
      </c>
      <c r="BE312" s="251">
        <f>IF(N312="základní",J312,0)</f>
        <v>0</v>
      </c>
      <c r="BF312" s="251">
        <f>IF(N312="snížená",J312,0)</f>
        <v>0</v>
      </c>
      <c r="BG312" s="251">
        <f>IF(N312="zákl. přenesená",J312,0)</f>
        <v>0</v>
      </c>
      <c r="BH312" s="251">
        <f>IF(N312="sníž. přenesená",J312,0)</f>
        <v>0</v>
      </c>
      <c r="BI312" s="251">
        <f>IF(N312="nulová",J312,0)</f>
        <v>0</v>
      </c>
      <c r="BJ312" s="162" t="s">
        <v>51</v>
      </c>
      <c r="BK312" s="251">
        <f>ROUND(I312*H312,2)</f>
        <v>0</v>
      </c>
      <c r="BL312" s="162" t="s">
        <v>503</v>
      </c>
      <c r="BM312" s="250" t="s">
        <v>687</v>
      </c>
    </row>
    <row r="313" spans="2:65" s="169" customFormat="1" ht="38.4">
      <c r="B313" s="170"/>
      <c r="D313" s="254" t="s">
        <v>461</v>
      </c>
      <c r="F313" s="273" t="s">
        <v>688</v>
      </c>
      <c r="L313" s="170"/>
      <c r="M313" s="274"/>
      <c r="T313" s="275"/>
      <c r="AT313" s="162" t="s">
        <v>461</v>
      </c>
      <c r="AU313" s="162" t="s">
        <v>72</v>
      </c>
    </row>
    <row r="314" spans="2:65" s="169" customFormat="1" ht="16.5" customHeight="1">
      <c r="B314" s="239"/>
      <c r="C314" s="240">
        <v>74</v>
      </c>
      <c r="D314" s="240" t="s">
        <v>438</v>
      </c>
      <c r="E314" s="241" t="s">
        <v>689</v>
      </c>
      <c r="F314" s="242" t="s">
        <v>690</v>
      </c>
      <c r="G314" s="243" t="s">
        <v>0</v>
      </c>
      <c r="H314" s="244">
        <v>569</v>
      </c>
      <c r="I314" s="348"/>
      <c r="J314" s="245">
        <f>ROUND(I314*H314,2)</f>
        <v>0</v>
      </c>
      <c r="K314" s="242" t="s">
        <v>441</v>
      </c>
      <c r="L314" s="170"/>
      <c r="M314" s="246"/>
      <c r="N314" s="247" t="s">
        <v>383</v>
      </c>
      <c r="O314" s="248">
        <v>0</v>
      </c>
      <c r="P314" s="248">
        <f>O314*H314</f>
        <v>0</v>
      </c>
      <c r="Q314" s="248">
        <v>0</v>
      </c>
      <c r="R314" s="248">
        <f>Q314*H314</f>
        <v>0</v>
      </c>
      <c r="S314" s="248">
        <v>0</v>
      </c>
      <c r="T314" s="249">
        <f>S314*H314</f>
        <v>0</v>
      </c>
      <c r="AR314" s="250" t="s">
        <v>503</v>
      </c>
      <c r="AT314" s="250" t="s">
        <v>438</v>
      </c>
      <c r="AU314" s="250" t="s">
        <v>72</v>
      </c>
      <c r="AY314" s="162" t="s">
        <v>435</v>
      </c>
      <c r="BE314" s="251">
        <f>IF(N314="základní",J314,0)</f>
        <v>0</v>
      </c>
      <c r="BF314" s="251">
        <f>IF(N314="snížená",J314,0)</f>
        <v>0</v>
      </c>
      <c r="BG314" s="251">
        <f>IF(N314="zákl. přenesená",J314,0)</f>
        <v>0</v>
      </c>
      <c r="BH314" s="251">
        <f>IF(N314="sníž. přenesená",J314,0)</f>
        <v>0</v>
      </c>
      <c r="BI314" s="251">
        <f>IF(N314="nulová",J314,0)</f>
        <v>0</v>
      </c>
      <c r="BJ314" s="162" t="s">
        <v>51</v>
      </c>
      <c r="BK314" s="251">
        <f>ROUND(I314*H314,2)</f>
        <v>0</v>
      </c>
      <c r="BL314" s="162" t="s">
        <v>503</v>
      </c>
      <c r="BM314" s="250" t="s">
        <v>691</v>
      </c>
    </row>
    <row r="315" spans="2:65" s="228" customFormat="1" ht="25.95" customHeight="1">
      <c r="B315" s="227"/>
      <c r="D315" s="229" t="s">
        <v>432</v>
      </c>
      <c r="E315" s="230" t="s">
        <v>534</v>
      </c>
      <c r="F315" s="230" t="s">
        <v>692</v>
      </c>
      <c r="J315" s="231">
        <f>BK315</f>
        <v>0</v>
      </c>
      <c r="L315" s="227"/>
      <c r="M315" s="232"/>
      <c r="P315" s="233">
        <f>P316</f>
        <v>0</v>
      </c>
      <c r="R315" s="233">
        <f>R316</f>
        <v>0</v>
      </c>
      <c r="T315" s="234">
        <f>T316</f>
        <v>0</v>
      </c>
      <c r="AR315" s="229" t="s">
        <v>53</v>
      </c>
      <c r="AT315" s="235" t="s">
        <v>432</v>
      </c>
      <c r="AU315" s="235" t="s">
        <v>434</v>
      </c>
      <c r="AY315" s="229" t="s">
        <v>435</v>
      </c>
      <c r="BK315" s="236">
        <f>BK316</f>
        <v>0</v>
      </c>
    </row>
    <row r="316" spans="2:65" s="228" customFormat="1" ht="22.95" customHeight="1">
      <c r="B316" s="227"/>
      <c r="D316" s="229" t="s">
        <v>432</v>
      </c>
      <c r="E316" s="237" t="s">
        <v>693</v>
      </c>
      <c r="F316" s="237" t="s">
        <v>694</v>
      </c>
      <c r="J316" s="238">
        <f>BK316</f>
        <v>0</v>
      </c>
      <c r="L316" s="227"/>
      <c r="M316" s="232"/>
      <c r="P316" s="233">
        <f>SUM(P317:P318)</f>
        <v>0</v>
      </c>
      <c r="R316" s="233">
        <f>SUM(R317:R318)</f>
        <v>0</v>
      </c>
      <c r="T316" s="234">
        <f>SUM(T317:T318)</f>
        <v>0</v>
      </c>
      <c r="AR316" s="229" t="s">
        <v>53</v>
      </c>
      <c r="AT316" s="235" t="s">
        <v>432</v>
      </c>
      <c r="AU316" s="235" t="s">
        <v>51</v>
      </c>
      <c r="AY316" s="229" t="s">
        <v>435</v>
      </c>
      <c r="BK316" s="236">
        <f>SUM(BK317:BK318)</f>
        <v>0</v>
      </c>
    </row>
    <row r="317" spans="2:65" s="169" customFormat="1" ht="25.8" customHeight="1">
      <c r="B317" s="239"/>
      <c r="C317" s="240">
        <v>75</v>
      </c>
      <c r="D317" s="240" t="s">
        <v>438</v>
      </c>
      <c r="E317" s="241" t="s">
        <v>695</v>
      </c>
      <c r="F317" s="242" t="s">
        <v>771</v>
      </c>
      <c r="G317" s="243" t="s">
        <v>162</v>
      </c>
      <c r="H317" s="244">
        <v>1</v>
      </c>
      <c r="I317" s="348"/>
      <c r="J317" s="245">
        <f>ROUND(I317*H317,2)</f>
        <v>0</v>
      </c>
      <c r="K317" s="242" t="s">
        <v>459</v>
      </c>
      <c r="L317" s="170"/>
      <c r="M317" s="246"/>
      <c r="N317" s="247" t="s">
        <v>383</v>
      </c>
      <c r="O317" s="248">
        <v>0</v>
      </c>
      <c r="P317" s="248">
        <f>O317*H317</f>
        <v>0</v>
      </c>
      <c r="Q317" s="248">
        <v>0</v>
      </c>
      <c r="R317" s="248">
        <f>Q317*H317</f>
        <v>0</v>
      </c>
      <c r="S317" s="248">
        <v>0</v>
      </c>
      <c r="T317" s="249">
        <f>S317*H317</f>
        <v>0</v>
      </c>
      <c r="AR317" s="250" t="s">
        <v>681</v>
      </c>
      <c r="AT317" s="250" t="s">
        <v>438</v>
      </c>
      <c r="AU317" s="250" t="s">
        <v>72</v>
      </c>
      <c r="AY317" s="162" t="s">
        <v>435</v>
      </c>
      <c r="BE317" s="251">
        <f>IF(N317="základní",J317,0)</f>
        <v>0</v>
      </c>
      <c r="BF317" s="251">
        <f>IF(N317="snížená",J317,0)</f>
        <v>0</v>
      </c>
      <c r="BG317" s="251">
        <f>IF(N317="zákl. přenesená",J317,0)</f>
        <v>0</v>
      </c>
      <c r="BH317" s="251">
        <f>IF(N317="sníž. přenesená",J317,0)</f>
        <v>0</v>
      </c>
      <c r="BI317" s="251">
        <f>IF(N317="nulová",J317,0)</f>
        <v>0</v>
      </c>
      <c r="BJ317" s="162" t="s">
        <v>51</v>
      </c>
      <c r="BK317" s="251">
        <f>ROUND(I317*H317,2)</f>
        <v>0</v>
      </c>
      <c r="BL317" s="162" t="s">
        <v>681</v>
      </c>
      <c r="BM317" s="250" t="s">
        <v>696</v>
      </c>
    </row>
    <row r="318" spans="2:65" s="169" customFormat="1" ht="86.4">
      <c r="B318" s="170"/>
      <c r="D318" s="254" t="s">
        <v>461</v>
      </c>
      <c r="F318" s="273" t="s">
        <v>697</v>
      </c>
      <c r="L318" s="170"/>
      <c r="M318" s="274"/>
      <c r="T318" s="275"/>
      <c r="AT318" s="162" t="s">
        <v>461</v>
      </c>
      <c r="AU318" s="162" t="s">
        <v>72</v>
      </c>
    </row>
    <row r="319" spans="2:65" s="228" customFormat="1" ht="25.95" customHeight="1">
      <c r="B319" s="227"/>
      <c r="D319" s="229" t="s">
        <v>432</v>
      </c>
      <c r="E319" s="230" t="s">
        <v>698</v>
      </c>
      <c r="F319" s="230" t="s">
        <v>698</v>
      </c>
      <c r="J319" s="231">
        <f>BK319</f>
        <v>0</v>
      </c>
      <c r="L319" s="227"/>
      <c r="M319" s="232"/>
      <c r="P319" s="233">
        <f>P320+P325</f>
        <v>0</v>
      </c>
      <c r="R319" s="233">
        <f>R320+R325</f>
        <v>0</v>
      </c>
      <c r="T319" s="234">
        <f>T320+T325</f>
        <v>0</v>
      </c>
      <c r="AR319" s="229" t="s">
        <v>442</v>
      </c>
      <c r="AT319" s="235" t="s">
        <v>432</v>
      </c>
      <c r="AU319" s="235" t="s">
        <v>434</v>
      </c>
      <c r="AY319" s="229" t="s">
        <v>435</v>
      </c>
      <c r="BK319" s="236">
        <f>BK320+BK325</f>
        <v>0</v>
      </c>
    </row>
    <row r="320" spans="2:65" s="228" customFormat="1" ht="22.95" customHeight="1">
      <c r="B320" s="227"/>
      <c r="D320" s="229" t="s">
        <v>432</v>
      </c>
      <c r="E320" s="237" t="s">
        <v>699</v>
      </c>
      <c r="F320" s="237" t="s">
        <v>700</v>
      </c>
      <c r="J320" s="238">
        <f>BK320</f>
        <v>0</v>
      </c>
      <c r="L320" s="227"/>
      <c r="M320" s="232"/>
      <c r="P320" s="233">
        <f>SUM(P321:P324)</f>
        <v>0</v>
      </c>
      <c r="R320" s="233">
        <f>SUM(R321:R324)</f>
        <v>0</v>
      </c>
      <c r="T320" s="234">
        <f>SUM(T321:T324)</f>
        <v>0</v>
      </c>
      <c r="AR320" s="229" t="s">
        <v>442</v>
      </c>
      <c r="AT320" s="235" t="s">
        <v>432</v>
      </c>
      <c r="AU320" s="235" t="s">
        <v>51</v>
      </c>
      <c r="AY320" s="229" t="s">
        <v>435</v>
      </c>
      <c r="BK320" s="236">
        <f>SUM(BK321:BK324)</f>
        <v>0</v>
      </c>
    </row>
    <row r="321" spans="2:65" s="169" customFormat="1" ht="16.5" customHeight="1">
      <c r="B321" s="239"/>
      <c r="C321" s="240">
        <v>76</v>
      </c>
      <c r="D321" s="240" t="s">
        <v>438</v>
      </c>
      <c r="E321" s="241" t="s">
        <v>701</v>
      </c>
      <c r="F321" s="242" t="s">
        <v>702</v>
      </c>
      <c r="G321" s="243" t="s">
        <v>162</v>
      </c>
      <c r="H321" s="244">
        <v>14</v>
      </c>
      <c r="I321" s="348"/>
      <c r="J321" s="245">
        <f>ROUND(I321*H321,2)</f>
        <v>0</v>
      </c>
      <c r="K321" s="242" t="s">
        <v>459</v>
      </c>
      <c r="L321" s="170"/>
      <c r="M321" s="246"/>
      <c r="N321" s="247" t="s">
        <v>383</v>
      </c>
      <c r="O321" s="248">
        <v>0</v>
      </c>
      <c r="P321" s="248">
        <f>O321*H321</f>
        <v>0</v>
      </c>
      <c r="Q321" s="248">
        <v>0</v>
      </c>
      <c r="R321" s="248">
        <f>Q321*H321</f>
        <v>0</v>
      </c>
      <c r="S321" s="248">
        <v>0</v>
      </c>
      <c r="T321" s="249">
        <f>S321*H321</f>
        <v>0</v>
      </c>
      <c r="AR321" s="250" t="s">
        <v>703</v>
      </c>
      <c r="AT321" s="250" t="s">
        <v>438</v>
      </c>
      <c r="AU321" s="250" t="s">
        <v>72</v>
      </c>
      <c r="AY321" s="162" t="s">
        <v>435</v>
      </c>
      <c r="BE321" s="251">
        <f>IF(N321="základní",J321,0)</f>
        <v>0</v>
      </c>
      <c r="BF321" s="251">
        <f>IF(N321="snížená",J321,0)</f>
        <v>0</v>
      </c>
      <c r="BG321" s="251">
        <f>IF(N321="zákl. přenesená",J321,0)</f>
        <v>0</v>
      </c>
      <c r="BH321" s="251">
        <f>IF(N321="sníž. přenesená",J321,0)</f>
        <v>0</v>
      </c>
      <c r="BI321" s="251">
        <f>IF(N321="nulová",J321,0)</f>
        <v>0</v>
      </c>
      <c r="BJ321" s="162" t="s">
        <v>51</v>
      </c>
      <c r="BK321" s="251">
        <f>ROUND(I321*H321,2)</f>
        <v>0</v>
      </c>
      <c r="BL321" s="162" t="s">
        <v>703</v>
      </c>
      <c r="BM321" s="250" t="s">
        <v>704</v>
      </c>
    </row>
    <row r="322" spans="2:65" s="169" customFormat="1" ht="67.2">
      <c r="B322" s="170"/>
      <c r="D322" s="254" t="s">
        <v>461</v>
      </c>
      <c r="F322" s="273" t="s">
        <v>705</v>
      </c>
      <c r="L322" s="170"/>
      <c r="M322" s="274"/>
      <c r="T322" s="275"/>
      <c r="AT322" s="162" t="s">
        <v>461</v>
      </c>
      <c r="AU322" s="162" t="s">
        <v>72</v>
      </c>
    </row>
    <row r="323" spans="2:65" s="169" customFormat="1" ht="16.5" customHeight="1">
      <c r="B323" s="239"/>
      <c r="C323" s="240">
        <v>77</v>
      </c>
      <c r="D323" s="240" t="s">
        <v>438</v>
      </c>
      <c r="E323" s="241" t="s">
        <v>706</v>
      </c>
      <c r="F323" s="242" t="s">
        <v>707</v>
      </c>
      <c r="G323" s="243" t="s">
        <v>162</v>
      </c>
      <c r="H323" s="244">
        <v>1</v>
      </c>
      <c r="I323" s="348"/>
      <c r="J323" s="245">
        <f>ROUND(I323*H323,2)</f>
        <v>0</v>
      </c>
      <c r="K323" s="242" t="s">
        <v>459</v>
      </c>
      <c r="L323" s="170"/>
      <c r="M323" s="246"/>
      <c r="N323" s="247" t="s">
        <v>383</v>
      </c>
      <c r="O323" s="248">
        <v>0</v>
      </c>
      <c r="P323" s="248">
        <f>O323*H323</f>
        <v>0</v>
      </c>
      <c r="Q323" s="248">
        <v>0</v>
      </c>
      <c r="R323" s="248">
        <f>Q323*H323</f>
        <v>0</v>
      </c>
      <c r="S323" s="248">
        <v>0</v>
      </c>
      <c r="T323" s="249">
        <f>S323*H323</f>
        <v>0</v>
      </c>
      <c r="AR323" s="250" t="s">
        <v>703</v>
      </c>
      <c r="AT323" s="250" t="s">
        <v>438</v>
      </c>
      <c r="AU323" s="250" t="s">
        <v>72</v>
      </c>
      <c r="AY323" s="162" t="s">
        <v>435</v>
      </c>
      <c r="BE323" s="251">
        <f>IF(N323="základní",J323,0)</f>
        <v>0</v>
      </c>
      <c r="BF323" s="251">
        <f>IF(N323="snížená",J323,0)</f>
        <v>0</v>
      </c>
      <c r="BG323" s="251">
        <f>IF(N323="zákl. přenesená",J323,0)</f>
        <v>0</v>
      </c>
      <c r="BH323" s="251">
        <f>IF(N323="sníž. přenesená",J323,0)</f>
        <v>0</v>
      </c>
      <c r="BI323" s="251">
        <f>IF(N323="nulová",J323,0)</f>
        <v>0</v>
      </c>
      <c r="BJ323" s="162" t="s">
        <v>51</v>
      </c>
      <c r="BK323" s="251">
        <f>ROUND(I323*H323,2)</f>
        <v>0</v>
      </c>
      <c r="BL323" s="162" t="s">
        <v>703</v>
      </c>
      <c r="BM323" s="250" t="s">
        <v>708</v>
      </c>
    </row>
    <row r="324" spans="2:65" s="169" customFormat="1" ht="16.5" customHeight="1">
      <c r="B324" s="239"/>
      <c r="C324" s="240">
        <v>78</v>
      </c>
      <c r="D324" s="240" t="s">
        <v>438</v>
      </c>
      <c r="E324" s="241" t="s">
        <v>709</v>
      </c>
      <c r="F324" s="242" t="s">
        <v>710</v>
      </c>
      <c r="G324" s="243" t="s">
        <v>162</v>
      </c>
      <c r="H324" s="244">
        <v>1</v>
      </c>
      <c r="I324" s="348"/>
      <c r="J324" s="245">
        <f>ROUND(I324*H324,2)</f>
        <v>0</v>
      </c>
      <c r="K324" s="242" t="s">
        <v>459</v>
      </c>
      <c r="L324" s="170"/>
      <c r="M324" s="246"/>
      <c r="N324" s="247" t="s">
        <v>383</v>
      </c>
      <c r="O324" s="248">
        <v>0</v>
      </c>
      <c r="P324" s="248">
        <f>O324*H324</f>
        <v>0</v>
      </c>
      <c r="Q324" s="248">
        <v>0</v>
      </c>
      <c r="R324" s="248">
        <f>Q324*H324</f>
        <v>0</v>
      </c>
      <c r="S324" s="248">
        <v>0</v>
      </c>
      <c r="T324" s="249">
        <f>S324*H324</f>
        <v>0</v>
      </c>
      <c r="AR324" s="250" t="s">
        <v>703</v>
      </c>
      <c r="AT324" s="250" t="s">
        <v>438</v>
      </c>
      <c r="AU324" s="250" t="s">
        <v>72</v>
      </c>
      <c r="AY324" s="162" t="s">
        <v>435</v>
      </c>
      <c r="BE324" s="251">
        <f>IF(N324="základní",J324,0)</f>
        <v>0</v>
      </c>
      <c r="BF324" s="251">
        <f>IF(N324="snížená",J324,0)</f>
        <v>0</v>
      </c>
      <c r="BG324" s="251">
        <f>IF(N324="zákl. přenesená",J324,0)</f>
        <v>0</v>
      </c>
      <c r="BH324" s="251">
        <f>IF(N324="sníž. přenesená",J324,0)</f>
        <v>0</v>
      </c>
      <c r="BI324" s="251">
        <f>IF(N324="nulová",J324,0)</f>
        <v>0</v>
      </c>
      <c r="BJ324" s="162" t="s">
        <v>51</v>
      </c>
      <c r="BK324" s="251">
        <f>ROUND(I324*H324,2)</f>
        <v>0</v>
      </c>
      <c r="BL324" s="162" t="s">
        <v>703</v>
      </c>
      <c r="BM324" s="250" t="s">
        <v>711</v>
      </c>
    </row>
    <row r="325" spans="2:65" s="228" customFormat="1" ht="22.95" customHeight="1">
      <c r="B325" s="227"/>
      <c r="D325" s="229" t="s">
        <v>432</v>
      </c>
      <c r="E325" s="237" t="s">
        <v>712</v>
      </c>
      <c r="F325" s="237" t="s">
        <v>713</v>
      </c>
      <c r="J325" s="238">
        <f>BK325</f>
        <v>0</v>
      </c>
      <c r="L325" s="227"/>
      <c r="M325" s="232"/>
      <c r="P325" s="233">
        <f>SUM(P326:P327)</f>
        <v>0</v>
      </c>
      <c r="R325" s="233">
        <f>SUM(R326:R327)</f>
        <v>0</v>
      </c>
      <c r="T325" s="234">
        <f>SUM(T326:T327)</f>
        <v>0</v>
      </c>
      <c r="AR325" s="229" t="s">
        <v>442</v>
      </c>
      <c r="AT325" s="235" t="s">
        <v>432</v>
      </c>
      <c r="AU325" s="235" t="s">
        <v>51</v>
      </c>
      <c r="AY325" s="229" t="s">
        <v>435</v>
      </c>
      <c r="BK325" s="236">
        <f>SUM(BK326:BK327)</f>
        <v>0</v>
      </c>
    </row>
    <row r="326" spans="2:65" s="169" customFormat="1" ht="16.5" customHeight="1">
      <c r="B326" s="239"/>
      <c r="C326" s="240">
        <v>79</v>
      </c>
      <c r="D326" s="240" t="s">
        <v>438</v>
      </c>
      <c r="E326" s="241" t="s">
        <v>714</v>
      </c>
      <c r="F326" s="242" t="s">
        <v>715</v>
      </c>
      <c r="G326" s="243" t="s">
        <v>150</v>
      </c>
      <c r="H326" s="244">
        <v>27.1</v>
      </c>
      <c r="I326" s="348"/>
      <c r="J326" s="245">
        <f>ROUND(I326*H326,2)</f>
        <v>0</v>
      </c>
      <c r="K326" s="242" t="s">
        <v>459</v>
      </c>
      <c r="L326" s="170"/>
      <c r="M326" s="246"/>
      <c r="N326" s="247" t="s">
        <v>383</v>
      </c>
      <c r="O326" s="248">
        <v>0</v>
      </c>
      <c r="P326" s="248">
        <f>O326*H326</f>
        <v>0</v>
      </c>
      <c r="Q326" s="248">
        <v>0</v>
      </c>
      <c r="R326" s="248">
        <f>Q326*H326</f>
        <v>0</v>
      </c>
      <c r="S326" s="248">
        <v>0</v>
      </c>
      <c r="T326" s="249">
        <f>S326*H326</f>
        <v>0</v>
      </c>
      <c r="AR326" s="250" t="s">
        <v>703</v>
      </c>
      <c r="AT326" s="250" t="s">
        <v>438</v>
      </c>
      <c r="AU326" s="250" t="s">
        <v>72</v>
      </c>
      <c r="AY326" s="162" t="s">
        <v>435</v>
      </c>
      <c r="BE326" s="251">
        <f>IF(N326="základní",J326,0)</f>
        <v>0</v>
      </c>
      <c r="BF326" s="251">
        <f>IF(N326="snížená",J326,0)</f>
        <v>0</v>
      </c>
      <c r="BG326" s="251">
        <f>IF(N326="zákl. přenesená",J326,0)</f>
        <v>0</v>
      </c>
      <c r="BH326" s="251">
        <f>IF(N326="sníž. přenesená",J326,0)</f>
        <v>0</v>
      </c>
      <c r="BI326" s="251">
        <f>IF(N326="nulová",J326,0)</f>
        <v>0</v>
      </c>
      <c r="BJ326" s="162" t="s">
        <v>51</v>
      </c>
      <c r="BK326" s="251">
        <f>ROUND(I326*H326,2)</f>
        <v>0</v>
      </c>
      <c r="BL326" s="162" t="s">
        <v>703</v>
      </c>
      <c r="BM326" s="250" t="s">
        <v>716</v>
      </c>
    </row>
    <row r="327" spans="2:65" s="169" customFormat="1" ht="38.4">
      <c r="B327" s="170"/>
      <c r="D327" s="254" t="s">
        <v>461</v>
      </c>
      <c r="F327" s="273" t="s">
        <v>717</v>
      </c>
      <c r="L327" s="170"/>
      <c r="M327" s="274"/>
      <c r="T327" s="275"/>
      <c r="AT327" s="162" t="s">
        <v>461</v>
      </c>
      <c r="AU327" s="162" t="s">
        <v>72</v>
      </c>
    </row>
    <row r="328" spans="2:65" s="228" customFormat="1" ht="25.95" customHeight="1">
      <c r="B328" s="227"/>
      <c r="D328" s="229" t="s">
        <v>432</v>
      </c>
      <c r="E328" s="230" t="s">
        <v>354</v>
      </c>
      <c r="F328" s="230" t="s">
        <v>761</v>
      </c>
      <c r="J328" s="231">
        <f>J329+J330+J331+J332+J333+J334+J335+J336+J337+J338+J339+J340</f>
        <v>0</v>
      </c>
      <c r="L328" s="227"/>
      <c r="M328" s="232"/>
      <c r="P328" s="233">
        <f>P329+SUM(P330:P341)</f>
        <v>0</v>
      </c>
      <c r="R328" s="233">
        <f>R329+SUM(R330:R341)</f>
        <v>0</v>
      </c>
      <c r="T328" s="234">
        <f>T329+SUM(T330:T341)</f>
        <v>0</v>
      </c>
      <c r="AR328" s="229" t="s">
        <v>55</v>
      </c>
      <c r="AT328" s="235" t="s">
        <v>432</v>
      </c>
      <c r="AU328" s="235" t="s">
        <v>434</v>
      </c>
      <c r="AY328" s="229" t="s">
        <v>435</v>
      </c>
      <c r="BK328" s="236">
        <f>BK329+SUM(BK330:BK341)</f>
        <v>0</v>
      </c>
    </row>
    <row r="329" spans="2:65" s="169" customFormat="1" ht="36" customHeight="1">
      <c r="B329" s="239"/>
      <c r="C329" s="240">
        <v>80</v>
      </c>
      <c r="D329" s="240" t="s">
        <v>438</v>
      </c>
      <c r="E329" s="241" t="s">
        <v>718</v>
      </c>
      <c r="F329" s="242" t="s">
        <v>719</v>
      </c>
      <c r="G329" s="243" t="s">
        <v>162</v>
      </c>
      <c r="H329" s="244">
        <v>1</v>
      </c>
      <c r="I329" s="348"/>
      <c r="J329" s="245">
        <f t="shared" ref="J329:J340" si="1">ROUND(I329*H329,2)</f>
        <v>0</v>
      </c>
      <c r="K329" s="242" t="s">
        <v>459</v>
      </c>
      <c r="L329" s="170"/>
      <c r="M329" s="246"/>
      <c r="N329" s="247" t="s">
        <v>383</v>
      </c>
      <c r="O329" s="248">
        <v>0</v>
      </c>
      <c r="P329" s="248">
        <f t="shared" ref="P329:P340" si="2">O329*H329</f>
        <v>0</v>
      </c>
      <c r="Q329" s="248">
        <v>0</v>
      </c>
      <c r="R329" s="248">
        <f t="shared" ref="R329:R340" si="3">Q329*H329</f>
        <v>0</v>
      </c>
      <c r="S329" s="248">
        <v>0</v>
      </c>
      <c r="T329" s="249">
        <f t="shared" ref="T329:T340" si="4">S329*H329</f>
        <v>0</v>
      </c>
      <c r="AR329" s="250" t="s">
        <v>442</v>
      </c>
      <c r="AT329" s="250" t="s">
        <v>438</v>
      </c>
      <c r="AU329" s="250" t="s">
        <v>51</v>
      </c>
      <c r="AY329" s="162" t="s">
        <v>435</v>
      </c>
      <c r="BE329" s="251">
        <f t="shared" ref="BE329:BE340" si="5">IF(N329="základní",J329,0)</f>
        <v>0</v>
      </c>
      <c r="BF329" s="251">
        <f t="shared" ref="BF329:BF340" si="6">IF(N329="snížená",J329,0)</f>
        <v>0</v>
      </c>
      <c r="BG329" s="251">
        <f t="shared" ref="BG329:BG340" si="7">IF(N329="zákl. přenesená",J329,0)</f>
        <v>0</v>
      </c>
      <c r="BH329" s="251">
        <f t="shared" ref="BH329:BH340" si="8">IF(N329="sníž. přenesená",J329,0)</f>
        <v>0</v>
      </c>
      <c r="BI329" s="251">
        <f t="shared" ref="BI329:BI340" si="9">IF(N329="nulová",J329,0)</f>
        <v>0</v>
      </c>
      <c r="BJ329" s="162" t="s">
        <v>51</v>
      </c>
      <c r="BK329" s="251">
        <f t="shared" ref="BK329:BK340" si="10">ROUND(I329*H329,2)</f>
        <v>0</v>
      </c>
      <c r="BL329" s="162" t="s">
        <v>442</v>
      </c>
      <c r="BM329" s="250" t="s">
        <v>720</v>
      </c>
    </row>
    <row r="330" spans="2:65" s="169" customFormat="1" ht="36" customHeight="1">
      <c r="B330" s="239"/>
      <c r="C330" s="240">
        <v>81</v>
      </c>
      <c r="D330" s="240" t="s">
        <v>438</v>
      </c>
      <c r="E330" s="241" t="s">
        <v>721</v>
      </c>
      <c r="F330" s="242" t="s">
        <v>764</v>
      </c>
      <c r="G330" s="243" t="s">
        <v>722</v>
      </c>
      <c r="H330" s="244">
        <v>1</v>
      </c>
      <c r="I330" s="348"/>
      <c r="J330" s="245">
        <f t="shared" si="1"/>
        <v>0</v>
      </c>
      <c r="K330" s="242" t="s">
        <v>459</v>
      </c>
      <c r="L330" s="170"/>
      <c r="M330" s="246"/>
      <c r="N330" s="247" t="s">
        <v>383</v>
      </c>
      <c r="O330" s="248">
        <v>0</v>
      </c>
      <c r="P330" s="248">
        <f t="shared" si="2"/>
        <v>0</v>
      </c>
      <c r="Q330" s="248">
        <v>0</v>
      </c>
      <c r="R330" s="248">
        <f t="shared" si="3"/>
        <v>0</v>
      </c>
      <c r="S330" s="248">
        <v>0</v>
      </c>
      <c r="T330" s="249">
        <f t="shared" si="4"/>
        <v>0</v>
      </c>
      <c r="AR330" s="250" t="s">
        <v>442</v>
      </c>
      <c r="AT330" s="250" t="s">
        <v>438</v>
      </c>
      <c r="AU330" s="250" t="s">
        <v>51</v>
      </c>
      <c r="AY330" s="162" t="s">
        <v>435</v>
      </c>
      <c r="BE330" s="251">
        <f t="shared" si="5"/>
        <v>0</v>
      </c>
      <c r="BF330" s="251">
        <f t="shared" si="6"/>
        <v>0</v>
      </c>
      <c r="BG330" s="251">
        <f t="shared" si="7"/>
        <v>0</v>
      </c>
      <c r="BH330" s="251">
        <f t="shared" si="8"/>
        <v>0</v>
      </c>
      <c r="BI330" s="251">
        <f t="shared" si="9"/>
        <v>0</v>
      </c>
      <c r="BJ330" s="162" t="s">
        <v>51</v>
      </c>
      <c r="BK330" s="251">
        <f t="shared" si="10"/>
        <v>0</v>
      </c>
      <c r="BL330" s="162" t="s">
        <v>442</v>
      </c>
      <c r="BM330" s="250" t="s">
        <v>723</v>
      </c>
    </row>
    <row r="331" spans="2:65" s="169" customFormat="1" ht="24" customHeight="1">
      <c r="B331" s="239"/>
      <c r="C331" s="240">
        <v>82</v>
      </c>
      <c r="D331" s="240" t="s">
        <v>438</v>
      </c>
      <c r="E331" s="241" t="s">
        <v>724</v>
      </c>
      <c r="F331" s="242" t="s">
        <v>725</v>
      </c>
      <c r="G331" s="243" t="s">
        <v>722</v>
      </c>
      <c r="H331" s="244">
        <v>1</v>
      </c>
      <c r="I331" s="348"/>
      <c r="J331" s="245">
        <f t="shared" si="1"/>
        <v>0</v>
      </c>
      <c r="K331" s="242" t="s">
        <v>459</v>
      </c>
      <c r="L331" s="170"/>
      <c r="M331" s="246"/>
      <c r="N331" s="247" t="s">
        <v>383</v>
      </c>
      <c r="O331" s="248">
        <v>0</v>
      </c>
      <c r="P331" s="248">
        <f t="shared" si="2"/>
        <v>0</v>
      </c>
      <c r="Q331" s="248">
        <v>0</v>
      </c>
      <c r="R331" s="248">
        <f t="shared" si="3"/>
        <v>0</v>
      </c>
      <c r="S331" s="248">
        <v>0</v>
      </c>
      <c r="T331" s="249">
        <f t="shared" si="4"/>
        <v>0</v>
      </c>
      <c r="AR331" s="250" t="s">
        <v>442</v>
      </c>
      <c r="AT331" s="250" t="s">
        <v>438</v>
      </c>
      <c r="AU331" s="250" t="s">
        <v>51</v>
      </c>
      <c r="AY331" s="162" t="s">
        <v>435</v>
      </c>
      <c r="BE331" s="251">
        <f t="shared" si="5"/>
        <v>0</v>
      </c>
      <c r="BF331" s="251">
        <f t="shared" si="6"/>
        <v>0</v>
      </c>
      <c r="BG331" s="251">
        <f t="shared" si="7"/>
        <v>0</v>
      </c>
      <c r="BH331" s="251">
        <f t="shared" si="8"/>
        <v>0</v>
      </c>
      <c r="BI331" s="251">
        <f t="shared" si="9"/>
        <v>0</v>
      </c>
      <c r="BJ331" s="162" t="s">
        <v>51</v>
      </c>
      <c r="BK331" s="251">
        <f t="shared" si="10"/>
        <v>0</v>
      </c>
      <c r="BL331" s="162" t="s">
        <v>442</v>
      </c>
      <c r="BM331" s="250" t="s">
        <v>726</v>
      </c>
    </row>
    <row r="332" spans="2:65" s="169" customFormat="1" ht="24" customHeight="1">
      <c r="B332" s="239"/>
      <c r="C332" s="240">
        <v>83</v>
      </c>
      <c r="D332" s="240" t="s">
        <v>438</v>
      </c>
      <c r="E332" s="241" t="s">
        <v>727</v>
      </c>
      <c r="F332" s="242" t="s">
        <v>769</v>
      </c>
      <c r="G332" s="243" t="s">
        <v>722</v>
      </c>
      <c r="H332" s="244">
        <v>1</v>
      </c>
      <c r="I332" s="348"/>
      <c r="J332" s="245">
        <f t="shared" si="1"/>
        <v>0</v>
      </c>
      <c r="K332" s="242" t="s">
        <v>459</v>
      </c>
      <c r="L332" s="170"/>
      <c r="M332" s="246"/>
      <c r="N332" s="247" t="s">
        <v>383</v>
      </c>
      <c r="O332" s="248">
        <v>0</v>
      </c>
      <c r="P332" s="248">
        <f t="shared" si="2"/>
        <v>0</v>
      </c>
      <c r="Q332" s="248">
        <v>0</v>
      </c>
      <c r="R332" s="248">
        <f t="shared" si="3"/>
        <v>0</v>
      </c>
      <c r="S332" s="248">
        <v>0</v>
      </c>
      <c r="T332" s="249">
        <f t="shared" si="4"/>
        <v>0</v>
      </c>
      <c r="AR332" s="250" t="s">
        <v>442</v>
      </c>
      <c r="AT332" s="250" t="s">
        <v>438</v>
      </c>
      <c r="AU332" s="250" t="s">
        <v>51</v>
      </c>
      <c r="AY332" s="162" t="s">
        <v>435</v>
      </c>
      <c r="BE332" s="251">
        <f t="shared" si="5"/>
        <v>0</v>
      </c>
      <c r="BF332" s="251">
        <f t="shared" si="6"/>
        <v>0</v>
      </c>
      <c r="BG332" s="251">
        <f t="shared" si="7"/>
        <v>0</v>
      </c>
      <c r="BH332" s="251">
        <f t="shared" si="8"/>
        <v>0</v>
      </c>
      <c r="BI332" s="251">
        <f t="shared" si="9"/>
        <v>0</v>
      </c>
      <c r="BJ332" s="162" t="s">
        <v>51</v>
      </c>
      <c r="BK332" s="251">
        <f t="shared" si="10"/>
        <v>0</v>
      </c>
      <c r="BL332" s="162" t="s">
        <v>442</v>
      </c>
      <c r="BM332" s="250" t="s">
        <v>728</v>
      </c>
    </row>
    <row r="333" spans="2:65" s="169" customFormat="1" ht="36" customHeight="1">
      <c r="B333" s="239"/>
      <c r="C333" s="240">
        <v>84</v>
      </c>
      <c r="D333" s="240" t="s">
        <v>438</v>
      </c>
      <c r="E333" s="241" t="s">
        <v>729</v>
      </c>
      <c r="F333" s="242" t="s">
        <v>730</v>
      </c>
      <c r="G333" s="243" t="s">
        <v>722</v>
      </c>
      <c r="H333" s="244">
        <v>1</v>
      </c>
      <c r="I333" s="348"/>
      <c r="J333" s="245">
        <f t="shared" si="1"/>
        <v>0</v>
      </c>
      <c r="K333" s="242" t="s">
        <v>459</v>
      </c>
      <c r="L333" s="170"/>
      <c r="M333" s="246"/>
      <c r="N333" s="247" t="s">
        <v>383</v>
      </c>
      <c r="O333" s="248">
        <v>0</v>
      </c>
      <c r="P333" s="248">
        <f t="shared" si="2"/>
        <v>0</v>
      </c>
      <c r="Q333" s="248">
        <v>0</v>
      </c>
      <c r="R333" s="248">
        <f t="shared" si="3"/>
        <v>0</v>
      </c>
      <c r="S333" s="248">
        <v>0</v>
      </c>
      <c r="T333" s="249">
        <f t="shared" si="4"/>
        <v>0</v>
      </c>
      <c r="AR333" s="250" t="s">
        <v>442</v>
      </c>
      <c r="AT333" s="250" t="s">
        <v>438</v>
      </c>
      <c r="AU333" s="250" t="s">
        <v>51</v>
      </c>
      <c r="AY333" s="162" t="s">
        <v>435</v>
      </c>
      <c r="BE333" s="251">
        <f t="shared" si="5"/>
        <v>0</v>
      </c>
      <c r="BF333" s="251">
        <f t="shared" si="6"/>
        <v>0</v>
      </c>
      <c r="BG333" s="251">
        <f t="shared" si="7"/>
        <v>0</v>
      </c>
      <c r="BH333" s="251">
        <f t="shared" si="8"/>
        <v>0</v>
      </c>
      <c r="BI333" s="251">
        <f t="shared" si="9"/>
        <v>0</v>
      </c>
      <c r="BJ333" s="162" t="s">
        <v>51</v>
      </c>
      <c r="BK333" s="251">
        <f t="shared" si="10"/>
        <v>0</v>
      </c>
      <c r="BL333" s="162" t="s">
        <v>442</v>
      </c>
      <c r="BM333" s="250" t="s">
        <v>731</v>
      </c>
    </row>
    <row r="334" spans="2:65" s="169" customFormat="1" ht="24" customHeight="1">
      <c r="B334" s="239"/>
      <c r="C334" s="240">
        <v>85</v>
      </c>
      <c r="D334" s="240" t="s">
        <v>438</v>
      </c>
      <c r="E334" s="241" t="s">
        <v>732</v>
      </c>
      <c r="F334" s="242" t="s">
        <v>763</v>
      </c>
      <c r="G334" s="243" t="s">
        <v>722</v>
      </c>
      <c r="H334" s="244">
        <v>1</v>
      </c>
      <c r="I334" s="348"/>
      <c r="J334" s="245">
        <f t="shared" si="1"/>
        <v>0</v>
      </c>
      <c r="K334" s="242" t="s">
        <v>459</v>
      </c>
      <c r="L334" s="170"/>
      <c r="M334" s="246"/>
      <c r="N334" s="247" t="s">
        <v>383</v>
      </c>
      <c r="O334" s="248">
        <v>0</v>
      </c>
      <c r="P334" s="248">
        <f t="shared" si="2"/>
        <v>0</v>
      </c>
      <c r="Q334" s="248">
        <v>0</v>
      </c>
      <c r="R334" s="248">
        <f t="shared" si="3"/>
        <v>0</v>
      </c>
      <c r="S334" s="248">
        <v>0</v>
      </c>
      <c r="T334" s="249">
        <f t="shared" si="4"/>
        <v>0</v>
      </c>
      <c r="AR334" s="250" t="s">
        <v>442</v>
      </c>
      <c r="AT334" s="250" t="s">
        <v>438</v>
      </c>
      <c r="AU334" s="250" t="s">
        <v>51</v>
      </c>
      <c r="AY334" s="162" t="s">
        <v>435</v>
      </c>
      <c r="BE334" s="251">
        <f t="shared" si="5"/>
        <v>0</v>
      </c>
      <c r="BF334" s="251">
        <f t="shared" si="6"/>
        <v>0</v>
      </c>
      <c r="BG334" s="251">
        <f t="shared" si="7"/>
        <v>0</v>
      </c>
      <c r="BH334" s="251">
        <f t="shared" si="8"/>
        <v>0</v>
      </c>
      <c r="BI334" s="251">
        <f t="shared" si="9"/>
        <v>0</v>
      </c>
      <c r="BJ334" s="162" t="s">
        <v>51</v>
      </c>
      <c r="BK334" s="251">
        <f t="shared" si="10"/>
        <v>0</v>
      </c>
      <c r="BL334" s="162" t="s">
        <v>442</v>
      </c>
      <c r="BM334" s="250" t="s">
        <v>733</v>
      </c>
    </row>
    <row r="335" spans="2:65" s="169" customFormat="1" ht="16.5" customHeight="1">
      <c r="B335" s="239"/>
      <c r="C335" s="240">
        <v>86</v>
      </c>
      <c r="D335" s="240" t="s">
        <v>438</v>
      </c>
      <c r="E335" s="241" t="s">
        <v>734</v>
      </c>
      <c r="F335" s="242" t="s">
        <v>735</v>
      </c>
      <c r="G335" s="243" t="s">
        <v>162</v>
      </c>
      <c r="H335" s="244">
        <v>1</v>
      </c>
      <c r="I335" s="348"/>
      <c r="J335" s="245">
        <f t="shared" si="1"/>
        <v>0</v>
      </c>
      <c r="K335" s="242" t="s">
        <v>459</v>
      </c>
      <c r="L335" s="170"/>
      <c r="M335" s="246"/>
      <c r="N335" s="247" t="s">
        <v>383</v>
      </c>
      <c r="O335" s="248">
        <v>0</v>
      </c>
      <c r="P335" s="248">
        <f t="shared" si="2"/>
        <v>0</v>
      </c>
      <c r="Q335" s="248">
        <v>0</v>
      </c>
      <c r="R335" s="248">
        <f t="shared" si="3"/>
        <v>0</v>
      </c>
      <c r="S335" s="248">
        <v>0</v>
      </c>
      <c r="T335" s="249">
        <f t="shared" si="4"/>
        <v>0</v>
      </c>
      <c r="AR335" s="250" t="s">
        <v>442</v>
      </c>
      <c r="AT335" s="250" t="s">
        <v>438</v>
      </c>
      <c r="AU335" s="250" t="s">
        <v>51</v>
      </c>
      <c r="AY335" s="162" t="s">
        <v>435</v>
      </c>
      <c r="BE335" s="251">
        <f t="shared" si="5"/>
        <v>0</v>
      </c>
      <c r="BF335" s="251">
        <f t="shared" si="6"/>
        <v>0</v>
      </c>
      <c r="BG335" s="251">
        <f t="shared" si="7"/>
        <v>0</v>
      </c>
      <c r="BH335" s="251">
        <f t="shared" si="8"/>
        <v>0</v>
      </c>
      <c r="BI335" s="251">
        <f t="shared" si="9"/>
        <v>0</v>
      </c>
      <c r="BJ335" s="162" t="s">
        <v>51</v>
      </c>
      <c r="BK335" s="251">
        <f t="shared" si="10"/>
        <v>0</v>
      </c>
      <c r="BL335" s="162" t="s">
        <v>442</v>
      </c>
      <c r="BM335" s="250" t="s">
        <v>736</v>
      </c>
    </row>
    <row r="336" spans="2:65" s="169" customFormat="1" ht="50.4" customHeight="1">
      <c r="B336" s="239"/>
      <c r="C336" s="240">
        <v>87</v>
      </c>
      <c r="D336" s="240" t="s">
        <v>438</v>
      </c>
      <c r="E336" s="241" t="s">
        <v>737</v>
      </c>
      <c r="F336" s="242" t="s">
        <v>770</v>
      </c>
      <c r="G336" s="243" t="s">
        <v>162</v>
      </c>
      <c r="H336" s="244">
        <v>1</v>
      </c>
      <c r="I336" s="348"/>
      <c r="J336" s="245">
        <f t="shared" si="1"/>
        <v>0</v>
      </c>
      <c r="K336" s="242" t="s">
        <v>459</v>
      </c>
      <c r="L336" s="170"/>
      <c r="M336" s="246"/>
      <c r="N336" s="247" t="s">
        <v>383</v>
      </c>
      <c r="O336" s="248">
        <v>0</v>
      </c>
      <c r="P336" s="248">
        <f t="shared" si="2"/>
        <v>0</v>
      </c>
      <c r="Q336" s="248">
        <v>0</v>
      </c>
      <c r="R336" s="248">
        <f t="shared" si="3"/>
        <v>0</v>
      </c>
      <c r="S336" s="248">
        <v>0</v>
      </c>
      <c r="T336" s="249">
        <f t="shared" si="4"/>
        <v>0</v>
      </c>
      <c r="AR336" s="250" t="s">
        <v>442</v>
      </c>
      <c r="AT336" s="250" t="s">
        <v>438</v>
      </c>
      <c r="AU336" s="250" t="s">
        <v>51</v>
      </c>
      <c r="AY336" s="162" t="s">
        <v>435</v>
      </c>
      <c r="BE336" s="251">
        <f t="shared" si="5"/>
        <v>0</v>
      </c>
      <c r="BF336" s="251">
        <f t="shared" si="6"/>
        <v>0</v>
      </c>
      <c r="BG336" s="251">
        <f t="shared" si="7"/>
        <v>0</v>
      </c>
      <c r="BH336" s="251">
        <f t="shared" si="8"/>
        <v>0</v>
      </c>
      <c r="BI336" s="251">
        <f t="shared" si="9"/>
        <v>0</v>
      </c>
      <c r="BJ336" s="162" t="s">
        <v>51</v>
      </c>
      <c r="BK336" s="251">
        <f t="shared" si="10"/>
        <v>0</v>
      </c>
      <c r="BL336" s="162" t="s">
        <v>442</v>
      </c>
      <c r="BM336" s="250" t="s">
        <v>738</v>
      </c>
    </row>
    <row r="337" spans="2:65" s="169" customFormat="1" ht="16.5" customHeight="1">
      <c r="B337" s="239"/>
      <c r="C337" s="240">
        <v>88</v>
      </c>
      <c r="D337" s="240" t="s">
        <v>438</v>
      </c>
      <c r="E337" s="241" t="s">
        <v>739</v>
      </c>
      <c r="F337" s="242" t="s">
        <v>740</v>
      </c>
      <c r="G337" s="243" t="s">
        <v>722</v>
      </c>
      <c r="H337" s="244">
        <v>1</v>
      </c>
      <c r="I337" s="348"/>
      <c r="J337" s="245">
        <f t="shared" si="1"/>
        <v>0</v>
      </c>
      <c r="K337" s="242" t="s">
        <v>459</v>
      </c>
      <c r="L337" s="170"/>
      <c r="M337" s="246"/>
      <c r="N337" s="247" t="s">
        <v>383</v>
      </c>
      <c r="O337" s="248">
        <v>0</v>
      </c>
      <c r="P337" s="248">
        <f t="shared" si="2"/>
        <v>0</v>
      </c>
      <c r="Q337" s="248">
        <v>0</v>
      </c>
      <c r="R337" s="248">
        <f t="shared" si="3"/>
        <v>0</v>
      </c>
      <c r="S337" s="248">
        <v>0</v>
      </c>
      <c r="T337" s="249">
        <f t="shared" si="4"/>
        <v>0</v>
      </c>
      <c r="AR337" s="250" t="s">
        <v>442</v>
      </c>
      <c r="AT337" s="250" t="s">
        <v>438</v>
      </c>
      <c r="AU337" s="250" t="s">
        <v>51</v>
      </c>
      <c r="AY337" s="162" t="s">
        <v>435</v>
      </c>
      <c r="BE337" s="251">
        <f t="shared" si="5"/>
        <v>0</v>
      </c>
      <c r="BF337" s="251">
        <f t="shared" si="6"/>
        <v>0</v>
      </c>
      <c r="BG337" s="251">
        <f t="shared" si="7"/>
        <v>0</v>
      </c>
      <c r="BH337" s="251">
        <f t="shared" si="8"/>
        <v>0</v>
      </c>
      <c r="BI337" s="251">
        <f t="shared" si="9"/>
        <v>0</v>
      </c>
      <c r="BJ337" s="162" t="s">
        <v>51</v>
      </c>
      <c r="BK337" s="251">
        <f t="shared" si="10"/>
        <v>0</v>
      </c>
      <c r="BL337" s="162" t="s">
        <v>442</v>
      </c>
      <c r="BM337" s="250" t="s">
        <v>741</v>
      </c>
    </row>
    <row r="338" spans="2:65" s="169" customFormat="1" ht="24" customHeight="1">
      <c r="B338" s="239"/>
      <c r="C338" s="240">
        <v>89</v>
      </c>
      <c r="D338" s="240" t="s">
        <v>438</v>
      </c>
      <c r="E338" s="241" t="s">
        <v>742</v>
      </c>
      <c r="F338" s="242" t="s">
        <v>743</v>
      </c>
      <c r="G338" s="243" t="s">
        <v>722</v>
      </c>
      <c r="H338" s="244">
        <v>1</v>
      </c>
      <c r="I338" s="348"/>
      <c r="J338" s="245">
        <f t="shared" si="1"/>
        <v>0</v>
      </c>
      <c r="K338" s="242" t="s">
        <v>459</v>
      </c>
      <c r="L338" s="170"/>
      <c r="M338" s="246"/>
      <c r="N338" s="247" t="s">
        <v>383</v>
      </c>
      <c r="O338" s="248">
        <v>0</v>
      </c>
      <c r="P338" s="248">
        <f t="shared" si="2"/>
        <v>0</v>
      </c>
      <c r="Q338" s="248">
        <v>0</v>
      </c>
      <c r="R338" s="248">
        <f t="shared" si="3"/>
        <v>0</v>
      </c>
      <c r="S338" s="248">
        <v>0</v>
      </c>
      <c r="T338" s="249">
        <f t="shared" si="4"/>
        <v>0</v>
      </c>
      <c r="AR338" s="250" t="s">
        <v>442</v>
      </c>
      <c r="AT338" s="250" t="s">
        <v>438</v>
      </c>
      <c r="AU338" s="250" t="s">
        <v>51</v>
      </c>
      <c r="AY338" s="162" t="s">
        <v>435</v>
      </c>
      <c r="BE338" s="251">
        <f t="shared" si="5"/>
        <v>0</v>
      </c>
      <c r="BF338" s="251">
        <f t="shared" si="6"/>
        <v>0</v>
      </c>
      <c r="BG338" s="251">
        <f t="shared" si="7"/>
        <v>0</v>
      </c>
      <c r="BH338" s="251">
        <f t="shared" si="8"/>
        <v>0</v>
      </c>
      <c r="BI338" s="251">
        <f t="shared" si="9"/>
        <v>0</v>
      </c>
      <c r="BJ338" s="162" t="s">
        <v>51</v>
      </c>
      <c r="BK338" s="251">
        <f t="shared" si="10"/>
        <v>0</v>
      </c>
      <c r="BL338" s="162" t="s">
        <v>442</v>
      </c>
      <c r="BM338" s="250" t="s">
        <v>744</v>
      </c>
    </row>
    <row r="339" spans="2:65" s="169" customFormat="1" ht="16.5" customHeight="1">
      <c r="B339" s="239"/>
      <c r="C339" s="240">
        <v>90</v>
      </c>
      <c r="D339" s="240" t="s">
        <v>438</v>
      </c>
      <c r="E339" s="241" t="s">
        <v>745</v>
      </c>
      <c r="F339" s="242" t="s">
        <v>746</v>
      </c>
      <c r="G339" s="243" t="s">
        <v>722</v>
      </c>
      <c r="H339" s="244">
        <v>1</v>
      </c>
      <c r="I339" s="348"/>
      <c r="J339" s="245">
        <f t="shared" si="1"/>
        <v>0</v>
      </c>
      <c r="K339" s="242" t="s">
        <v>459</v>
      </c>
      <c r="L339" s="170"/>
      <c r="M339" s="246"/>
      <c r="N339" s="247" t="s">
        <v>383</v>
      </c>
      <c r="O339" s="248">
        <v>0</v>
      </c>
      <c r="P339" s="248">
        <f t="shared" si="2"/>
        <v>0</v>
      </c>
      <c r="Q339" s="248">
        <v>0</v>
      </c>
      <c r="R339" s="248">
        <f t="shared" si="3"/>
        <v>0</v>
      </c>
      <c r="S339" s="248">
        <v>0</v>
      </c>
      <c r="T339" s="249">
        <f t="shared" si="4"/>
        <v>0</v>
      </c>
      <c r="AR339" s="250" t="s">
        <v>442</v>
      </c>
      <c r="AT339" s="250" t="s">
        <v>438</v>
      </c>
      <c r="AU339" s="250" t="s">
        <v>51</v>
      </c>
      <c r="AY339" s="162" t="s">
        <v>435</v>
      </c>
      <c r="BE339" s="251">
        <f t="shared" si="5"/>
        <v>0</v>
      </c>
      <c r="BF339" s="251">
        <f t="shared" si="6"/>
        <v>0</v>
      </c>
      <c r="BG339" s="251">
        <f t="shared" si="7"/>
        <v>0</v>
      </c>
      <c r="BH339" s="251">
        <f t="shared" si="8"/>
        <v>0</v>
      </c>
      <c r="BI339" s="251">
        <f t="shared" si="9"/>
        <v>0</v>
      </c>
      <c r="BJ339" s="162" t="s">
        <v>51</v>
      </c>
      <c r="BK339" s="251">
        <f t="shared" si="10"/>
        <v>0</v>
      </c>
      <c r="BL339" s="162" t="s">
        <v>442</v>
      </c>
      <c r="BM339" s="250" t="s">
        <v>747</v>
      </c>
    </row>
    <row r="340" spans="2:65" s="169" customFormat="1" ht="24" customHeight="1">
      <c r="B340" s="239"/>
      <c r="C340" s="240">
        <v>91</v>
      </c>
      <c r="D340" s="240" t="s">
        <v>438</v>
      </c>
      <c r="E340" s="241" t="s">
        <v>748</v>
      </c>
      <c r="F340" s="242" t="s">
        <v>749</v>
      </c>
      <c r="G340" s="243" t="s">
        <v>722</v>
      </c>
      <c r="H340" s="244">
        <v>1</v>
      </c>
      <c r="I340" s="348"/>
      <c r="J340" s="245">
        <f t="shared" si="1"/>
        <v>0</v>
      </c>
      <c r="K340" s="242" t="s">
        <v>459</v>
      </c>
      <c r="L340" s="170"/>
      <c r="M340" s="246"/>
      <c r="N340" s="247" t="s">
        <v>383</v>
      </c>
      <c r="O340" s="248">
        <v>0</v>
      </c>
      <c r="P340" s="248">
        <f t="shared" si="2"/>
        <v>0</v>
      </c>
      <c r="Q340" s="248">
        <v>0</v>
      </c>
      <c r="R340" s="248">
        <f t="shared" si="3"/>
        <v>0</v>
      </c>
      <c r="S340" s="248">
        <v>0</v>
      </c>
      <c r="T340" s="249">
        <f t="shared" si="4"/>
        <v>0</v>
      </c>
      <c r="AR340" s="250" t="s">
        <v>442</v>
      </c>
      <c r="AT340" s="250" t="s">
        <v>438</v>
      </c>
      <c r="AU340" s="250" t="s">
        <v>51</v>
      </c>
      <c r="AY340" s="162" t="s">
        <v>435</v>
      </c>
      <c r="BE340" s="251">
        <f t="shared" si="5"/>
        <v>0</v>
      </c>
      <c r="BF340" s="251">
        <f t="shared" si="6"/>
        <v>0</v>
      </c>
      <c r="BG340" s="251">
        <f t="shared" si="7"/>
        <v>0</v>
      </c>
      <c r="BH340" s="251">
        <f t="shared" si="8"/>
        <v>0</v>
      </c>
      <c r="BI340" s="251">
        <f t="shared" si="9"/>
        <v>0</v>
      </c>
      <c r="BJ340" s="162" t="s">
        <v>51</v>
      </c>
      <c r="BK340" s="251">
        <f t="shared" si="10"/>
        <v>0</v>
      </c>
      <c r="BL340" s="162" t="s">
        <v>442</v>
      </c>
      <c r="BM340" s="250" t="s">
        <v>750</v>
      </c>
    </row>
    <row r="341" spans="2:65" s="228" customFormat="1" ht="22.95" customHeight="1">
      <c r="B341" s="227"/>
      <c r="D341" s="229" t="s">
        <v>432</v>
      </c>
      <c r="E341" s="237" t="s">
        <v>751</v>
      </c>
      <c r="F341" s="237" t="s">
        <v>752</v>
      </c>
      <c r="J341" s="238">
        <f>BK341</f>
        <v>0</v>
      </c>
      <c r="L341" s="227"/>
      <c r="M341" s="232"/>
      <c r="P341" s="233">
        <f>P342</f>
        <v>0</v>
      </c>
      <c r="R341" s="233">
        <f>R342</f>
        <v>0</v>
      </c>
      <c r="T341" s="234">
        <f>T342</f>
        <v>0</v>
      </c>
      <c r="AR341" s="229" t="s">
        <v>55</v>
      </c>
      <c r="AT341" s="235" t="s">
        <v>432</v>
      </c>
      <c r="AU341" s="235" t="s">
        <v>51</v>
      </c>
      <c r="AY341" s="229" t="s">
        <v>435</v>
      </c>
      <c r="BK341" s="236">
        <f>BK342</f>
        <v>0</v>
      </c>
    </row>
    <row r="342" spans="2:65" s="169" customFormat="1" ht="16.5" customHeight="1">
      <c r="B342" s="239"/>
      <c r="C342" s="240">
        <v>92</v>
      </c>
      <c r="D342" s="240" t="s">
        <v>438</v>
      </c>
      <c r="E342" s="241" t="s">
        <v>753</v>
      </c>
      <c r="F342" s="242" t="s">
        <v>762</v>
      </c>
      <c r="G342" s="243" t="s">
        <v>754</v>
      </c>
      <c r="H342" s="244">
        <v>1</v>
      </c>
      <c r="I342" s="348"/>
      <c r="J342" s="245">
        <f>ROUND(I342*H342,2)</f>
        <v>0</v>
      </c>
      <c r="K342" s="242" t="s">
        <v>441</v>
      </c>
      <c r="L342" s="170"/>
      <c r="M342" s="292"/>
      <c r="N342" s="293" t="s">
        <v>383</v>
      </c>
      <c r="O342" s="294">
        <v>0</v>
      </c>
      <c r="P342" s="294">
        <f>O342*H342</f>
        <v>0</v>
      </c>
      <c r="Q342" s="294">
        <v>0</v>
      </c>
      <c r="R342" s="294">
        <f>Q342*H342</f>
        <v>0</v>
      </c>
      <c r="S342" s="294">
        <v>0</v>
      </c>
      <c r="T342" s="295">
        <f>S342*H342</f>
        <v>0</v>
      </c>
      <c r="AR342" s="250" t="s">
        <v>755</v>
      </c>
      <c r="AT342" s="250" t="s">
        <v>438</v>
      </c>
      <c r="AU342" s="250" t="s">
        <v>72</v>
      </c>
      <c r="AY342" s="162" t="s">
        <v>435</v>
      </c>
      <c r="BE342" s="251">
        <f>IF(N342="základní",J342,0)</f>
        <v>0</v>
      </c>
      <c r="BF342" s="251">
        <f>IF(N342="snížená",J342,0)</f>
        <v>0</v>
      </c>
      <c r="BG342" s="251">
        <f>IF(N342="zákl. přenesená",J342,0)</f>
        <v>0</v>
      </c>
      <c r="BH342" s="251">
        <f>IF(N342="sníž. přenesená",J342,0)</f>
        <v>0</v>
      </c>
      <c r="BI342" s="251">
        <f>IF(N342="nulová",J342,0)</f>
        <v>0</v>
      </c>
      <c r="BJ342" s="162" t="s">
        <v>51</v>
      </c>
      <c r="BK342" s="251">
        <f>ROUND(I342*H342,2)</f>
        <v>0</v>
      </c>
      <c r="BL342" s="162" t="s">
        <v>755</v>
      </c>
      <c r="BM342" s="250" t="s">
        <v>756</v>
      </c>
    </row>
    <row r="343" spans="2:65" s="169" customFormat="1" ht="6.9" customHeight="1">
      <c r="B343" s="195"/>
      <c r="C343" s="196"/>
      <c r="D343" s="196"/>
      <c r="E343" s="196"/>
      <c r="F343" s="196"/>
      <c r="G343" s="196"/>
      <c r="H343" s="196"/>
      <c r="I343" s="196"/>
      <c r="J343" s="196"/>
      <c r="K343" s="196"/>
      <c r="L343" s="170"/>
    </row>
  </sheetData>
  <sheetProtection algorithmName="SHA-512" hashValue="2ZIGowmRk+Dcn2yrr/qr8bGhwmagrHCQnQFhQEbfIzgO9F0g+v1fPxIxanTfTwX0lYfdLzvOTBSjSh9sP2EUrQ==" saltValue="0nOG3NVgq39mAjVPxV88iw==" spinCount="100000" sheet="1" objects="1" scenarios="1"/>
  <autoFilter ref="C134:K342"/>
  <mergeCells count="8">
    <mergeCell ref="E125:H125"/>
    <mergeCell ref="E127:H127"/>
    <mergeCell ref="L2:V2"/>
    <mergeCell ref="E7:H7"/>
    <mergeCell ref="E9:H9"/>
    <mergeCell ref="E27:H27"/>
    <mergeCell ref="E85:H85"/>
    <mergeCell ref="E87:H87"/>
  </mergeCells>
  <pageMargins left="0.39374999999999999" right="0.39374999999999999" top="0.39374999999999999" bottom="0.39374999999999999" header="0.51180550000000002" footer="0"/>
  <pageSetup paperSize="9" scale="75" orientation="landscape" horizontalDpi="300" verticalDpi="300" r:id="rId1"/>
  <headerFooter>
    <oddFooter>&amp;CStrana &amp;P z &amp;N</oddFooter>
  </headerFooter>
  <rowBreaks count="7" manualBreakCount="7">
    <brk id="39" man="1"/>
    <brk id="79" man="1"/>
    <brk id="119" man="1"/>
    <brk id="161" man="1"/>
    <brk id="209" man="1"/>
    <brk id="282" man="1"/>
    <brk id="314" man="1"/>
  </rowBreaks>
  <colBreaks count="1" manualBreakCount="1">
    <brk id="11"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4919"/>
  <sheetViews>
    <sheetView workbookViewId="0">
      <pane ySplit="7" topLeftCell="A126" activePane="bottomLeft" state="frozen"/>
      <selection pane="bottomLeft" activeCell="AQ138" sqref="AQ138"/>
    </sheetView>
  </sheetViews>
  <sheetFormatPr defaultRowHeight="13.2"/>
  <cols>
    <col min="1" max="1" width="3.44140625" customWidth="1"/>
    <col min="2" max="2" width="12.5546875" style="116" customWidth="1"/>
    <col min="3" max="3" width="38.33203125" style="116" customWidth="1"/>
    <col min="4" max="4" width="4.88671875" customWidth="1"/>
    <col min="5" max="5" width="10.5546875" customWidth="1"/>
    <col min="6" max="6" width="9.88671875" customWidth="1"/>
    <col min="7" max="7" width="12.6640625" customWidth="1"/>
    <col min="8" max="18" width="0" hidden="1" customWidth="1"/>
    <col min="21" max="24" width="0" hidden="1" customWidth="1"/>
    <col min="25" max="25" width="8.88671875" style="335"/>
    <col min="26" max="26" width="8.88671875" style="337"/>
    <col min="27" max="27" width="11.6640625" style="337" bestFit="1" customWidth="1"/>
    <col min="28" max="28" width="8.88671875" style="335"/>
    <col min="29" max="29" width="0" style="335" hidden="1" customWidth="1"/>
    <col min="30" max="30" width="8.88671875" style="335"/>
    <col min="31" max="41" width="0" style="335" hidden="1" customWidth="1"/>
    <col min="42" max="45" width="8.88671875" style="335"/>
    <col min="53" max="53" width="73.6640625" customWidth="1"/>
  </cols>
  <sheetData>
    <row r="1" spans="1:60" ht="15.75" customHeight="1">
      <c r="A1" s="412" t="s">
        <v>7</v>
      </c>
      <c r="B1" s="412"/>
      <c r="C1" s="412"/>
      <c r="D1" s="412"/>
      <c r="E1" s="412"/>
      <c r="F1" s="412"/>
      <c r="G1" s="412"/>
      <c r="AG1" s="335" t="s">
        <v>95</v>
      </c>
    </row>
    <row r="2" spans="1:60" ht="24.9" customHeight="1">
      <c r="A2" s="118" t="s">
        <v>8</v>
      </c>
      <c r="B2" s="49" t="s">
        <v>43</v>
      </c>
      <c r="C2" s="413" t="s">
        <v>775</v>
      </c>
      <c r="D2" s="414"/>
      <c r="E2" s="414"/>
      <c r="F2" s="414"/>
      <c r="G2" s="415"/>
      <c r="AG2" s="335" t="s">
        <v>96</v>
      </c>
    </row>
    <row r="3" spans="1:60" ht="24.9" customHeight="1">
      <c r="A3" s="118" t="s">
        <v>9</v>
      </c>
      <c r="B3" s="49" t="s">
        <v>46</v>
      </c>
      <c r="C3" s="413" t="s">
        <v>759</v>
      </c>
      <c r="D3" s="414"/>
      <c r="E3" s="414"/>
      <c r="F3" s="414"/>
      <c r="G3" s="415"/>
      <c r="AC3" s="336" t="s">
        <v>96</v>
      </c>
      <c r="AG3" s="335" t="s">
        <v>97</v>
      </c>
    </row>
    <row r="4" spans="1:60" ht="24.9" customHeight="1">
      <c r="A4" s="119" t="s">
        <v>10</v>
      </c>
      <c r="B4" s="120" t="s">
        <v>46</v>
      </c>
      <c r="C4" s="416" t="s">
        <v>759</v>
      </c>
      <c r="D4" s="417"/>
      <c r="E4" s="417"/>
      <c r="F4" s="417"/>
      <c r="G4" s="418"/>
      <c r="AG4" s="335" t="s">
        <v>98</v>
      </c>
    </row>
    <row r="5" spans="1:60">
      <c r="D5" s="10"/>
    </row>
    <row r="6" spans="1:60" ht="39.6">
      <c r="A6" s="122" t="s">
        <v>99</v>
      </c>
      <c r="B6" s="124" t="s">
        <v>100</v>
      </c>
      <c r="C6" s="124" t="s">
        <v>101</v>
      </c>
      <c r="D6" s="123" t="s">
        <v>102</v>
      </c>
      <c r="E6" s="122" t="s">
        <v>103</v>
      </c>
      <c r="F6" s="121" t="s">
        <v>104</v>
      </c>
      <c r="G6" s="122" t="s">
        <v>31</v>
      </c>
      <c r="H6" s="125" t="s">
        <v>32</v>
      </c>
      <c r="I6" s="125" t="s">
        <v>105</v>
      </c>
      <c r="J6" s="125" t="s">
        <v>33</v>
      </c>
      <c r="K6" s="125" t="s">
        <v>106</v>
      </c>
      <c r="L6" s="125" t="s">
        <v>107</v>
      </c>
      <c r="M6" s="125" t="s">
        <v>108</v>
      </c>
      <c r="N6" s="125" t="s">
        <v>109</v>
      </c>
      <c r="O6" s="125" t="s">
        <v>110</v>
      </c>
      <c r="P6" s="125" t="s">
        <v>111</v>
      </c>
      <c r="Q6" s="125" t="s">
        <v>112</v>
      </c>
      <c r="R6" s="125" t="s">
        <v>113</v>
      </c>
      <c r="S6" s="125" t="s">
        <v>114</v>
      </c>
      <c r="T6" s="125" t="s">
        <v>115</v>
      </c>
      <c r="U6" s="125" t="s">
        <v>116</v>
      </c>
      <c r="V6" s="125" t="s">
        <v>117</v>
      </c>
      <c r="W6" s="125" t="s">
        <v>118</v>
      </c>
      <c r="X6" s="125" t="s">
        <v>119</v>
      </c>
    </row>
    <row r="7" spans="1:60" hidden="1">
      <c r="A7" s="3"/>
      <c r="B7" s="4"/>
      <c r="C7" s="4"/>
      <c r="D7" s="6"/>
      <c r="E7" s="127"/>
      <c r="F7" s="128"/>
      <c r="G7" s="128"/>
      <c r="H7" s="128"/>
      <c r="I7" s="128"/>
      <c r="J7" s="128"/>
      <c r="K7" s="128"/>
      <c r="L7" s="128"/>
      <c r="M7" s="128"/>
      <c r="N7" s="127"/>
      <c r="O7" s="127"/>
      <c r="P7" s="127"/>
      <c r="Q7" s="127"/>
      <c r="R7" s="128"/>
      <c r="S7" s="128"/>
      <c r="T7" s="128"/>
      <c r="U7" s="128"/>
      <c r="V7" s="128"/>
      <c r="W7" s="128"/>
      <c r="X7" s="128"/>
    </row>
    <row r="8" spans="1:60">
      <c r="A8" s="136" t="s">
        <v>120</v>
      </c>
      <c r="B8" s="137" t="s">
        <v>51</v>
      </c>
      <c r="C8" s="155" t="s">
        <v>52</v>
      </c>
      <c r="D8" s="138"/>
      <c r="E8" s="139"/>
      <c r="F8" s="140"/>
      <c r="G8" s="140">
        <f>G9+G10+G11+G12+G15</f>
        <v>0</v>
      </c>
      <c r="H8" s="140"/>
      <c r="I8" s="140">
        <v>4458.3500000000004</v>
      </c>
      <c r="J8" s="140"/>
      <c r="K8" s="140">
        <v>26289.78</v>
      </c>
      <c r="L8" s="140"/>
      <c r="M8" s="140"/>
      <c r="N8" s="139"/>
      <c r="O8" s="139"/>
      <c r="P8" s="139"/>
      <c r="Q8" s="139"/>
      <c r="R8" s="140"/>
      <c r="S8" s="140"/>
      <c r="T8" s="141"/>
      <c r="U8" s="135"/>
      <c r="V8" s="135"/>
      <c r="W8" s="135"/>
      <c r="X8" s="135"/>
      <c r="AG8" s="335" t="s">
        <v>121</v>
      </c>
    </row>
    <row r="9" spans="1:60">
      <c r="A9" s="148">
        <v>1</v>
      </c>
      <c r="B9" s="149" t="s">
        <v>122</v>
      </c>
      <c r="C9" s="156" t="s">
        <v>123</v>
      </c>
      <c r="D9" s="150" t="s">
        <v>124</v>
      </c>
      <c r="E9" s="151">
        <v>37.5</v>
      </c>
      <c r="F9" s="346"/>
      <c r="G9" s="152">
        <f>E9*F9</f>
        <v>0</v>
      </c>
      <c r="H9" s="152">
        <v>0</v>
      </c>
      <c r="I9" s="152">
        <v>0</v>
      </c>
      <c r="J9" s="152">
        <v>67.2</v>
      </c>
      <c r="K9" s="152">
        <v>2520</v>
      </c>
      <c r="L9" s="152">
        <v>21</v>
      </c>
      <c r="M9" s="152">
        <v>3049.2</v>
      </c>
      <c r="N9" s="151">
        <v>0</v>
      </c>
      <c r="O9" s="151">
        <v>0</v>
      </c>
      <c r="P9" s="151">
        <v>0.13800000000000001</v>
      </c>
      <c r="Q9" s="151">
        <v>5.1750000000000007</v>
      </c>
      <c r="R9" s="152"/>
      <c r="S9" s="152" t="s">
        <v>125</v>
      </c>
      <c r="T9" s="153" t="s">
        <v>125</v>
      </c>
      <c r="U9" s="132">
        <v>0.16</v>
      </c>
      <c r="V9" s="132">
        <v>6</v>
      </c>
      <c r="W9" s="132"/>
      <c r="X9" s="132" t="s">
        <v>126</v>
      </c>
      <c r="Y9" s="126"/>
      <c r="Z9" s="338"/>
      <c r="AA9" s="338"/>
      <c r="AB9" s="126"/>
      <c r="AC9" s="126"/>
      <c r="AD9" s="126"/>
      <c r="AE9" s="126"/>
      <c r="AF9" s="126"/>
      <c r="AG9" s="126" t="s">
        <v>127</v>
      </c>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row>
    <row r="10" spans="1:60">
      <c r="A10" s="148">
        <v>2</v>
      </c>
      <c r="B10" s="149" t="s">
        <v>128</v>
      </c>
      <c r="C10" s="156" t="s">
        <v>129</v>
      </c>
      <c r="D10" s="150" t="s">
        <v>130</v>
      </c>
      <c r="E10" s="151">
        <v>9.08</v>
      </c>
      <c r="F10" s="346"/>
      <c r="G10" s="152">
        <f t="shared" ref="G10:G12" si="0">E10*F10</f>
        <v>0</v>
      </c>
      <c r="H10" s="152">
        <v>0</v>
      </c>
      <c r="I10" s="152">
        <v>0</v>
      </c>
      <c r="J10" s="152">
        <v>1428</v>
      </c>
      <c r="K10" s="152">
        <v>12966.24</v>
      </c>
      <c r="L10" s="152">
        <v>21</v>
      </c>
      <c r="M10" s="152">
        <v>15689.1504</v>
      </c>
      <c r="N10" s="151">
        <v>0</v>
      </c>
      <c r="O10" s="151">
        <v>0</v>
      </c>
      <c r="P10" s="151">
        <v>1.6</v>
      </c>
      <c r="Q10" s="151">
        <v>14.528</v>
      </c>
      <c r="R10" s="152"/>
      <c r="S10" s="152" t="s">
        <v>125</v>
      </c>
      <c r="T10" s="153" t="s">
        <v>125</v>
      </c>
      <c r="U10" s="132">
        <v>3.5329999999999999</v>
      </c>
      <c r="V10" s="132">
        <v>32.079639999999998</v>
      </c>
      <c r="W10" s="132"/>
      <c r="X10" s="132" t="s">
        <v>126</v>
      </c>
      <c r="Y10" s="126"/>
      <c r="Z10" s="338"/>
      <c r="AA10" s="338"/>
      <c r="AB10" s="126"/>
      <c r="AC10" s="126"/>
      <c r="AD10" s="126"/>
      <c r="AE10" s="126"/>
      <c r="AF10" s="126"/>
      <c r="AG10" s="126" t="s">
        <v>127</v>
      </c>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row>
    <row r="11" spans="1:60">
      <c r="A11" s="148">
        <v>3</v>
      </c>
      <c r="B11" s="149" t="s">
        <v>131</v>
      </c>
      <c r="C11" s="156" t="s">
        <v>132</v>
      </c>
      <c r="D11" s="150" t="s">
        <v>124</v>
      </c>
      <c r="E11" s="151">
        <v>350</v>
      </c>
      <c r="F11" s="346"/>
      <c r="G11" s="152">
        <f t="shared" si="0"/>
        <v>0</v>
      </c>
      <c r="H11" s="152">
        <v>1.98</v>
      </c>
      <c r="I11" s="152">
        <v>693</v>
      </c>
      <c r="J11" s="152">
        <v>25.22</v>
      </c>
      <c r="K11" s="152">
        <v>8827</v>
      </c>
      <c r="L11" s="152">
        <v>21</v>
      </c>
      <c r="M11" s="152">
        <v>11519.2</v>
      </c>
      <c r="N11" s="151">
        <v>0</v>
      </c>
      <c r="O11" s="151">
        <v>0</v>
      </c>
      <c r="P11" s="151">
        <v>0</v>
      </c>
      <c r="Q11" s="151">
        <v>0</v>
      </c>
      <c r="R11" s="152"/>
      <c r="S11" s="152" t="s">
        <v>125</v>
      </c>
      <c r="T11" s="153" t="s">
        <v>125</v>
      </c>
      <c r="U11" s="132">
        <v>0.06</v>
      </c>
      <c r="V11" s="132">
        <v>21</v>
      </c>
      <c r="W11" s="132"/>
      <c r="X11" s="132" t="s">
        <v>126</v>
      </c>
      <c r="Y11" s="126"/>
      <c r="Z11" s="338"/>
      <c r="AA11" s="338"/>
      <c r="AB11" s="126"/>
      <c r="AC11" s="126"/>
      <c r="AD11" s="126"/>
      <c r="AE11" s="126"/>
      <c r="AF11" s="126"/>
      <c r="AG11" s="126" t="s">
        <v>127</v>
      </c>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row>
    <row r="12" spans="1:60" ht="20.399999999999999">
      <c r="A12" s="142">
        <v>4</v>
      </c>
      <c r="B12" s="143" t="s">
        <v>133</v>
      </c>
      <c r="C12" s="157" t="s">
        <v>134</v>
      </c>
      <c r="D12" s="144" t="s">
        <v>124</v>
      </c>
      <c r="E12" s="145">
        <v>15.125</v>
      </c>
      <c r="F12" s="347"/>
      <c r="G12" s="152">
        <f t="shared" si="0"/>
        <v>0</v>
      </c>
      <c r="H12" s="146">
        <v>6.8</v>
      </c>
      <c r="I12" s="146">
        <v>102.85</v>
      </c>
      <c r="J12" s="146">
        <v>130.68</v>
      </c>
      <c r="K12" s="146">
        <v>1976.5350000000001</v>
      </c>
      <c r="L12" s="146">
        <v>21</v>
      </c>
      <c r="M12" s="146">
        <v>2516.0618999999997</v>
      </c>
      <c r="N12" s="145">
        <v>3.0000000000000001E-5</v>
      </c>
      <c r="O12" s="145">
        <v>4.5375E-4</v>
      </c>
      <c r="P12" s="145">
        <v>0</v>
      </c>
      <c r="Q12" s="145">
        <v>0</v>
      </c>
      <c r="R12" s="146"/>
      <c r="S12" s="146" t="s">
        <v>125</v>
      </c>
      <c r="T12" s="147" t="s">
        <v>135</v>
      </c>
      <c r="U12" s="132">
        <v>0.25752000000000003</v>
      </c>
      <c r="V12" s="132">
        <v>3.8949900000000004</v>
      </c>
      <c r="W12" s="132"/>
      <c r="X12" s="132" t="s">
        <v>136</v>
      </c>
      <c r="Y12" s="126"/>
      <c r="Z12" s="338"/>
      <c r="AA12" s="338"/>
      <c r="AB12" s="126"/>
      <c r="AC12" s="126"/>
      <c r="AD12" s="126"/>
      <c r="AE12" s="126"/>
      <c r="AF12" s="126"/>
      <c r="AG12" s="126" t="s">
        <v>137</v>
      </c>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row>
    <row r="13" spans="1:60">
      <c r="A13" s="129"/>
      <c r="B13" s="130"/>
      <c r="C13" s="425" t="s">
        <v>138</v>
      </c>
      <c r="D13" s="426"/>
      <c r="E13" s="426"/>
      <c r="F13" s="426"/>
      <c r="G13" s="426"/>
      <c r="H13" s="132"/>
      <c r="I13" s="132"/>
      <c r="J13" s="132"/>
      <c r="K13" s="132"/>
      <c r="L13" s="132"/>
      <c r="M13" s="132"/>
      <c r="N13" s="131"/>
      <c r="O13" s="131"/>
      <c r="P13" s="131"/>
      <c r="Q13" s="131"/>
      <c r="R13" s="132"/>
      <c r="S13" s="132"/>
      <c r="T13" s="132"/>
      <c r="U13" s="132"/>
      <c r="V13" s="132"/>
      <c r="W13" s="132"/>
      <c r="X13" s="132"/>
      <c r="Y13" s="126"/>
      <c r="Z13" s="338"/>
      <c r="AA13" s="338"/>
      <c r="AB13" s="126"/>
      <c r="AC13" s="126"/>
      <c r="AD13" s="126"/>
      <c r="AE13" s="126"/>
      <c r="AF13" s="126"/>
      <c r="AG13" s="126" t="s">
        <v>139</v>
      </c>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row>
    <row r="14" spans="1:60">
      <c r="A14" s="129"/>
      <c r="B14" s="130"/>
      <c r="C14" s="158" t="s">
        <v>140</v>
      </c>
      <c r="D14" s="133"/>
      <c r="E14" s="134">
        <v>15.125</v>
      </c>
      <c r="F14" s="132"/>
      <c r="G14" s="132"/>
      <c r="H14" s="132"/>
      <c r="I14" s="132"/>
      <c r="J14" s="132"/>
      <c r="K14" s="132"/>
      <c r="L14" s="132"/>
      <c r="M14" s="132"/>
      <c r="N14" s="131"/>
      <c r="O14" s="131"/>
      <c r="P14" s="131"/>
      <c r="Q14" s="131"/>
      <c r="R14" s="132"/>
      <c r="S14" s="132"/>
      <c r="T14" s="132"/>
      <c r="U14" s="132"/>
      <c r="V14" s="132"/>
      <c r="W14" s="132"/>
      <c r="X14" s="132"/>
      <c r="Y14" s="126"/>
      <c r="Z14" s="338"/>
      <c r="AA14" s="338"/>
      <c r="AB14" s="126"/>
      <c r="AC14" s="126"/>
      <c r="AD14" s="126"/>
      <c r="AE14" s="126"/>
      <c r="AF14" s="126"/>
      <c r="AG14" s="126" t="s">
        <v>141</v>
      </c>
      <c r="AH14" s="126">
        <v>0</v>
      </c>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row>
    <row r="15" spans="1:60">
      <c r="A15" s="148">
        <v>5</v>
      </c>
      <c r="B15" s="149" t="s">
        <v>142</v>
      </c>
      <c r="C15" s="156" t="s">
        <v>143</v>
      </c>
      <c r="D15" s="150" t="s">
        <v>144</v>
      </c>
      <c r="E15" s="151">
        <v>25</v>
      </c>
      <c r="F15" s="346"/>
      <c r="G15" s="152">
        <f>E15*F15</f>
        <v>0</v>
      </c>
      <c r="H15" s="152">
        <v>146.5</v>
      </c>
      <c r="I15" s="152">
        <v>3662.5</v>
      </c>
      <c r="J15" s="152">
        <v>0</v>
      </c>
      <c r="K15" s="152">
        <v>0</v>
      </c>
      <c r="L15" s="152">
        <v>21</v>
      </c>
      <c r="M15" s="152">
        <v>4431.625</v>
      </c>
      <c r="N15" s="151">
        <v>1E-3</v>
      </c>
      <c r="O15" s="151">
        <v>2.5000000000000001E-2</v>
      </c>
      <c r="P15" s="151">
        <v>0</v>
      </c>
      <c r="Q15" s="151">
        <v>0</v>
      </c>
      <c r="R15" s="152" t="s">
        <v>145</v>
      </c>
      <c r="S15" s="152" t="s">
        <v>125</v>
      </c>
      <c r="T15" s="153" t="s">
        <v>125</v>
      </c>
      <c r="U15" s="132">
        <v>0</v>
      </c>
      <c r="V15" s="132">
        <v>0</v>
      </c>
      <c r="W15" s="132"/>
      <c r="X15" s="132" t="s">
        <v>146</v>
      </c>
      <c r="Y15" s="126"/>
      <c r="Z15" s="338"/>
      <c r="AA15" s="338"/>
      <c r="AB15" s="126"/>
      <c r="AC15" s="126"/>
      <c r="AD15" s="126"/>
      <c r="AE15" s="126"/>
      <c r="AF15" s="126"/>
      <c r="AG15" s="126" t="s">
        <v>147</v>
      </c>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row>
    <row r="16" spans="1:60">
      <c r="A16" s="136" t="s">
        <v>120</v>
      </c>
      <c r="B16" s="137" t="s">
        <v>53</v>
      </c>
      <c r="C16" s="155" t="s">
        <v>54</v>
      </c>
      <c r="D16" s="138"/>
      <c r="E16" s="139"/>
      <c r="F16" s="140"/>
      <c r="G16" s="140">
        <f>G17+G19+G20</f>
        <v>0</v>
      </c>
      <c r="H16" s="140"/>
      <c r="I16" s="140">
        <v>9165.92</v>
      </c>
      <c r="J16" s="140"/>
      <c r="K16" s="140">
        <v>43445.08</v>
      </c>
      <c r="L16" s="140"/>
      <c r="M16" s="140"/>
      <c r="N16" s="139"/>
      <c r="O16" s="139"/>
      <c r="P16" s="139"/>
      <c r="Q16" s="139"/>
      <c r="R16" s="140"/>
      <c r="S16" s="140"/>
      <c r="T16" s="141"/>
      <c r="U16" s="135"/>
      <c r="V16" s="135"/>
      <c r="W16" s="135"/>
      <c r="X16" s="135"/>
      <c r="AG16" s="335" t="s">
        <v>121</v>
      </c>
    </row>
    <row r="17" spans="1:60">
      <c r="A17" s="142">
        <v>6</v>
      </c>
      <c r="B17" s="143" t="s">
        <v>148</v>
      </c>
      <c r="C17" s="157" t="s">
        <v>149</v>
      </c>
      <c r="D17" s="144" t="s">
        <v>150</v>
      </c>
      <c r="E17" s="145">
        <v>11</v>
      </c>
      <c r="F17" s="347"/>
      <c r="G17" s="146">
        <f>E17*F17</f>
        <v>0</v>
      </c>
      <c r="H17" s="146">
        <v>454.82</v>
      </c>
      <c r="I17" s="146">
        <v>5003.0199999999995</v>
      </c>
      <c r="J17" s="146">
        <v>1221.18</v>
      </c>
      <c r="K17" s="146">
        <v>13432.980000000001</v>
      </c>
      <c r="L17" s="146">
        <v>21</v>
      </c>
      <c r="M17" s="146">
        <v>22307.56</v>
      </c>
      <c r="N17" s="145">
        <v>1.014E-2</v>
      </c>
      <c r="O17" s="145">
        <v>0.11154</v>
      </c>
      <c r="P17" s="145">
        <v>0</v>
      </c>
      <c r="Q17" s="145">
        <v>0</v>
      </c>
      <c r="R17" s="146"/>
      <c r="S17" s="146" t="s">
        <v>125</v>
      </c>
      <c r="T17" s="147" t="s">
        <v>125</v>
      </c>
      <c r="U17" s="132">
        <v>2.504</v>
      </c>
      <c r="V17" s="132">
        <v>27.544</v>
      </c>
      <c r="W17" s="132"/>
      <c r="X17" s="132" t="s">
        <v>126</v>
      </c>
      <c r="Y17" s="126"/>
      <c r="Z17" s="338"/>
      <c r="AA17" s="338"/>
      <c r="AB17" s="126"/>
      <c r="AC17" s="126"/>
      <c r="AD17" s="126"/>
      <c r="AE17" s="126"/>
      <c r="AF17" s="126"/>
      <c r="AG17" s="126" t="s">
        <v>127</v>
      </c>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row>
    <row r="18" spans="1:60">
      <c r="A18" s="129"/>
      <c r="B18" s="130"/>
      <c r="C18" s="425" t="s">
        <v>151</v>
      </c>
      <c r="D18" s="426"/>
      <c r="E18" s="426"/>
      <c r="F18" s="426"/>
      <c r="G18" s="426"/>
      <c r="H18" s="132"/>
      <c r="I18" s="132"/>
      <c r="J18" s="132"/>
      <c r="K18" s="132"/>
      <c r="L18" s="132"/>
      <c r="M18" s="132"/>
      <c r="N18" s="131"/>
      <c r="O18" s="131"/>
      <c r="P18" s="131"/>
      <c r="Q18" s="131"/>
      <c r="R18" s="132"/>
      <c r="S18" s="132"/>
      <c r="T18" s="132"/>
      <c r="U18" s="132"/>
      <c r="V18" s="132"/>
      <c r="W18" s="132"/>
      <c r="X18" s="132"/>
      <c r="Y18" s="126"/>
      <c r="Z18" s="338"/>
      <c r="AA18" s="338"/>
      <c r="AB18" s="126"/>
      <c r="AC18" s="126"/>
      <c r="AD18" s="126"/>
      <c r="AE18" s="126"/>
      <c r="AF18" s="126"/>
      <c r="AG18" s="126" t="s">
        <v>139</v>
      </c>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row>
    <row r="19" spans="1:60">
      <c r="A19" s="148">
        <v>7</v>
      </c>
      <c r="B19" s="149" t="s">
        <v>152</v>
      </c>
      <c r="C19" s="156" t="s">
        <v>153</v>
      </c>
      <c r="D19" s="150" t="s">
        <v>150</v>
      </c>
      <c r="E19" s="151">
        <v>14</v>
      </c>
      <c r="F19" s="346"/>
      <c r="G19" s="152">
        <f>E19*F19</f>
        <v>0</v>
      </c>
      <c r="H19" s="152">
        <v>297.35000000000002</v>
      </c>
      <c r="I19" s="152">
        <v>4162.9000000000005</v>
      </c>
      <c r="J19" s="152">
        <v>1202.6500000000001</v>
      </c>
      <c r="K19" s="152">
        <v>16837.100000000002</v>
      </c>
      <c r="L19" s="152">
        <v>21</v>
      </c>
      <c r="M19" s="152">
        <v>25410</v>
      </c>
      <c r="N19" s="151">
        <v>9.0200000000000002E-3</v>
      </c>
      <c r="O19" s="151">
        <v>0.12628</v>
      </c>
      <c r="P19" s="151">
        <v>0</v>
      </c>
      <c r="Q19" s="151">
        <v>0</v>
      </c>
      <c r="R19" s="152"/>
      <c r="S19" s="152" t="s">
        <v>125</v>
      </c>
      <c r="T19" s="153" t="s">
        <v>125</v>
      </c>
      <c r="U19" s="132">
        <v>2.456</v>
      </c>
      <c r="V19" s="132">
        <v>34.384</v>
      </c>
      <c r="W19" s="132"/>
      <c r="X19" s="132" t="s">
        <v>126</v>
      </c>
      <c r="Y19" s="126"/>
      <c r="Z19" s="338"/>
      <c r="AA19" s="338"/>
      <c r="AB19" s="126"/>
      <c r="AC19" s="126"/>
      <c r="AD19" s="126"/>
      <c r="AE19" s="126"/>
      <c r="AF19" s="126"/>
      <c r="AG19" s="126" t="s">
        <v>127</v>
      </c>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row>
    <row r="20" spans="1:60">
      <c r="A20" s="148">
        <v>8</v>
      </c>
      <c r="B20" s="149" t="s">
        <v>154</v>
      </c>
      <c r="C20" s="156" t="s">
        <v>155</v>
      </c>
      <c r="D20" s="150" t="s">
        <v>150</v>
      </c>
      <c r="E20" s="151">
        <v>25</v>
      </c>
      <c r="F20" s="346"/>
      <c r="G20" s="152">
        <f>E20*F20</f>
        <v>0</v>
      </c>
      <c r="H20" s="152">
        <v>0</v>
      </c>
      <c r="I20" s="152">
        <v>0</v>
      </c>
      <c r="J20" s="152">
        <v>527</v>
      </c>
      <c r="K20" s="152">
        <v>13175</v>
      </c>
      <c r="L20" s="152">
        <v>21</v>
      </c>
      <c r="M20" s="152">
        <v>15941.75</v>
      </c>
      <c r="N20" s="151">
        <v>0</v>
      </c>
      <c r="O20" s="151">
        <v>0</v>
      </c>
      <c r="P20" s="151">
        <v>0</v>
      </c>
      <c r="Q20" s="151">
        <v>0</v>
      </c>
      <c r="R20" s="152"/>
      <c r="S20" s="152" t="s">
        <v>156</v>
      </c>
      <c r="T20" s="153" t="s">
        <v>157</v>
      </c>
      <c r="U20" s="132">
        <v>0</v>
      </c>
      <c r="V20" s="132">
        <v>0</v>
      </c>
      <c r="W20" s="132"/>
      <c r="X20" s="132" t="s">
        <v>126</v>
      </c>
      <c r="Y20" s="126"/>
      <c r="Z20" s="338"/>
      <c r="AA20" s="338"/>
      <c r="AB20" s="126"/>
      <c r="AC20" s="126"/>
      <c r="AD20" s="126"/>
      <c r="AE20" s="126"/>
      <c r="AF20" s="126"/>
      <c r="AG20" s="126" t="s">
        <v>127</v>
      </c>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row>
    <row r="21" spans="1:60">
      <c r="A21" s="136" t="s">
        <v>120</v>
      </c>
      <c r="B21" s="137" t="s">
        <v>55</v>
      </c>
      <c r="C21" s="155" t="s">
        <v>56</v>
      </c>
      <c r="D21" s="138"/>
      <c r="E21" s="139"/>
      <c r="F21" s="140"/>
      <c r="G21" s="140">
        <f>G22+G23</f>
        <v>0</v>
      </c>
      <c r="H21" s="140"/>
      <c r="I21" s="140">
        <v>22742.63</v>
      </c>
      <c r="J21" s="140"/>
      <c r="K21" s="140">
        <v>8007.37</v>
      </c>
      <c r="L21" s="140"/>
      <c r="M21" s="140"/>
      <c r="N21" s="139"/>
      <c r="O21" s="139"/>
      <c r="P21" s="139"/>
      <c r="Q21" s="139"/>
      <c r="R21" s="140"/>
      <c r="S21" s="140"/>
      <c r="T21" s="141"/>
      <c r="U21" s="135"/>
      <c r="V21" s="135"/>
      <c r="W21" s="135"/>
      <c r="X21" s="135"/>
      <c r="AG21" s="335" t="s">
        <v>121</v>
      </c>
    </row>
    <row r="22" spans="1:60">
      <c r="A22" s="148">
        <v>9</v>
      </c>
      <c r="B22" s="149" t="s">
        <v>158</v>
      </c>
      <c r="C22" s="156" t="s">
        <v>159</v>
      </c>
      <c r="D22" s="150" t="s">
        <v>124</v>
      </c>
      <c r="E22" s="151">
        <v>37.5</v>
      </c>
      <c r="F22" s="346"/>
      <c r="G22" s="152">
        <f>E22*F22</f>
        <v>0</v>
      </c>
      <c r="H22" s="152">
        <v>164.05</v>
      </c>
      <c r="I22" s="152">
        <v>6151.875</v>
      </c>
      <c r="J22" s="152">
        <v>29.95</v>
      </c>
      <c r="K22" s="152">
        <v>1123.125</v>
      </c>
      <c r="L22" s="152">
        <v>21</v>
      </c>
      <c r="M22" s="152">
        <v>8802.75</v>
      </c>
      <c r="N22" s="151">
        <v>0.378</v>
      </c>
      <c r="O22" s="151">
        <v>14.175000000000001</v>
      </c>
      <c r="P22" s="151">
        <v>0</v>
      </c>
      <c r="Q22" s="151">
        <v>0</v>
      </c>
      <c r="R22" s="152"/>
      <c r="S22" s="152" t="s">
        <v>125</v>
      </c>
      <c r="T22" s="153" t="s">
        <v>125</v>
      </c>
      <c r="U22" s="132">
        <v>2.5999999999999999E-2</v>
      </c>
      <c r="V22" s="132">
        <v>0.97499999999999998</v>
      </c>
      <c r="W22" s="132"/>
      <c r="X22" s="132" t="s">
        <v>126</v>
      </c>
      <c r="Y22" s="126"/>
      <c r="Z22" s="338"/>
      <c r="AA22" s="338"/>
      <c r="AB22" s="126"/>
      <c r="AC22" s="126"/>
      <c r="AD22" s="126"/>
      <c r="AE22" s="126"/>
      <c r="AF22" s="126"/>
      <c r="AG22" s="126" t="s">
        <v>127</v>
      </c>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row>
    <row r="23" spans="1:60" ht="20.399999999999999">
      <c r="A23" s="148">
        <v>10</v>
      </c>
      <c r="B23" s="149" t="s">
        <v>160</v>
      </c>
      <c r="C23" s="156" t="s">
        <v>161</v>
      </c>
      <c r="D23" s="150" t="s">
        <v>124</v>
      </c>
      <c r="E23" s="151">
        <v>37.5</v>
      </c>
      <c r="F23" s="346"/>
      <c r="G23" s="152">
        <f>E23*F23</f>
        <v>0</v>
      </c>
      <c r="H23" s="152">
        <v>442.42</v>
      </c>
      <c r="I23" s="152">
        <v>16590.75</v>
      </c>
      <c r="J23" s="152">
        <v>183.58</v>
      </c>
      <c r="K23" s="152">
        <v>6884.2500000000009</v>
      </c>
      <c r="L23" s="152">
        <v>21</v>
      </c>
      <c r="M23" s="152">
        <v>28404.75</v>
      </c>
      <c r="N23" s="151">
        <v>0.18107999999999999</v>
      </c>
      <c r="O23" s="151">
        <v>6.7904999999999998</v>
      </c>
      <c r="P23" s="151">
        <v>0</v>
      </c>
      <c r="Q23" s="151">
        <v>0</v>
      </c>
      <c r="R23" s="152"/>
      <c r="S23" s="152" t="s">
        <v>125</v>
      </c>
      <c r="T23" s="153" t="s">
        <v>125</v>
      </c>
      <c r="U23" s="132">
        <v>0.375</v>
      </c>
      <c r="V23" s="132">
        <v>14.0625</v>
      </c>
      <c r="W23" s="132"/>
      <c r="X23" s="132" t="s">
        <v>126</v>
      </c>
      <c r="Y23" s="126"/>
      <c r="Z23" s="338"/>
      <c r="AA23" s="338"/>
      <c r="AB23" s="126"/>
      <c r="AC23" s="126"/>
      <c r="AD23" s="126"/>
      <c r="AE23" s="126"/>
      <c r="AF23" s="126"/>
      <c r="AG23" s="126" t="s">
        <v>127</v>
      </c>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row>
    <row r="24" spans="1:60">
      <c r="A24" s="136" t="s">
        <v>120</v>
      </c>
      <c r="B24" s="137" t="s">
        <v>59</v>
      </c>
      <c r="C24" s="155" t="s">
        <v>60</v>
      </c>
      <c r="D24" s="138"/>
      <c r="E24" s="139"/>
      <c r="F24" s="140"/>
      <c r="G24" s="140">
        <f>G25+G26+G27+G28+G33+G34+G35+G36+G37+G38+G39</f>
        <v>0</v>
      </c>
      <c r="H24" s="140"/>
      <c r="I24" s="140">
        <v>826861.82</v>
      </c>
      <c r="J24" s="140"/>
      <c r="K24" s="140">
        <v>3536947.18</v>
      </c>
      <c r="L24" s="140"/>
      <c r="M24" s="140"/>
      <c r="N24" s="139"/>
      <c r="O24" s="139"/>
      <c r="P24" s="139"/>
      <c r="Q24" s="139"/>
      <c r="R24" s="140"/>
      <c r="S24" s="140"/>
      <c r="T24" s="141"/>
      <c r="U24" s="135"/>
      <c r="V24" s="135"/>
      <c r="W24" s="135"/>
      <c r="X24" s="135"/>
      <c r="AG24" s="335" t="s">
        <v>121</v>
      </c>
    </row>
    <row r="25" spans="1:60">
      <c r="A25" s="148">
        <v>11</v>
      </c>
      <c r="B25" s="149" t="s">
        <v>164</v>
      </c>
      <c r="C25" s="156" t="s">
        <v>165</v>
      </c>
      <c r="D25" s="150" t="s">
        <v>124</v>
      </c>
      <c r="E25" s="151">
        <v>22</v>
      </c>
      <c r="F25" s="346"/>
      <c r="G25" s="152">
        <f>E25*F25</f>
        <v>0</v>
      </c>
      <c r="H25" s="152">
        <v>74.290000000000006</v>
      </c>
      <c r="I25" s="152">
        <v>1634.38</v>
      </c>
      <c r="J25" s="152">
        <v>181.21</v>
      </c>
      <c r="K25" s="152">
        <v>3986.6200000000003</v>
      </c>
      <c r="L25" s="152">
        <v>21</v>
      </c>
      <c r="M25" s="152">
        <v>6801.41</v>
      </c>
      <c r="N25" s="151">
        <v>4.8599999999999997E-3</v>
      </c>
      <c r="O25" s="151">
        <v>0.10691999999999999</v>
      </c>
      <c r="P25" s="151">
        <v>0</v>
      </c>
      <c r="Q25" s="151">
        <v>0</v>
      </c>
      <c r="R25" s="152"/>
      <c r="S25" s="152" t="s">
        <v>125</v>
      </c>
      <c r="T25" s="153" t="s">
        <v>125</v>
      </c>
      <c r="U25" s="132">
        <v>0.36499999999999999</v>
      </c>
      <c r="V25" s="132">
        <v>8.0299999999999994</v>
      </c>
      <c r="W25" s="132"/>
      <c r="X25" s="132" t="s">
        <v>126</v>
      </c>
      <c r="Y25" s="126"/>
      <c r="Z25" s="338"/>
      <c r="AA25" s="338"/>
      <c r="AB25" s="126"/>
      <c r="AC25" s="126"/>
      <c r="AD25" s="126"/>
      <c r="AE25" s="126"/>
      <c r="AF25" s="126"/>
      <c r="AG25" s="126" t="s">
        <v>127</v>
      </c>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row>
    <row r="26" spans="1:60" ht="20.399999999999999">
      <c r="A26" s="148">
        <v>12</v>
      </c>
      <c r="B26" s="149" t="s">
        <v>166</v>
      </c>
      <c r="C26" s="156" t="s">
        <v>167</v>
      </c>
      <c r="D26" s="150" t="s">
        <v>124</v>
      </c>
      <c r="E26" s="151">
        <v>22</v>
      </c>
      <c r="F26" s="346"/>
      <c r="G26" s="152">
        <f t="shared" ref="G26:G39" si="1">E26*F26</f>
        <v>0</v>
      </c>
      <c r="H26" s="152">
        <v>833.1</v>
      </c>
      <c r="I26" s="152">
        <v>18328.2</v>
      </c>
      <c r="J26" s="152">
        <v>302.89999999999998</v>
      </c>
      <c r="K26" s="152">
        <v>6663.7999999999993</v>
      </c>
      <c r="L26" s="152">
        <v>21</v>
      </c>
      <c r="M26" s="152">
        <v>30240.32</v>
      </c>
      <c r="N26" s="151">
        <v>5.67E-2</v>
      </c>
      <c r="O26" s="151">
        <v>1.2474000000000001</v>
      </c>
      <c r="P26" s="151">
        <v>0</v>
      </c>
      <c r="Q26" s="151">
        <v>0</v>
      </c>
      <c r="R26" s="152"/>
      <c r="S26" s="152" t="s">
        <v>125</v>
      </c>
      <c r="T26" s="153" t="s">
        <v>125</v>
      </c>
      <c r="U26" s="132">
        <v>0.6</v>
      </c>
      <c r="V26" s="132">
        <v>13.2</v>
      </c>
      <c r="W26" s="132"/>
      <c r="X26" s="132" t="s">
        <v>126</v>
      </c>
      <c r="Y26" s="126"/>
      <c r="Z26" s="338"/>
      <c r="AA26" s="338"/>
      <c r="AB26" s="126"/>
      <c r="AC26" s="126"/>
      <c r="AD26" s="126"/>
      <c r="AE26" s="126"/>
      <c r="AF26" s="126"/>
      <c r="AG26" s="126" t="s">
        <v>127</v>
      </c>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row>
    <row r="27" spans="1:60">
      <c r="A27" s="148">
        <v>13</v>
      </c>
      <c r="B27" s="149" t="s">
        <v>168</v>
      </c>
      <c r="C27" s="156" t="s">
        <v>169</v>
      </c>
      <c r="D27" s="150" t="s">
        <v>124</v>
      </c>
      <c r="E27" s="151">
        <v>1596</v>
      </c>
      <c r="F27" s="346"/>
      <c r="G27" s="152">
        <f t="shared" si="1"/>
        <v>0</v>
      </c>
      <c r="H27" s="152">
        <v>223.15</v>
      </c>
      <c r="I27" s="152">
        <v>356147.4</v>
      </c>
      <c r="J27" s="152">
        <v>197.35</v>
      </c>
      <c r="K27" s="152">
        <v>314970.59999999998</v>
      </c>
      <c r="L27" s="152">
        <v>21</v>
      </c>
      <c r="M27" s="152">
        <v>812052.78</v>
      </c>
      <c r="N27" s="151">
        <v>1.0300000000000001E-3</v>
      </c>
      <c r="O27" s="151">
        <v>1.6438800000000002</v>
      </c>
      <c r="P27" s="151">
        <v>0</v>
      </c>
      <c r="Q27" s="151">
        <v>0</v>
      </c>
      <c r="R27" s="152"/>
      <c r="S27" s="152" t="s">
        <v>125</v>
      </c>
      <c r="T27" s="153" t="s">
        <v>125</v>
      </c>
      <c r="U27" s="132">
        <v>0.39600000000000002</v>
      </c>
      <c r="V27" s="132">
        <v>632.01600000000008</v>
      </c>
      <c r="W27" s="132"/>
      <c r="X27" s="132" t="s">
        <v>126</v>
      </c>
      <c r="Y27" s="126"/>
      <c r="Z27" s="338"/>
      <c r="AA27" s="338"/>
      <c r="AB27" s="126"/>
      <c r="AC27" s="126"/>
      <c r="AD27" s="126"/>
      <c r="AE27" s="126"/>
      <c r="AF27" s="126"/>
      <c r="AG27" s="126" t="s">
        <v>127</v>
      </c>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row>
    <row r="28" spans="1:60">
      <c r="A28" s="142">
        <v>14</v>
      </c>
      <c r="B28" s="143" t="s">
        <v>170</v>
      </c>
      <c r="C28" s="157" t="s">
        <v>171</v>
      </c>
      <c r="D28" s="144" t="s">
        <v>124</v>
      </c>
      <c r="E28" s="145">
        <v>1596</v>
      </c>
      <c r="F28" s="347"/>
      <c r="G28" s="152">
        <f t="shared" si="1"/>
        <v>0</v>
      </c>
      <c r="H28" s="146">
        <v>141.33000000000001</v>
      </c>
      <c r="I28" s="146">
        <v>225562.68000000002</v>
      </c>
      <c r="J28" s="146">
        <v>1272.67</v>
      </c>
      <c r="K28" s="146">
        <v>2031181.32</v>
      </c>
      <c r="L28" s="146">
        <v>21</v>
      </c>
      <c r="M28" s="146">
        <v>2730660.24</v>
      </c>
      <c r="N28" s="145">
        <v>8.3199999999999993E-3</v>
      </c>
      <c r="O28" s="145">
        <v>13.278719999999998</v>
      </c>
      <c r="P28" s="145">
        <v>0</v>
      </c>
      <c r="Q28" s="145">
        <v>0</v>
      </c>
      <c r="R28" s="146"/>
      <c r="S28" s="146" t="s">
        <v>125</v>
      </c>
      <c r="T28" s="147" t="s">
        <v>125</v>
      </c>
      <c r="U28" s="132">
        <v>2.0573000000000001</v>
      </c>
      <c r="V28" s="132">
        <v>3283.4508000000001</v>
      </c>
      <c r="W28" s="132"/>
      <c r="X28" s="132" t="s">
        <v>126</v>
      </c>
      <c r="Y28" s="126"/>
      <c r="Z28" s="338"/>
      <c r="AA28" s="338"/>
      <c r="AB28" s="126"/>
      <c r="AC28" s="126"/>
      <c r="AD28" s="126"/>
      <c r="AE28" s="126"/>
      <c r="AF28" s="126"/>
      <c r="AG28" s="126" t="s">
        <v>127</v>
      </c>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row>
    <row r="29" spans="1:60">
      <c r="A29" s="129"/>
      <c r="B29" s="130"/>
      <c r="C29" s="158" t="s">
        <v>172</v>
      </c>
      <c r="D29" s="133"/>
      <c r="E29" s="134">
        <v>359</v>
      </c>
      <c r="F29" s="132"/>
      <c r="G29" s="341"/>
      <c r="H29" s="132"/>
      <c r="I29" s="132"/>
      <c r="J29" s="132"/>
      <c r="K29" s="132"/>
      <c r="L29" s="132"/>
      <c r="M29" s="132"/>
      <c r="N29" s="131"/>
      <c r="O29" s="131"/>
      <c r="P29" s="131"/>
      <c r="Q29" s="131"/>
      <c r="R29" s="132"/>
      <c r="S29" s="132"/>
      <c r="T29" s="132"/>
      <c r="U29" s="132"/>
      <c r="V29" s="132"/>
      <c r="W29" s="132"/>
      <c r="X29" s="132"/>
      <c r="Y29" s="126"/>
      <c r="Z29" s="338"/>
      <c r="AA29" s="338"/>
      <c r="AB29" s="126"/>
      <c r="AC29" s="126"/>
      <c r="AD29" s="126"/>
      <c r="AE29" s="126"/>
      <c r="AF29" s="126"/>
      <c r="AG29" s="126" t="s">
        <v>141</v>
      </c>
      <c r="AH29" s="126">
        <v>0</v>
      </c>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row>
    <row r="30" spans="1:60">
      <c r="A30" s="129"/>
      <c r="B30" s="130"/>
      <c r="C30" s="158" t="s">
        <v>173</v>
      </c>
      <c r="D30" s="133"/>
      <c r="E30" s="134">
        <v>397</v>
      </c>
      <c r="F30" s="132"/>
      <c r="G30" s="132"/>
      <c r="H30" s="132"/>
      <c r="I30" s="132"/>
      <c r="J30" s="132"/>
      <c r="K30" s="132"/>
      <c r="L30" s="132"/>
      <c r="M30" s="132"/>
      <c r="N30" s="131"/>
      <c r="O30" s="131"/>
      <c r="P30" s="131"/>
      <c r="Q30" s="131"/>
      <c r="R30" s="132"/>
      <c r="S30" s="132"/>
      <c r="T30" s="132"/>
      <c r="U30" s="132"/>
      <c r="V30" s="132"/>
      <c r="W30" s="132"/>
      <c r="X30" s="132"/>
      <c r="Y30" s="126"/>
      <c r="Z30" s="338"/>
      <c r="AA30" s="338"/>
      <c r="AB30" s="126"/>
      <c r="AC30" s="126"/>
      <c r="AD30" s="126"/>
      <c r="AE30" s="126"/>
      <c r="AF30" s="126"/>
      <c r="AG30" s="126" t="s">
        <v>141</v>
      </c>
      <c r="AH30" s="126">
        <v>0</v>
      </c>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row>
    <row r="31" spans="1:60">
      <c r="A31" s="129"/>
      <c r="B31" s="130"/>
      <c r="C31" s="158" t="s">
        <v>174</v>
      </c>
      <c r="D31" s="133"/>
      <c r="E31" s="134">
        <v>428</v>
      </c>
      <c r="F31" s="132"/>
      <c r="G31" s="132"/>
      <c r="H31" s="132"/>
      <c r="I31" s="132"/>
      <c r="J31" s="132"/>
      <c r="K31" s="132"/>
      <c r="L31" s="132"/>
      <c r="M31" s="132"/>
      <c r="N31" s="131"/>
      <c r="O31" s="131"/>
      <c r="P31" s="131"/>
      <c r="Q31" s="131"/>
      <c r="R31" s="132"/>
      <c r="S31" s="132"/>
      <c r="T31" s="132"/>
      <c r="U31" s="132"/>
      <c r="V31" s="132"/>
      <c r="W31" s="132"/>
      <c r="X31" s="132"/>
      <c r="Y31" s="126"/>
      <c r="Z31" s="338"/>
      <c r="AA31" s="338"/>
      <c r="AB31" s="126"/>
      <c r="AC31" s="126"/>
      <c r="AD31" s="126"/>
      <c r="AE31" s="126"/>
      <c r="AF31" s="126"/>
      <c r="AG31" s="126" t="s">
        <v>141</v>
      </c>
      <c r="AH31" s="126">
        <v>0</v>
      </c>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row>
    <row r="32" spans="1:60">
      <c r="A32" s="129"/>
      <c r="B32" s="130"/>
      <c r="C32" s="158" t="s">
        <v>175</v>
      </c>
      <c r="D32" s="133"/>
      <c r="E32" s="134">
        <v>412</v>
      </c>
      <c r="F32" s="132"/>
      <c r="G32" s="342"/>
      <c r="H32" s="132"/>
      <c r="I32" s="132"/>
      <c r="J32" s="132"/>
      <c r="K32" s="132"/>
      <c r="L32" s="132"/>
      <c r="M32" s="132"/>
      <c r="N32" s="131"/>
      <c r="O32" s="131"/>
      <c r="P32" s="131"/>
      <c r="Q32" s="131"/>
      <c r="R32" s="132"/>
      <c r="S32" s="132"/>
      <c r="T32" s="132"/>
      <c r="U32" s="132"/>
      <c r="V32" s="132"/>
      <c r="W32" s="132"/>
      <c r="X32" s="132"/>
      <c r="Y32" s="126"/>
      <c r="Z32" s="338"/>
      <c r="AA32" s="338"/>
      <c r="AB32" s="126"/>
      <c r="AC32" s="126"/>
      <c r="AD32" s="126"/>
      <c r="AE32" s="126"/>
      <c r="AF32" s="126"/>
      <c r="AG32" s="126" t="s">
        <v>141</v>
      </c>
      <c r="AH32" s="126">
        <v>0</v>
      </c>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row>
    <row r="33" spans="1:60">
      <c r="A33" s="148">
        <v>15</v>
      </c>
      <c r="B33" s="149" t="s">
        <v>176</v>
      </c>
      <c r="C33" s="156" t="s">
        <v>177</v>
      </c>
      <c r="D33" s="150" t="s">
        <v>124</v>
      </c>
      <c r="E33" s="151">
        <v>1596</v>
      </c>
      <c r="F33" s="346"/>
      <c r="G33" s="152">
        <f t="shared" si="1"/>
        <v>0</v>
      </c>
      <c r="H33" s="152">
        <v>24.49</v>
      </c>
      <c r="I33" s="152">
        <v>39086.04</v>
      </c>
      <c r="J33" s="152">
        <v>81.010000000000005</v>
      </c>
      <c r="K33" s="152">
        <v>129291.96</v>
      </c>
      <c r="L33" s="152">
        <v>21</v>
      </c>
      <c r="M33" s="152">
        <v>203737.38</v>
      </c>
      <c r="N33" s="151">
        <v>1.1E-4</v>
      </c>
      <c r="O33" s="151">
        <v>0.17555999999999999</v>
      </c>
      <c r="P33" s="151">
        <v>0</v>
      </c>
      <c r="Q33" s="151">
        <v>0</v>
      </c>
      <c r="R33" s="152"/>
      <c r="S33" s="152" t="s">
        <v>125</v>
      </c>
      <c r="T33" s="153" t="s">
        <v>125</v>
      </c>
      <c r="U33" s="132">
        <v>0.16</v>
      </c>
      <c r="V33" s="132">
        <v>255.36</v>
      </c>
      <c r="W33" s="132"/>
      <c r="X33" s="132" t="s">
        <v>126</v>
      </c>
      <c r="Y33" s="126"/>
      <c r="Z33" s="338"/>
      <c r="AA33" s="338"/>
      <c r="AB33" s="126"/>
      <c r="AC33" s="126"/>
      <c r="AD33" s="126"/>
      <c r="AE33" s="126"/>
      <c r="AF33" s="126"/>
      <c r="AG33" s="126" t="s">
        <v>127</v>
      </c>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row>
    <row r="34" spans="1:60">
      <c r="A34" s="148">
        <v>16</v>
      </c>
      <c r="B34" s="149" t="s">
        <v>178</v>
      </c>
      <c r="C34" s="156" t="s">
        <v>179</v>
      </c>
      <c r="D34" s="150" t="s">
        <v>124</v>
      </c>
      <c r="E34" s="151">
        <v>220</v>
      </c>
      <c r="F34" s="346"/>
      <c r="G34" s="152">
        <f t="shared" si="1"/>
        <v>0</v>
      </c>
      <c r="H34" s="152">
        <v>158.41</v>
      </c>
      <c r="I34" s="152">
        <v>34850.199999999997</v>
      </c>
      <c r="J34" s="152">
        <v>40.090000000000003</v>
      </c>
      <c r="K34" s="152">
        <v>8819.8000000000011</v>
      </c>
      <c r="L34" s="152">
        <v>21</v>
      </c>
      <c r="M34" s="152">
        <v>52840.7</v>
      </c>
      <c r="N34" s="151">
        <v>3.5E-4</v>
      </c>
      <c r="O34" s="151">
        <v>7.6999999999999999E-2</v>
      </c>
      <c r="P34" s="151">
        <v>0</v>
      </c>
      <c r="Q34" s="151">
        <v>0</v>
      </c>
      <c r="R34" s="152"/>
      <c r="S34" s="152" t="s">
        <v>125</v>
      </c>
      <c r="T34" s="153" t="s">
        <v>125</v>
      </c>
      <c r="U34" s="132">
        <v>8.5999999999999993E-2</v>
      </c>
      <c r="V34" s="132">
        <v>18.919999999999998</v>
      </c>
      <c r="W34" s="132"/>
      <c r="X34" s="132" t="s">
        <v>126</v>
      </c>
      <c r="Y34" s="126"/>
      <c r="Z34" s="338"/>
      <c r="AA34" s="338"/>
      <c r="AB34" s="126"/>
      <c r="AC34" s="126"/>
      <c r="AD34" s="126"/>
      <c r="AE34" s="126"/>
      <c r="AF34" s="126"/>
      <c r="AG34" s="126" t="s">
        <v>127</v>
      </c>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row>
    <row r="35" spans="1:60">
      <c r="A35" s="148">
        <v>17</v>
      </c>
      <c r="B35" s="149" t="s">
        <v>180</v>
      </c>
      <c r="C35" s="156" t="s">
        <v>181</v>
      </c>
      <c r="D35" s="150" t="s">
        <v>124</v>
      </c>
      <c r="E35" s="151">
        <v>1596</v>
      </c>
      <c r="F35" s="346"/>
      <c r="G35" s="152">
        <f t="shared" si="1"/>
        <v>0</v>
      </c>
      <c r="H35" s="152">
        <v>7.89</v>
      </c>
      <c r="I35" s="152">
        <v>12592.439999999999</v>
      </c>
      <c r="J35" s="152">
        <v>111.11</v>
      </c>
      <c r="K35" s="152">
        <v>177331.56</v>
      </c>
      <c r="L35" s="152">
        <v>21</v>
      </c>
      <c r="M35" s="152">
        <v>229808.04</v>
      </c>
      <c r="N35" s="151">
        <v>2.0000000000000002E-5</v>
      </c>
      <c r="O35" s="151">
        <v>3.1920000000000004E-2</v>
      </c>
      <c r="P35" s="151">
        <v>0</v>
      </c>
      <c r="Q35" s="151">
        <v>0</v>
      </c>
      <c r="R35" s="152"/>
      <c r="S35" s="152" t="s">
        <v>125</v>
      </c>
      <c r="T35" s="153" t="s">
        <v>125</v>
      </c>
      <c r="U35" s="132">
        <v>0.2</v>
      </c>
      <c r="V35" s="132">
        <v>319.20000000000005</v>
      </c>
      <c r="W35" s="132"/>
      <c r="X35" s="132" t="s">
        <v>126</v>
      </c>
      <c r="Y35" s="126"/>
      <c r="Z35" s="338"/>
      <c r="AA35" s="338"/>
      <c r="AB35" s="126"/>
      <c r="AC35" s="126"/>
      <c r="AD35" s="126"/>
      <c r="AE35" s="126"/>
      <c r="AF35" s="126"/>
      <c r="AG35" s="126" t="s">
        <v>127</v>
      </c>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row>
    <row r="36" spans="1:60">
      <c r="A36" s="148">
        <v>18</v>
      </c>
      <c r="B36" s="149" t="s">
        <v>182</v>
      </c>
      <c r="C36" s="156" t="s">
        <v>183</v>
      </c>
      <c r="D36" s="150" t="s">
        <v>124</v>
      </c>
      <c r="E36" s="151">
        <v>1596</v>
      </c>
      <c r="F36" s="346"/>
      <c r="G36" s="152">
        <f t="shared" si="1"/>
        <v>0</v>
      </c>
      <c r="H36" s="152">
        <v>0</v>
      </c>
      <c r="I36" s="152">
        <v>0</v>
      </c>
      <c r="J36" s="152">
        <v>181</v>
      </c>
      <c r="K36" s="152">
        <v>288876</v>
      </c>
      <c r="L36" s="152">
        <v>21</v>
      </c>
      <c r="M36" s="152">
        <v>349539.96</v>
      </c>
      <c r="N36" s="151">
        <v>0</v>
      </c>
      <c r="O36" s="151">
        <v>0</v>
      </c>
      <c r="P36" s="151">
        <v>0</v>
      </c>
      <c r="Q36" s="151">
        <v>0</v>
      </c>
      <c r="R36" s="152"/>
      <c r="S36" s="152" t="s">
        <v>125</v>
      </c>
      <c r="T36" s="153" t="s">
        <v>125</v>
      </c>
      <c r="U36" s="132">
        <v>0.43</v>
      </c>
      <c r="V36" s="132">
        <v>686.28</v>
      </c>
      <c r="W36" s="132"/>
      <c r="X36" s="132" t="s">
        <v>126</v>
      </c>
      <c r="Y36" s="126"/>
      <c r="Z36" s="338"/>
      <c r="AA36" s="338"/>
      <c r="AB36" s="126"/>
      <c r="AC36" s="126"/>
      <c r="AD36" s="126"/>
      <c r="AE36" s="126"/>
      <c r="AF36" s="126"/>
      <c r="AG36" s="126" t="s">
        <v>127</v>
      </c>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row>
    <row r="37" spans="1:60">
      <c r="A37" s="148">
        <v>19</v>
      </c>
      <c r="B37" s="149" t="s">
        <v>184</v>
      </c>
      <c r="C37" s="156" t="s">
        <v>185</v>
      </c>
      <c r="D37" s="150" t="s">
        <v>124</v>
      </c>
      <c r="E37" s="151">
        <v>1596</v>
      </c>
      <c r="F37" s="346"/>
      <c r="G37" s="152">
        <f t="shared" si="1"/>
        <v>0</v>
      </c>
      <c r="H37" s="152">
        <v>51.64</v>
      </c>
      <c r="I37" s="152">
        <v>82417.440000000002</v>
      </c>
      <c r="J37" s="152">
        <v>134.36000000000001</v>
      </c>
      <c r="K37" s="152">
        <v>214438.56000000003</v>
      </c>
      <c r="L37" s="152">
        <v>21</v>
      </c>
      <c r="M37" s="152">
        <v>359195.76</v>
      </c>
      <c r="N37" s="151">
        <v>3.2000000000000003E-4</v>
      </c>
      <c r="O37" s="151">
        <v>0.51072000000000006</v>
      </c>
      <c r="P37" s="151">
        <v>0</v>
      </c>
      <c r="Q37" s="151">
        <v>0</v>
      </c>
      <c r="R37" s="152"/>
      <c r="S37" s="152" t="s">
        <v>125</v>
      </c>
      <c r="T37" s="153" t="s">
        <v>125</v>
      </c>
      <c r="U37" s="132">
        <v>0.25</v>
      </c>
      <c r="V37" s="132">
        <v>399</v>
      </c>
      <c r="W37" s="132"/>
      <c r="X37" s="132" t="s">
        <v>126</v>
      </c>
      <c r="Y37" s="126"/>
      <c r="Z37" s="338"/>
      <c r="AA37" s="338"/>
      <c r="AB37" s="126"/>
      <c r="AC37" s="126"/>
      <c r="AD37" s="126"/>
      <c r="AE37" s="126"/>
      <c r="AF37" s="126"/>
      <c r="AG37" s="126" t="s">
        <v>127</v>
      </c>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row>
    <row r="38" spans="1:60">
      <c r="A38" s="148">
        <v>20</v>
      </c>
      <c r="B38" s="149" t="s">
        <v>186</v>
      </c>
      <c r="C38" s="156" t="s">
        <v>187</v>
      </c>
      <c r="D38" s="150" t="s">
        <v>124</v>
      </c>
      <c r="E38" s="151">
        <v>1596</v>
      </c>
      <c r="F38" s="346"/>
      <c r="G38" s="152">
        <f t="shared" si="1"/>
        <v>0</v>
      </c>
      <c r="H38" s="152">
        <v>35.24</v>
      </c>
      <c r="I38" s="152">
        <v>56243.040000000001</v>
      </c>
      <c r="J38" s="152">
        <v>17.260000000000002</v>
      </c>
      <c r="K38" s="152">
        <v>27546.960000000003</v>
      </c>
      <c r="L38" s="152">
        <v>21</v>
      </c>
      <c r="M38" s="152">
        <v>101385.9</v>
      </c>
      <c r="N38" s="151">
        <v>1.6000000000000001E-4</v>
      </c>
      <c r="O38" s="151">
        <v>0.25536000000000003</v>
      </c>
      <c r="P38" s="151">
        <v>0</v>
      </c>
      <c r="Q38" s="151">
        <v>0</v>
      </c>
      <c r="R38" s="152"/>
      <c r="S38" s="152" t="s">
        <v>125</v>
      </c>
      <c r="T38" s="153" t="s">
        <v>125</v>
      </c>
      <c r="U38" s="132">
        <v>3.2480000000000002E-2</v>
      </c>
      <c r="V38" s="132">
        <v>51.838080000000005</v>
      </c>
      <c r="W38" s="132"/>
      <c r="X38" s="132" t="s">
        <v>126</v>
      </c>
      <c r="Y38" s="126"/>
      <c r="Z38" s="338"/>
      <c r="AA38" s="338"/>
      <c r="AB38" s="126"/>
      <c r="AC38" s="126"/>
      <c r="AD38" s="126"/>
      <c r="AE38" s="126"/>
      <c r="AF38" s="126"/>
      <c r="AG38" s="126" t="s">
        <v>127</v>
      </c>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row>
    <row r="39" spans="1:60" ht="20.399999999999999">
      <c r="A39" s="148">
        <v>21</v>
      </c>
      <c r="B39" s="149" t="s">
        <v>188</v>
      </c>
      <c r="C39" s="156" t="s">
        <v>189</v>
      </c>
      <c r="D39" s="150" t="s">
        <v>150</v>
      </c>
      <c r="E39" s="151">
        <v>139.1</v>
      </c>
      <c r="F39" s="346"/>
      <c r="G39" s="152">
        <f t="shared" si="1"/>
        <v>0</v>
      </c>
      <c r="H39" s="152">
        <v>0</v>
      </c>
      <c r="I39" s="152">
        <v>0</v>
      </c>
      <c r="J39" s="152">
        <v>2400</v>
      </c>
      <c r="K39" s="152">
        <v>333840</v>
      </c>
      <c r="L39" s="152">
        <v>21</v>
      </c>
      <c r="M39" s="152">
        <v>403946.4</v>
      </c>
      <c r="N39" s="151">
        <v>0</v>
      </c>
      <c r="O39" s="151">
        <v>0</v>
      </c>
      <c r="P39" s="151">
        <v>0</v>
      </c>
      <c r="Q39" s="151">
        <v>0</v>
      </c>
      <c r="R39" s="152"/>
      <c r="S39" s="152" t="s">
        <v>156</v>
      </c>
      <c r="T39" s="153" t="s">
        <v>157</v>
      </c>
      <c r="U39" s="132">
        <v>0</v>
      </c>
      <c r="V39" s="132">
        <v>0</v>
      </c>
      <c r="W39" s="132"/>
      <c r="X39" s="132" t="s">
        <v>126</v>
      </c>
      <c r="Y39" s="126"/>
      <c r="Z39" s="338"/>
      <c r="AA39" s="338"/>
      <c r="AB39" s="126"/>
      <c r="AC39" s="126"/>
      <c r="AD39" s="126"/>
      <c r="AE39" s="126"/>
      <c r="AF39" s="126"/>
      <c r="AG39" s="126" t="s">
        <v>127</v>
      </c>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row>
    <row r="40" spans="1:60">
      <c r="A40" s="136" t="s">
        <v>120</v>
      </c>
      <c r="B40" s="137" t="s">
        <v>61</v>
      </c>
      <c r="C40" s="155" t="s">
        <v>62</v>
      </c>
      <c r="D40" s="138"/>
      <c r="E40" s="139"/>
      <c r="F40" s="140"/>
      <c r="G40" s="140">
        <f>G41+G42</f>
        <v>0</v>
      </c>
      <c r="H40" s="140"/>
      <c r="I40" s="140">
        <v>20063.46</v>
      </c>
      <c r="J40" s="140"/>
      <c r="K40" s="140">
        <v>6122.04</v>
      </c>
      <c r="L40" s="140"/>
      <c r="M40" s="140"/>
      <c r="N40" s="139"/>
      <c r="O40" s="139"/>
      <c r="P40" s="139"/>
      <c r="Q40" s="139"/>
      <c r="R40" s="140"/>
      <c r="S40" s="140"/>
      <c r="T40" s="141"/>
      <c r="U40" s="135"/>
      <c r="V40" s="135"/>
      <c r="W40" s="135"/>
      <c r="X40" s="135"/>
      <c r="AG40" s="335" t="s">
        <v>121</v>
      </c>
    </row>
    <row r="41" spans="1:60" ht="20.399999999999999">
      <c r="A41" s="148">
        <v>22</v>
      </c>
      <c r="B41" s="149" t="s">
        <v>190</v>
      </c>
      <c r="C41" s="156" t="s">
        <v>191</v>
      </c>
      <c r="D41" s="150" t="s">
        <v>150</v>
      </c>
      <c r="E41" s="151">
        <v>60.5</v>
      </c>
      <c r="F41" s="346"/>
      <c r="G41" s="152">
        <f>E41*F41</f>
        <v>0</v>
      </c>
      <c r="H41" s="152">
        <v>216.81</v>
      </c>
      <c r="I41" s="152">
        <v>13117.005000000001</v>
      </c>
      <c r="J41" s="152">
        <v>71.19</v>
      </c>
      <c r="K41" s="152">
        <v>4306.9949999999999</v>
      </c>
      <c r="L41" s="152">
        <v>21</v>
      </c>
      <c r="M41" s="152">
        <v>21083.040000000001</v>
      </c>
      <c r="N41" s="151">
        <v>0.12472</v>
      </c>
      <c r="O41" s="151">
        <v>7.54556</v>
      </c>
      <c r="P41" s="151">
        <v>0</v>
      </c>
      <c r="Q41" s="151">
        <v>0</v>
      </c>
      <c r="R41" s="152"/>
      <c r="S41" s="152" t="s">
        <v>125</v>
      </c>
      <c r="T41" s="153" t="s">
        <v>125</v>
      </c>
      <c r="U41" s="132">
        <v>0.14000000000000001</v>
      </c>
      <c r="V41" s="132">
        <v>8.4700000000000006</v>
      </c>
      <c r="W41" s="132"/>
      <c r="X41" s="132" t="s">
        <v>126</v>
      </c>
      <c r="Y41" s="126"/>
      <c r="Z41" s="338"/>
      <c r="AA41" s="338"/>
      <c r="AB41" s="126"/>
      <c r="AC41" s="126"/>
      <c r="AD41" s="126"/>
      <c r="AE41" s="126"/>
      <c r="AF41" s="126"/>
      <c r="AG41" s="126" t="s">
        <v>127</v>
      </c>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row>
    <row r="42" spans="1:60">
      <c r="A42" s="148">
        <v>23</v>
      </c>
      <c r="B42" s="149" t="s">
        <v>192</v>
      </c>
      <c r="C42" s="156" t="s">
        <v>193</v>
      </c>
      <c r="D42" s="150" t="s">
        <v>130</v>
      </c>
      <c r="E42" s="151">
        <v>2.7</v>
      </c>
      <c r="F42" s="346"/>
      <c r="G42" s="152">
        <f>E42*F42</f>
        <v>0</v>
      </c>
      <c r="H42" s="152">
        <v>2572.7600000000002</v>
      </c>
      <c r="I42" s="152">
        <v>6946.4520000000011</v>
      </c>
      <c r="J42" s="152">
        <v>672.24</v>
      </c>
      <c r="K42" s="152">
        <v>1815.0480000000002</v>
      </c>
      <c r="L42" s="152">
        <v>21</v>
      </c>
      <c r="M42" s="152">
        <v>10601.415000000001</v>
      </c>
      <c r="N42" s="151">
        <v>2.5249999999999999</v>
      </c>
      <c r="O42" s="151">
        <v>6.8174999999999999</v>
      </c>
      <c r="P42" s="151">
        <v>0</v>
      </c>
      <c r="Q42" s="151">
        <v>0</v>
      </c>
      <c r="R42" s="152"/>
      <c r="S42" s="152" t="s">
        <v>125</v>
      </c>
      <c r="T42" s="153" t="s">
        <v>125</v>
      </c>
      <c r="U42" s="132">
        <v>1.4419999999999999</v>
      </c>
      <c r="V42" s="132">
        <v>3.8934000000000002</v>
      </c>
      <c r="W42" s="132"/>
      <c r="X42" s="132" t="s">
        <v>126</v>
      </c>
      <c r="Y42" s="126"/>
      <c r="Z42" s="338"/>
      <c r="AA42" s="338"/>
      <c r="AB42" s="126"/>
      <c r="AC42" s="126"/>
      <c r="AD42" s="126"/>
      <c r="AE42" s="126"/>
      <c r="AF42" s="126"/>
      <c r="AG42" s="126" t="s">
        <v>127</v>
      </c>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row>
    <row r="43" spans="1:60">
      <c r="A43" s="136" t="s">
        <v>120</v>
      </c>
      <c r="B43" s="137" t="s">
        <v>65</v>
      </c>
      <c r="C43" s="155" t="s">
        <v>66</v>
      </c>
      <c r="D43" s="138"/>
      <c r="E43" s="139"/>
      <c r="F43" s="140"/>
      <c r="G43" s="140">
        <f>G44+G45</f>
        <v>0</v>
      </c>
      <c r="H43" s="140"/>
      <c r="I43" s="140">
        <v>0</v>
      </c>
      <c r="J43" s="140"/>
      <c r="K43" s="140">
        <v>31993.8</v>
      </c>
      <c r="L43" s="140"/>
      <c r="M43" s="140"/>
      <c r="N43" s="139"/>
      <c r="O43" s="139"/>
      <c r="P43" s="139"/>
      <c r="Q43" s="139"/>
      <c r="R43" s="140"/>
      <c r="S43" s="140"/>
      <c r="T43" s="141"/>
      <c r="U43" s="135"/>
      <c r="V43" s="135"/>
      <c r="W43" s="135"/>
      <c r="X43" s="135"/>
      <c r="AG43" s="335" t="s">
        <v>121</v>
      </c>
    </row>
    <row r="44" spans="1:60">
      <c r="A44" s="148">
        <v>24</v>
      </c>
      <c r="B44" s="149" t="s">
        <v>207</v>
      </c>
      <c r="C44" s="156" t="s">
        <v>208</v>
      </c>
      <c r="D44" s="150" t="s">
        <v>124</v>
      </c>
      <c r="E44" s="151">
        <v>22</v>
      </c>
      <c r="F44" s="346"/>
      <c r="G44" s="152">
        <f>E44*F44</f>
        <v>0</v>
      </c>
      <c r="H44" s="152">
        <v>0</v>
      </c>
      <c r="I44" s="152">
        <v>0</v>
      </c>
      <c r="J44" s="152">
        <v>75.900000000000006</v>
      </c>
      <c r="K44" s="152">
        <v>1669.8000000000002</v>
      </c>
      <c r="L44" s="152">
        <v>21</v>
      </c>
      <c r="M44" s="152">
        <v>2020.4579999999999</v>
      </c>
      <c r="N44" s="151">
        <v>0</v>
      </c>
      <c r="O44" s="151">
        <v>0</v>
      </c>
      <c r="P44" s="151">
        <v>5.8999999999999997E-2</v>
      </c>
      <c r="Q44" s="151">
        <v>1.298</v>
      </c>
      <c r="R44" s="152"/>
      <c r="S44" s="152" t="s">
        <v>125</v>
      </c>
      <c r="T44" s="153" t="s">
        <v>125</v>
      </c>
      <c r="U44" s="132">
        <v>0.2</v>
      </c>
      <c r="V44" s="132">
        <v>4.4000000000000004</v>
      </c>
      <c r="W44" s="132"/>
      <c r="X44" s="132" t="s">
        <v>126</v>
      </c>
      <c r="Y44" s="126"/>
      <c r="Z44" s="338" t="s">
        <v>26</v>
      </c>
      <c r="AA44" s="339">
        <f>G8+G16+G21+G24+G40+G43+G46+G131</f>
        <v>0</v>
      </c>
      <c r="AB44" s="126"/>
      <c r="AC44" s="126"/>
      <c r="AD44" s="126"/>
      <c r="AE44" s="126"/>
      <c r="AF44" s="126"/>
      <c r="AG44" s="126" t="s">
        <v>127</v>
      </c>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row>
    <row r="45" spans="1:60">
      <c r="A45" s="148">
        <v>25</v>
      </c>
      <c r="B45" s="149" t="s">
        <v>209</v>
      </c>
      <c r="C45" s="156" t="s">
        <v>210</v>
      </c>
      <c r="D45" s="150" t="s">
        <v>124</v>
      </c>
      <c r="E45" s="151">
        <v>1596</v>
      </c>
      <c r="F45" s="346"/>
      <c r="G45" s="152">
        <f>E45*F45</f>
        <v>0</v>
      </c>
      <c r="H45" s="152">
        <v>0</v>
      </c>
      <c r="I45" s="152">
        <v>0</v>
      </c>
      <c r="J45" s="152">
        <v>19</v>
      </c>
      <c r="K45" s="152">
        <v>30324</v>
      </c>
      <c r="L45" s="152">
        <v>21</v>
      </c>
      <c r="M45" s="152">
        <v>36692.04</v>
      </c>
      <c r="N45" s="151">
        <v>0</v>
      </c>
      <c r="O45" s="151">
        <v>0</v>
      </c>
      <c r="P45" s="151">
        <v>1.6E-2</v>
      </c>
      <c r="Q45" s="151">
        <v>25.536000000000001</v>
      </c>
      <c r="R45" s="152"/>
      <c r="S45" s="152" t="s">
        <v>125</v>
      </c>
      <c r="T45" s="153" t="s">
        <v>125</v>
      </c>
      <c r="U45" s="132">
        <v>0.05</v>
      </c>
      <c r="V45" s="132">
        <v>79.800000000000011</v>
      </c>
      <c r="W45" s="132"/>
      <c r="X45" s="132" t="s">
        <v>126</v>
      </c>
      <c r="Y45" s="126"/>
      <c r="Z45" s="338"/>
      <c r="AA45" s="338"/>
      <c r="AB45" s="126"/>
      <c r="AC45" s="126"/>
      <c r="AD45" s="126"/>
      <c r="AE45" s="126"/>
      <c r="AF45" s="126"/>
      <c r="AG45" s="126" t="s">
        <v>127</v>
      </c>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row>
    <row r="46" spans="1:60">
      <c r="A46" s="136" t="s">
        <v>120</v>
      </c>
      <c r="B46" s="137" t="s">
        <v>67</v>
      </c>
      <c r="C46" s="155" t="s">
        <v>68</v>
      </c>
      <c r="D46" s="138"/>
      <c r="E46" s="139"/>
      <c r="F46" s="140"/>
      <c r="G46" s="140">
        <f>G47</f>
        <v>0</v>
      </c>
      <c r="H46" s="140"/>
      <c r="I46" s="140">
        <v>0</v>
      </c>
      <c r="J46" s="140"/>
      <c r="K46" s="140">
        <v>85300.37</v>
      </c>
      <c r="L46" s="140"/>
      <c r="M46" s="140"/>
      <c r="N46" s="139"/>
      <c r="O46" s="139"/>
      <c r="P46" s="139"/>
      <c r="Q46" s="139"/>
      <c r="R46" s="140"/>
      <c r="S46" s="140"/>
      <c r="T46" s="141"/>
      <c r="U46" s="135"/>
      <c r="V46" s="135"/>
      <c r="W46" s="135"/>
      <c r="X46" s="135"/>
      <c r="Z46" s="337" t="s">
        <v>27</v>
      </c>
      <c r="AA46" s="340">
        <f>G48+G55+G66+G78+G98+G128</f>
        <v>0</v>
      </c>
      <c r="AG46" s="335" t="s">
        <v>121</v>
      </c>
    </row>
    <row r="47" spans="1:60">
      <c r="A47" s="148">
        <v>26</v>
      </c>
      <c r="B47" s="149" t="s">
        <v>211</v>
      </c>
      <c r="C47" s="156" t="s">
        <v>212</v>
      </c>
      <c r="D47" s="150" t="s">
        <v>213</v>
      </c>
      <c r="E47" s="151">
        <v>96.275810000000007</v>
      </c>
      <c r="F47" s="346"/>
      <c r="G47" s="152">
        <f>E47*F47</f>
        <v>0</v>
      </c>
      <c r="H47" s="152">
        <v>0</v>
      </c>
      <c r="I47" s="152">
        <v>0</v>
      </c>
      <c r="J47" s="152">
        <v>886</v>
      </c>
      <c r="K47" s="152">
        <v>85300.367660000004</v>
      </c>
      <c r="L47" s="152">
        <v>21</v>
      </c>
      <c r="M47" s="152">
        <v>103213.44769999999</v>
      </c>
      <c r="N47" s="151">
        <v>0</v>
      </c>
      <c r="O47" s="151">
        <v>0</v>
      </c>
      <c r="P47" s="151">
        <v>0</v>
      </c>
      <c r="Q47" s="151">
        <v>0</v>
      </c>
      <c r="R47" s="152"/>
      <c r="S47" s="152" t="s">
        <v>125</v>
      </c>
      <c r="T47" s="153" t="s">
        <v>125</v>
      </c>
      <c r="U47" s="132">
        <v>1.8720000000000001</v>
      </c>
      <c r="V47" s="132">
        <v>180.22831632000003</v>
      </c>
      <c r="W47" s="132"/>
      <c r="X47" s="132" t="s">
        <v>214</v>
      </c>
      <c r="Y47" s="126"/>
      <c r="Z47" s="338"/>
      <c r="AA47" s="338"/>
      <c r="AB47" s="126"/>
      <c r="AC47" s="126"/>
      <c r="AD47" s="126"/>
      <c r="AE47" s="126"/>
      <c r="AF47" s="126"/>
      <c r="AG47" s="126" t="s">
        <v>215</v>
      </c>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row>
    <row r="48" spans="1:60">
      <c r="A48" s="136" t="s">
        <v>120</v>
      </c>
      <c r="B48" s="137" t="s">
        <v>74</v>
      </c>
      <c r="C48" s="155" t="s">
        <v>75</v>
      </c>
      <c r="D48" s="138"/>
      <c r="E48" s="139"/>
      <c r="F48" s="140"/>
      <c r="G48" s="140">
        <f>G49+G51+G53+G54</f>
        <v>0</v>
      </c>
      <c r="H48" s="140"/>
      <c r="I48" s="140">
        <v>2819.58</v>
      </c>
      <c r="J48" s="140"/>
      <c r="K48" s="140">
        <v>28430.35</v>
      </c>
      <c r="L48" s="140"/>
      <c r="M48" s="140"/>
      <c r="N48" s="139"/>
      <c r="O48" s="139"/>
      <c r="P48" s="139"/>
      <c r="Q48" s="139"/>
      <c r="R48" s="140"/>
      <c r="S48" s="140"/>
      <c r="T48" s="141"/>
      <c r="U48" s="135"/>
      <c r="V48" s="135"/>
      <c r="W48" s="135"/>
      <c r="X48" s="135"/>
      <c r="Z48" s="337" t="s">
        <v>758</v>
      </c>
      <c r="AA48" s="340"/>
      <c r="AG48" s="335" t="s">
        <v>121</v>
      </c>
    </row>
    <row r="49" spans="1:60">
      <c r="A49" s="142">
        <v>27</v>
      </c>
      <c r="B49" s="143" t="s">
        <v>216</v>
      </c>
      <c r="C49" s="157" t="s">
        <v>217</v>
      </c>
      <c r="D49" s="144" t="s">
        <v>150</v>
      </c>
      <c r="E49" s="145">
        <v>14.9</v>
      </c>
      <c r="F49" s="347"/>
      <c r="G49" s="146">
        <f>E49*F49</f>
        <v>0</v>
      </c>
      <c r="H49" s="146">
        <v>119.37</v>
      </c>
      <c r="I49" s="146">
        <v>1778.6130000000001</v>
      </c>
      <c r="J49" s="146">
        <v>651.63</v>
      </c>
      <c r="K49" s="146">
        <v>9709.2870000000003</v>
      </c>
      <c r="L49" s="146">
        <v>21</v>
      </c>
      <c r="M49" s="146">
        <v>13900.359</v>
      </c>
      <c r="N49" s="145">
        <v>1.48E-3</v>
      </c>
      <c r="O49" s="145">
        <v>2.2051999999999999E-2</v>
      </c>
      <c r="P49" s="145">
        <v>0</v>
      </c>
      <c r="Q49" s="145">
        <v>0</v>
      </c>
      <c r="R49" s="146"/>
      <c r="S49" s="146" t="s">
        <v>125</v>
      </c>
      <c r="T49" s="147" t="s">
        <v>125</v>
      </c>
      <c r="U49" s="132">
        <v>1.244</v>
      </c>
      <c r="V49" s="132">
        <v>18.535599999999999</v>
      </c>
      <c r="W49" s="132"/>
      <c r="X49" s="132" t="s">
        <v>126</v>
      </c>
      <c r="Y49" s="126"/>
      <c r="Z49" s="338"/>
      <c r="AA49" s="338"/>
      <c r="AB49" s="126"/>
      <c r="AC49" s="126"/>
      <c r="AD49" s="126"/>
      <c r="AE49" s="126"/>
      <c r="AF49" s="126"/>
      <c r="AG49" s="126" t="s">
        <v>127</v>
      </c>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row>
    <row r="50" spans="1:60">
      <c r="A50" s="129"/>
      <c r="B50" s="130"/>
      <c r="C50" s="158" t="s">
        <v>218</v>
      </c>
      <c r="D50" s="133"/>
      <c r="E50" s="134">
        <v>14.9</v>
      </c>
      <c r="F50" s="343"/>
      <c r="G50" s="343"/>
      <c r="H50" s="343"/>
      <c r="I50" s="343"/>
      <c r="J50" s="343"/>
      <c r="K50" s="343"/>
      <c r="L50" s="343"/>
      <c r="M50" s="343"/>
      <c r="N50" s="344"/>
      <c r="O50" s="344"/>
      <c r="P50" s="344"/>
      <c r="Q50" s="344"/>
      <c r="R50" s="343"/>
      <c r="S50" s="343"/>
      <c r="T50" s="343"/>
      <c r="U50" s="132"/>
      <c r="V50" s="132"/>
      <c r="W50" s="132"/>
      <c r="X50" s="132"/>
      <c r="Y50" s="126"/>
      <c r="Z50" s="338"/>
      <c r="AA50" s="338"/>
      <c r="AB50" s="126"/>
      <c r="AC50" s="126"/>
      <c r="AD50" s="126"/>
      <c r="AE50" s="126"/>
      <c r="AF50" s="126"/>
      <c r="AG50" s="126" t="s">
        <v>141</v>
      </c>
      <c r="AH50" s="126">
        <v>0</v>
      </c>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row>
    <row r="51" spans="1:60">
      <c r="A51" s="142">
        <v>28</v>
      </c>
      <c r="B51" s="143" t="s">
        <v>219</v>
      </c>
      <c r="C51" s="157" t="s">
        <v>220</v>
      </c>
      <c r="D51" s="144" t="s">
        <v>150</v>
      </c>
      <c r="E51" s="145">
        <v>13.9</v>
      </c>
      <c r="F51" s="347"/>
      <c r="G51" s="146">
        <f t="shared" ref="G51:G54" si="2">E51*F51</f>
        <v>0</v>
      </c>
      <c r="H51" s="146">
        <v>74.89</v>
      </c>
      <c r="I51" s="146">
        <v>1040.971</v>
      </c>
      <c r="J51" s="146">
        <v>798.11</v>
      </c>
      <c r="K51" s="146">
        <v>11093.729000000001</v>
      </c>
      <c r="L51" s="146">
        <v>21</v>
      </c>
      <c r="M51" s="146">
        <v>14682.987000000001</v>
      </c>
      <c r="N51" s="145">
        <v>1.23E-3</v>
      </c>
      <c r="O51" s="145">
        <v>1.7097000000000001E-2</v>
      </c>
      <c r="P51" s="145">
        <v>0</v>
      </c>
      <c r="Q51" s="145">
        <v>0</v>
      </c>
      <c r="R51" s="146"/>
      <c r="S51" s="146" t="s">
        <v>125</v>
      </c>
      <c r="T51" s="147" t="s">
        <v>125</v>
      </c>
      <c r="U51" s="132">
        <v>1.52125</v>
      </c>
      <c r="V51" s="132">
        <v>21.145375000000001</v>
      </c>
      <c r="W51" s="132"/>
      <c r="X51" s="132" t="s">
        <v>126</v>
      </c>
      <c r="Y51" s="126"/>
      <c r="Z51" s="338"/>
      <c r="AA51" s="338"/>
      <c r="AB51" s="126"/>
      <c r="AC51" s="126"/>
      <c r="AD51" s="126"/>
      <c r="AE51" s="126"/>
      <c r="AF51" s="126"/>
      <c r="AG51" s="126" t="s">
        <v>127</v>
      </c>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row>
    <row r="52" spans="1:60">
      <c r="A52" s="129"/>
      <c r="B52" s="130"/>
      <c r="C52" s="158" t="s">
        <v>221</v>
      </c>
      <c r="D52" s="133"/>
      <c r="E52" s="134">
        <v>13.9</v>
      </c>
      <c r="F52" s="343"/>
      <c r="G52" s="343"/>
      <c r="H52" s="343"/>
      <c r="I52" s="343"/>
      <c r="J52" s="343"/>
      <c r="K52" s="343"/>
      <c r="L52" s="343"/>
      <c r="M52" s="343"/>
      <c r="N52" s="344"/>
      <c r="O52" s="344"/>
      <c r="P52" s="344"/>
      <c r="Q52" s="344"/>
      <c r="R52" s="343"/>
      <c r="S52" s="343"/>
      <c r="T52" s="343"/>
      <c r="U52" s="132"/>
      <c r="V52" s="132"/>
      <c r="W52" s="132"/>
      <c r="X52" s="132"/>
      <c r="Y52" s="126"/>
      <c r="Z52" s="338"/>
      <c r="AA52" s="339">
        <f>SUM(AA44:AA51)</f>
        <v>0</v>
      </c>
      <c r="AB52" s="126"/>
      <c r="AC52" s="126"/>
      <c r="AD52" s="126"/>
      <c r="AE52" s="126"/>
      <c r="AF52" s="126"/>
      <c r="AG52" s="126" t="s">
        <v>141</v>
      </c>
      <c r="AH52" s="126">
        <v>0</v>
      </c>
      <c r="AI52" s="126"/>
      <c r="AJ52" s="126"/>
      <c r="AK52" s="126"/>
      <c r="AL52" s="126"/>
      <c r="AM52" s="126"/>
      <c r="AN52" s="126"/>
      <c r="AO52" s="126"/>
      <c r="AP52" s="126"/>
      <c r="AQ52" s="126"/>
      <c r="AR52" s="126"/>
      <c r="AS52" s="126"/>
      <c r="AT52" s="126"/>
      <c r="AU52" s="126"/>
      <c r="AV52" s="126"/>
      <c r="AW52" s="126"/>
      <c r="AX52" s="126"/>
      <c r="AY52" s="126"/>
      <c r="AZ52" s="126"/>
      <c r="BA52" s="126"/>
      <c r="BB52" s="126"/>
      <c r="BC52" s="126"/>
      <c r="BD52" s="126"/>
      <c r="BE52" s="126"/>
      <c r="BF52" s="126"/>
      <c r="BG52" s="126"/>
      <c r="BH52" s="126"/>
    </row>
    <row r="53" spans="1:60">
      <c r="A53" s="148">
        <v>29</v>
      </c>
      <c r="B53" s="149" t="s">
        <v>222</v>
      </c>
      <c r="C53" s="156" t="s">
        <v>223</v>
      </c>
      <c r="D53" s="150" t="s">
        <v>150</v>
      </c>
      <c r="E53" s="151">
        <v>28.8</v>
      </c>
      <c r="F53" s="346"/>
      <c r="G53" s="146">
        <f t="shared" si="2"/>
        <v>0</v>
      </c>
      <c r="H53" s="152">
        <v>0</v>
      </c>
      <c r="I53" s="152">
        <v>0</v>
      </c>
      <c r="J53" s="152">
        <v>242</v>
      </c>
      <c r="K53" s="152">
        <v>6969.6</v>
      </c>
      <c r="L53" s="152">
        <v>21</v>
      </c>
      <c r="M53" s="152">
        <v>8433.2160000000003</v>
      </c>
      <c r="N53" s="151">
        <v>0</v>
      </c>
      <c r="O53" s="151">
        <v>0</v>
      </c>
      <c r="P53" s="151">
        <v>3.065E-2</v>
      </c>
      <c r="Q53" s="151">
        <v>0.88272000000000006</v>
      </c>
      <c r="R53" s="152"/>
      <c r="S53" s="152" t="s">
        <v>125</v>
      </c>
      <c r="T53" s="153" t="s">
        <v>125</v>
      </c>
      <c r="U53" s="132">
        <v>0.57599999999999996</v>
      </c>
      <c r="V53" s="132">
        <v>16.588799999999999</v>
      </c>
      <c r="W53" s="132"/>
      <c r="X53" s="132" t="s">
        <v>126</v>
      </c>
      <c r="Y53" s="126"/>
      <c r="Z53" s="338"/>
      <c r="AA53" s="338"/>
      <c r="AB53" s="126"/>
      <c r="AC53" s="126"/>
      <c r="AD53" s="126"/>
      <c r="AE53" s="126"/>
      <c r="AF53" s="126"/>
      <c r="AG53" s="126" t="s">
        <v>127</v>
      </c>
      <c r="AH53" s="126"/>
      <c r="AI53" s="126"/>
      <c r="AJ53" s="126"/>
      <c r="AK53" s="126"/>
      <c r="AL53" s="126"/>
      <c r="AM53" s="126"/>
      <c r="AN53" s="126"/>
      <c r="AO53" s="126"/>
      <c r="AP53" s="126"/>
      <c r="AQ53" s="126"/>
      <c r="AR53" s="126"/>
      <c r="AS53" s="126"/>
      <c r="AT53" s="126"/>
      <c r="AU53" s="126"/>
      <c r="AV53" s="126"/>
      <c r="AW53" s="126"/>
      <c r="AX53" s="126"/>
      <c r="AY53" s="126"/>
      <c r="AZ53" s="126"/>
      <c r="BA53" s="126"/>
      <c r="BB53" s="126"/>
      <c r="BC53" s="126"/>
      <c r="BD53" s="126"/>
      <c r="BE53" s="126"/>
      <c r="BF53" s="126"/>
      <c r="BG53" s="126"/>
      <c r="BH53" s="126"/>
    </row>
    <row r="54" spans="1:60">
      <c r="A54" s="148">
        <v>30</v>
      </c>
      <c r="B54" s="149" t="s">
        <v>224</v>
      </c>
      <c r="C54" s="156" t="s">
        <v>225</v>
      </c>
      <c r="D54" s="150" t="s">
        <v>0</v>
      </c>
      <c r="E54" s="151">
        <v>305.92200000000003</v>
      </c>
      <c r="F54" s="346"/>
      <c r="G54" s="146">
        <f t="shared" si="2"/>
        <v>0</v>
      </c>
      <c r="H54" s="152">
        <v>0</v>
      </c>
      <c r="I54" s="152">
        <v>0</v>
      </c>
      <c r="J54" s="152">
        <v>2.15</v>
      </c>
      <c r="K54" s="152">
        <v>657.73230000000001</v>
      </c>
      <c r="L54" s="152">
        <v>21</v>
      </c>
      <c r="M54" s="152">
        <v>795.85329999999999</v>
      </c>
      <c r="N54" s="151">
        <v>0</v>
      </c>
      <c r="O54" s="151">
        <v>0</v>
      </c>
      <c r="P54" s="151">
        <v>0</v>
      </c>
      <c r="Q54" s="151">
        <v>0</v>
      </c>
      <c r="R54" s="152"/>
      <c r="S54" s="152" t="s">
        <v>125</v>
      </c>
      <c r="T54" s="153" t="s">
        <v>125</v>
      </c>
      <c r="U54" s="132">
        <v>0</v>
      </c>
      <c r="V54" s="132">
        <v>0</v>
      </c>
      <c r="W54" s="132"/>
      <c r="X54" s="132" t="s">
        <v>214</v>
      </c>
      <c r="Y54" s="126"/>
      <c r="Z54" s="338"/>
      <c r="AA54" s="338"/>
      <c r="AB54" s="126"/>
      <c r="AC54" s="126"/>
      <c r="AD54" s="126"/>
      <c r="AE54" s="126"/>
      <c r="AF54" s="126"/>
      <c r="AG54" s="126" t="s">
        <v>215</v>
      </c>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row>
    <row r="55" spans="1:60">
      <c r="A55" s="136" t="s">
        <v>120</v>
      </c>
      <c r="B55" s="137" t="s">
        <v>76</v>
      </c>
      <c r="C55" s="155" t="s">
        <v>77</v>
      </c>
      <c r="D55" s="138"/>
      <c r="E55" s="139"/>
      <c r="F55" s="140"/>
      <c r="G55" s="140">
        <f>G56+G58+G60+G62+G64+G65</f>
        <v>0</v>
      </c>
      <c r="H55" s="140"/>
      <c r="I55" s="140">
        <v>31064.1</v>
      </c>
      <c r="J55" s="140"/>
      <c r="K55" s="140">
        <v>11575.35</v>
      </c>
      <c r="L55" s="140"/>
      <c r="M55" s="140"/>
      <c r="N55" s="139"/>
      <c r="O55" s="139"/>
      <c r="P55" s="139"/>
      <c r="Q55" s="139"/>
      <c r="R55" s="140"/>
      <c r="S55" s="140"/>
      <c r="T55" s="141"/>
      <c r="U55" s="135"/>
      <c r="V55" s="135"/>
      <c r="W55" s="135"/>
      <c r="X55" s="135"/>
      <c r="AG55" s="335" t="s">
        <v>121</v>
      </c>
    </row>
    <row r="56" spans="1:60" ht="20.399999999999999">
      <c r="A56" s="142">
        <v>31</v>
      </c>
      <c r="B56" s="143" t="s">
        <v>226</v>
      </c>
      <c r="C56" s="157" t="s">
        <v>227</v>
      </c>
      <c r="D56" s="144" t="s">
        <v>150</v>
      </c>
      <c r="E56" s="145">
        <v>10.8</v>
      </c>
      <c r="F56" s="347"/>
      <c r="G56" s="146">
        <f>E56*F56</f>
        <v>0</v>
      </c>
      <c r="H56" s="146">
        <v>877.39</v>
      </c>
      <c r="I56" s="146">
        <v>9475.8119999999999</v>
      </c>
      <c r="J56" s="146">
        <v>226.61</v>
      </c>
      <c r="K56" s="146">
        <v>2447.3880000000004</v>
      </c>
      <c r="L56" s="146">
        <v>21</v>
      </c>
      <c r="M56" s="146">
        <v>14427.072</v>
      </c>
      <c r="N56" s="145">
        <v>2.0300000000000001E-3</v>
      </c>
      <c r="O56" s="145">
        <v>2.1924000000000003E-2</v>
      </c>
      <c r="P56" s="145">
        <v>0</v>
      </c>
      <c r="Q56" s="145">
        <v>0</v>
      </c>
      <c r="R56" s="146"/>
      <c r="S56" s="146" t="s">
        <v>125</v>
      </c>
      <c r="T56" s="147" t="s">
        <v>125</v>
      </c>
      <c r="U56" s="132">
        <v>0.36454999999999999</v>
      </c>
      <c r="V56" s="132">
        <v>3.9371400000000003</v>
      </c>
      <c r="W56" s="132"/>
      <c r="X56" s="132" t="s">
        <v>126</v>
      </c>
      <c r="Y56" s="126"/>
      <c r="Z56" s="338"/>
      <c r="AA56" s="338"/>
      <c r="AB56" s="126"/>
      <c r="AC56" s="126"/>
      <c r="AD56" s="126"/>
      <c r="AE56" s="126"/>
      <c r="AF56" s="126"/>
      <c r="AG56" s="126" t="s">
        <v>127</v>
      </c>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row>
    <row r="57" spans="1:60">
      <c r="A57" s="129"/>
      <c r="B57" s="130"/>
      <c r="C57" s="425" t="s">
        <v>228</v>
      </c>
      <c r="D57" s="426"/>
      <c r="E57" s="426"/>
      <c r="F57" s="426"/>
      <c r="G57" s="426"/>
      <c r="H57" s="132"/>
      <c r="I57" s="132"/>
      <c r="J57" s="132"/>
      <c r="K57" s="132"/>
      <c r="L57" s="132"/>
      <c r="M57" s="132"/>
      <c r="N57" s="131"/>
      <c r="O57" s="131"/>
      <c r="P57" s="131"/>
      <c r="Q57" s="131"/>
      <c r="R57" s="132"/>
      <c r="S57" s="132"/>
      <c r="T57" s="132"/>
      <c r="U57" s="132"/>
      <c r="V57" s="132"/>
      <c r="W57" s="132"/>
      <c r="X57" s="132"/>
      <c r="Y57" s="126"/>
      <c r="Z57" s="338"/>
      <c r="AA57" s="338"/>
      <c r="AB57" s="126"/>
      <c r="AC57" s="126"/>
      <c r="AD57" s="126"/>
      <c r="AE57" s="126"/>
      <c r="AF57" s="126"/>
      <c r="AG57" s="126" t="s">
        <v>139</v>
      </c>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row>
    <row r="58" spans="1:60" ht="20.399999999999999">
      <c r="A58" s="142">
        <v>32</v>
      </c>
      <c r="B58" s="143" t="s">
        <v>229</v>
      </c>
      <c r="C58" s="157" t="s">
        <v>230</v>
      </c>
      <c r="D58" s="144" t="s">
        <v>150</v>
      </c>
      <c r="E58" s="145">
        <v>19.2</v>
      </c>
      <c r="F58" s="347"/>
      <c r="G58" s="146">
        <f>E58*F58</f>
        <v>0</v>
      </c>
      <c r="H58" s="146">
        <v>1124.3900000000001</v>
      </c>
      <c r="I58" s="146">
        <v>21588.288</v>
      </c>
      <c r="J58" s="146">
        <v>226.61</v>
      </c>
      <c r="K58" s="146">
        <v>4350.9120000000003</v>
      </c>
      <c r="L58" s="146">
        <v>21</v>
      </c>
      <c r="M58" s="146">
        <v>31386.432000000001</v>
      </c>
      <c r="N58" s="145">
        <v>2.4599999999999999E-3</v>
      </c>
      <c r="O58" s="145">
        <v>4.7231999999999996E-2</v>
      </c>
      <c r="P58" s="145">
        <v>0</v>
      </c>
      <c r="Q58" s="145">
        <v>0</v>
      </c>
      <c r="R58" s="146"/>
      <c r="S58" s="146" t="s">
        <v>125</v>
      </c>
      <c r="T58" s="147" t="s">
        <v>125</v>
      </c>
      <c r="U58" s="132">
        <v>0.36454999999999999</v>
      </c>
      <c r="V58" s="132">
        <v>6.9993599999999994</v>
      </c>
      <c r="W58" s="132"/>
      <c r="X58" s="132" t="s">
        <v>126</v>
      </c>
      <c r="Y58" s="126"/>
      <c r="Z58" s="338"/>
      <c r="AA58" s="338"/>
      <c r="AB58" s="126"/>
      <c r="AC58" s="126"/>
      <c r="AD58" s="126"/>
      <c r="AE58" s="126"/>
      <c r="AF58" s="126"/>
      <c r="AG58" s="126" t="s">
        <v>127</v>
      </c>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row>
    <row r="59" spans="1:60">
      <c r="A59" s="129"/>
      <c r="B59" s="130"/>
      <c r="C59" s="425" t="s">
        <v>228</v>
      </c>
      <c r="D59" s="426"/>
      <c r="E59" s="426"/>
      <c r="F59" s="426"/>
      <c r="G59" s="426"/>
      <c r="H59" s="132"/>
      <c r="I59" s="132"/>
      <c r="J59" s="132"/>
      <c r="K59" s="132"/>
      <c r="L59" s="132"/>
      <c r="M59" s="132"/>
      <c r="N59" s="131"/>
      <c r="O59" s="131"/>
      <c r="P59" s="131"/>
      <c r="Q59" s="131"/>
      <c r="R59" s="132"/>
      <c r="S59" s="132"/>
      <c r="T59" s="132"/>
      <c r="U59" s="132"/>
      <c r="V59" s="132"/>
      <c r="W59" s="132"/>
      <c r="X59" s="132"/>
      <c r="Y59" s="126"/>
      <c r="Z59" s="338"/>
      <c r="AA59" s="338"/>
      <c r="AB59" s="126"/>
      <c r="AC59" s="126"/>
      <c r="AD59" s="126"/>
      <c r="AE59" s="126"/>
      <c r="AF59" s="126"/>
      <c r="AG59" s="126" t="s">
        <v>139</v>
      </c>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row>
    <row r="60" spans="1:60">
      <c r="A60" s="142">
        <v>33</v>
      </c>
      <c r="B60" s="143" t="s">
        <v>231</v>
      </c>
      <c r="C60" s="157" t="s">
        <v>232</v>
      </c>
      <c r="D60" s="144" t="s">
        <v>150</v>
      </c>
      <c r="E60" s="145">
        <v>10.8</v>
      </c>
      <c r="F60" s="347"/>
      <c r="G60" s="146">
        <f>E60*F60</f>
        <v>0</v>
      </c>
      <c r="H60" s="146">
        <v>0</v>
      </c>
      <c r="I60" s="146">
        <v>0</v>
      </c>
      <c r="J60" s="146">
        <v>42.9</v>
      </c>
      <c r="K60" s="146">
        <v>463.32</v>
      </c>
      <c r="L60" s="146">
        <v>21</v>
      </c>
      <c r="M60" s="146">
        <v>560.61720000000003</v>
      </c>
      <c r="N60" s="145">
        <v>0</v>
      </c>
      <c r="O60" s="145">
        <v>0</v>
      </c>
      <c r="P60" s="145">
        <v>2.8500000000000001E-3</v>
      </c>
      <c r="Q60" s="145">
        <v>3.0780000000000002E-2</v>
      </c>
      <c r="R60" s="146"/>
      <c r="S60" s="146" t="s">
        <v>125</v>
      </c>
      <c r="T60" s="147" t="s">
        <v>125</v>
      </c>
      <c r="U60" s="132">
        <v>6.9000000000000006E-2</v>
      </c>
      <c r="V60" s="132">
        <v>0.74520000000000008</v>
      </c>
      <c r="W60" s="132"/>
      <c r="X60" s="132" t="s">
        <v>126</v>
      </c>
      <c r="Y60" s="126"/>
      <c r="Z60" s="338"/>
      <c r="AA60" s="338"/>
      <c r="AB60" s="126"/>
      <c r="AC60" s="126"/>
      <c r="AD60" s="126"/>
      <c r="AE60" s="126"/>
      <c r="AF60" s="126"/>
      <c r="AG60" s="126" t="s">
        <v>127</v>
      </c>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row>
    <row r="61" spans="1:60">
      <c r="A61" s="129"/>
      <c r="B61" s="130"/>
      <c r="C61" s="158" t="s">
        <v>233</v>
      </c>
      <c r="D61" s="133"/>
      <c r="E61" s="134">
        <v>10.8</v>
      </c>
      <c r="F61" s="132"/>
      <c r="G61" s="132"/>
      <c r="H61" s="132"/>
      <c r="I61" s="132"/>
      <c r="J61" s="132"/>
      <c r="K61" s="132"/>
      <c r="L61" s="132"/>
      <c r="M61" s="132"/>
      <c r="N61" s="131"/>
      <c r="O61" s="131"/>
      <c r="P61" s="131"/>
      <c r="Q61" s="131"/>
      <c r="R61" s="132"/>
      <c r="S61" s="132"/>
      <c r="T61" s="132"/>
      <c r="U61" s="132"/>
      <c r="V61" s="132"/>
      <c r="W61" s="132"/>
      <c r="X61" s="132"/>
      <c r="Y61" s="126"/>
      <c r="Z61" s="338"/>
      <c r="AA61" s="338"/>
      <c r="AB61" s="126"/>
      <c r="AC61" s="126"/>
      <c r="AD61" s="126"/>
      <c r="AE61" s="126"/>
      <c r="AF61" s="126"/>
      <c r="AG61" s="126" t="s">
        <v>141</v>
      </c>
      <c r="AH61" s="126">
        <v>0</v>
      </c>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row>
    <row r="62" spans="1:60">
      <c r="A62" s="142">
        <v>34</v>
      </c>
      <c r="B62" s="143" t="s">
        <v>234</v>
      </c>
      <c r="C62" s="157" t="s">
        <v>235</v>
      </c>
      <c r="D62" s="144" t="s">
        <v>150</v>
      </c>
      <c r="E62" s="145">
        <v>19.2</v>
      </c>
      <c r="F62" s="347"/>
      <c r="G62" s="146">
        <f>E62*F62</f>
        <v>0</v>
      </c>
      <c r="H62" s="146">
        <v>0</v>
      </c>
      <c r="I62" s="146">
        <v>0</v>
      </c>
      <c r="J62" s="146">
        <v>50.1</v>
      </c>
      <c r="K62" s="146">
        <v>961.92</v>
      </c>
      <c r="L62" s="146">
        <v>21</v>
      </c>
      <c r="M62" s="146">
        <v>1163.9232</v>
      </c>
      <c r="N62" s="145">
        <v>0</v>
      </c>
      <c r="O62" s="145">
        <v>0</v>
      </c>
      <c r="P62" s="145">
        <v>3.5599999999999998E-3</v>
      </c>
      <c r="Q62" s="145">
        <v>6.8351999999999996E-2</v>
      </c>
      <c r="R62" s="146"/>
      <c r="S62" s="146" t="s">
        <v>125</v>
      </c>
      <c r="T62" s="147" t="s">
        <v>125</v>
      </c>
      <c r="U62" s="132">
        <v>8.0500000000000002E-2</v>
      </c>
      <c r="V62" s="132">
        <v>1.5456000000000001</v>
      </c>
      <c r="W62" s="132"/>
      <c r="X62" s="132" t="s">
        <v>126</v>
      </c>
      <c r="Y62" s="126"/>
      <c r="Z62" s="338"/>
      <c r="AA62" s="338"/>
      <c r="AB62" s="126"/>
      <c r="AC62" s="126"/>
      <c r="AD62" s="126"/>
      <c r="AE62" s="126"/>
      <c r="AF62" s="126"/>
      <c r="AG62" s="126" t="s">
        <v>127</v>
      </c>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row>
    <row r="63" spans="1:60">
      <c r="A63" s="129"/>
      <c r="B63" s="130"/>
      <c r="C63" s="158" t="s">
        <v>236</v>
      </c>
      <c r="D63" s="133"/>
      <c r="E63" s="134">
        <v>19.2</v>
      </c>
      <c r="F63" s="132"/>
      <c r="G63" s="132"/>
      <c r="H63" s="132"/>
      <c r="I63" s="132"/>
      <c r="J63" s="132"/>
      <c r="K63" s="132"/>
      <c r="L63" s="132"/>
      <c r="M63" s="132"/>
      <c r="N63" s="131"/>
      <c r="O63" s="131"/>
      <c r="P63" s="131"/>
      <c r="Q63" s="131"/>
      <c r="R63" s="132"/>
      <c r="S63" s="132"/>
      <c r="T63" s="132"/>
      <c r="U63" s="132"/>
      <c r="V63" s="132"/>
      <c r="W63" s="132"/>
      <c r="X63" s="132"/>
      <c r="Y63" s="126"/>
      <c r="Z63" s="338"/>
      <c r="AA63" s="338"/>
      <c r="AB63" s="126"/>
      <c r="AC63" s="126"/>
      <c r="AD63" s="126"/>
      <c r="AE63" s="126"/>
      <c r="AF63" s="126"/>
      <c r="AG63" s="126" t="s">
        <v>141</v>
      </c>
      <c r="AH63" s="126">
        <v>0</v>
      </c>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row>
    <row r="64" spans="1:60">
      <c r="A64" s="148">
        <v>35</v>
      </c>
      <c r="B64" s="149" t="s">
        <v>237</v>
      </c>
      <c r="C64" s="156" t="s">
        <v>238</v>
      </c>
      <c r="D64" s="150" t="s">
        <v>204</v>
      </c>
      <c r="E64" s="151">
        <v>4</v>
      </c>
      <c r="F64" s="346"/>
      <c r="G64" s="152">
        <f>E64*F64</f>
        <v>0</v>
      </c>
      <c r="H64" s="152">
        <v>0</v>
      </c>
      <c r="I64" s="152">
        <v>0</v>
      </c>
      <c r="J64" s="152">
        <v>800</v>
      </c>
      <c r="K64" s="152">
        <v>3200</v>
      </c>
      <c r="L64" s="152">
        <v>21</v>
      </c>
      <c r="M64" s="152">
        <v>3872</v>
      </c>
      <c r="N64" s="151">
        <v>0</v>
      </c>
      <c r="O64" s="151">
        <v>0</v>
      </c>
      <c r="P64" s="151">
        <v>0</v>
      </c>
      <c r="Q64" s="151">
        <v>0</v>
      </c>
      <c r="R64" s="152"/>
      <c r="S64" s="152" t="s">
        <v>156</v>
      </c>
      <c r="T64" s="153" t="s">
        <v>157</v>
      </c>
      <c r="U64" s="132">
        <v>0</v>
      </c>
      <c r="V64" s="132">
        <v>0</v>
      </c>
      <c r="W64" s="132"/>
      <c r="X64" s="132" t="s">
        <v>126</v>
      </c>
      <c r="Y64" s="126"/>
      <c r="Z64" s="338"/>
      <c r="AA64" s="338"/>
      <c r="AB64" s="126"/>
      <c r="AC64" s="126"/>
      <c r="AD64" s="126"/>
      <c r="AE64" s="126"/>
      <c r="AF64" s="126"/>
      <c r="AG64" s="126" t="s">
        <v>127</v>
      </c>
      <c r="AH64" s="126"/>
      <c r="AI64" s="126"/>
      <c r="AJ64" s="126"/>
      <c r="AK64" s="126"/>
      <c r="AL64" s="126"/>
      <c r="AM64" s="126"/>
      <c r="AN64" s="126"/>
      <c r="AO64" s="126"/>
      <c r="AP64" s="126"/>
      <c r="AQ64" s="126"/>
      <c r="AR64" s="126"/>
      <c r="AS64" s="126"/>
      <c r="AT64" s="126"/>
      <c r="AU64" s="126"/>
      <c r="AV64" s="126"/>
      <c r="AW64" s="126"/>
      <c r="AX64" s="126"/>
      <c r="AY64" s="126"/>
      <c r="AZ64" s="126"/>
      <c r="BA64" s="126"/>
      <c r="BB64" s="126"/>
      <c r="BC64" s="126"/>
      <c r="BD64" s="126"/>
      <c r="BE64" s="126"/>
      <c r="BF64" s="126"/>
      <c r="BG64" s="126"/>
      <c r="BH64" s="126"/>
    </row>
    <row r="65" spans="1:60">
      <c r="A65" s="148">
        <v>36</v>
      </c>
      <c r="B65" s="149" t="s">
        <v>239</v>
      </c>
      <c r="C65" s="156" t="s">
        <v>240</v>
      </c>
      <c r="D65" s="150" t="s">
        <v>213</v>
      </c>
      <c r="E65" s="151">
        <v>6.9159999999999999E-2</v>
      </c>
      <c r="F65" s="346"/>
      <c r="G65" s="152">
        <f>E65*F65</f>
        <v>0</v>
      </c>
      <c r="H65" s="152">
        <v>0</v>
      </c>
      <c r="I65" s="152">
        <v>0</v>
      </c>
      <c r="J65" s="152">
        <v>2195</v>
      </c>
      <c r="K65" s="152">
        <v>151.80619999999999</v>
      </c>
      <c r="L65" s="152">
        <v>21</v>
      </c>
      <c r="M65" s="152">
        <v>183.6901</v>
      </c>
      <c r="N65" s="151">
        <v>0</v>
      </c>
      <c r="O65" s="151">
        <v>0</v>
      </c>
      <c r="P65" s="151">
        <v>0</v>
      </c>
      <c r="Q65" s="151">
        <v>0</v>
      </c>
      <c r="R65" s="152"/>
      <c r="S65" s="152" t="s">
        <v>125</v>
      </c>
      <c r="T65" s="153" t="s">
        <v>125</v>
      </c>
      <c r="U65" s="132">
        <v>4.82</v>
      </c>
      <c r="V65" s="132">
        <v>0.33335120000000001</v>
      </c>
      <c r="W65" s="132"/>
      <c r="X65" s="132" t="s">
        <v>214</v>
      </c>
      <c r="Y65" s="126"/>
      <c r="Z65" s="338"/>
      <c r="AA65" s="338"/>
      <c r="AB65" s="126"/>
      <c r="AC65" s="126"/>
      <c r="AD65" s="126"/>
      <c r="AE65" s="126"/>
      <c r="AF65" s="126"/>
      <c r="AG65" s="126" t="s">
        <v>215</v>
      </c>
      <c r="AH65" s="126"/>
      <c r="AI65" s="126"/>
      <c r="AJ65" s="126"/>
      <c r="AK65" s="126"/>
      <c r="AL65" s="126"/>
      <c r="AM65" s="126"/>
      <c r="AN65" s="126"/>
      <c r="AO65" s="126"/>
      <c r="AP65" s="126"/>
      <c r="AQ65" s="126"/>
      <c r="AR65" s="126"/>
      <c r="AS65" s="126"/>
      <c r="AT65" s="126"/>
      <c r="AU65" s="126"/>
      <c r="AV65" s="126"/>
      <c r="AW65" s="126"/>
      <c r="AX65" s="126"/>
      <c r="AY65" s="126"/>
      <c r="AZ65" s="126"/>
      <c r="BA65" s="126"/>
      <c r="BB65" s="126"/>
      <c r="BC65" s="126"/>
      <c r="BD65" s="126"/>
      <c r="BE65" s="126"/>
      <c r="BF65" s="126"/>
      <c r="BG65" s="126"/>
      <c r="BH65" s="126"/>
    </row>
    <row r="66" spans="1:60">
      <c r="A66" s="136" t="s">
        <v>120</v>
      </c>
      <c r="B66" s="137" t="s">
        <v>82</v>
      </c>
      <c r="C66" s="155" t="s">
        <v>83</v>
      </c>
      <c r="D66" s="138"/>
      <c r="E66" s="139"/>
      <c r="F66" s="140"/>
      <c r="G66" s="140">
        <f>SUM(G67:G77)</f>
        <v>0</v>
      </c>
      <c r="H66" s="140"/>
      <c r="I66" s="140">
        <v>0</v>
      </c>
      <c r="J66" s="140"/>
      <c r="K66" s="140">
        <v>722238</v>
      </c>
      <c r="L66" s="140"/>
      <c r="M66" s="140"/>
      <c r="N66" s="139"/>
      <c r="O66" s="139"/>
      <c r="P66" s="139"/>
      <c r="Q66" s="139"/>
      <c r="R66" s="140"/>
      <c r="S66" s="140"/>
      <c r="T66" s="141"/>
      <c r="U66" s="135"/>
      <c r="V66" s="135"/>
      <c r="W66" s="135"/>
      <c r="X66" s="135"/>
      <c r="AG66" s="335" t="s">
        <v>121</v>
      </c>
    </row>
    <row r="67" spans="1:60">
      <c r="A67" s="148">
        <v>37</v>
      </c>
      <c r="B67" s="149" t="s">
        <v>242</v>
      </c>
      <c r="C67" s="156" t="s">
        <v>243</v>
      </c>
      <c r="D67" s="150" t="s">
        <v>162</v>
      </c>
      <c r="E67" s="151">
        <v>4</v>
      </c>
      <c r="F67" s="346"/>
      <c r="G67" s="152">
        <f>E67*F67</f>
        <v>0</v>
      </c>
      <c r="H67" s="152">
        <v>0</v>
      </c>
      <c r="I67" s="152">
        <v>0</v>
      </c>
      <c r="J67" s="152">
        <v>12000</v>
      </c>
      <c r="K67" s="152">
        <v>48000</v>
      </c>
      <c r="L67" s="152">
        <v>21</v>
      </c>
      <c r="M67" s="152">
        <v>58080</v>
      </c>
      <c r="N67" s="151">
        <v>0</v>
      </c>
      <c r="O67" s="151">
        <v>0</v>
      </c>
      <c r="P67" s="151">
        <v>0</v>
      </c>
      <c r="Q67" s="151">
        <v>0</v>
      </c>
      <c r="R67" s="152"/>
      <c r="S67" s="152" t="s">
        <v>156</v>
      </c>
      <c r="T67" s="153" t="s">
        <v>157</v>
      </c>
      <c r="U67" s="132">
        <v>0</v>
      </c>
      <c r="V67" s="132">
        <v>0</v>
      </c>
      <c r="W67" s="132"/>
      <c r="X67" s="132" t="s">
        <v>126</v>
      </c>
      <c r="Y67" s="126"/>
      <c r="Z67" s="338"/>
      <c r="AA67" s="338"/>
      <c r="AB67" s="126"/>
      <c r="AC67" s="126"/>
      <c r="AD67" s="126"/>
      <c r="AE67" s="126"/>
      <c r="AF67" s="126"/>
      <c r="AG67" s="126" t="s">
        <v>127</v>
      </c>
      <c r="AH67" s="126"/>
      <c r="AI67" s="126"/>
      <c r="AJ67" s="126"/>
      <c r="AK67" s="126"/>
      <c r="AL67" s="126"/>
      <c r="AM67" s="126"/>
      <c r="AN67" s="126"/>
      <c r="AO67" s="126"/>
      <c r="AP67" s="126"/>
      <c r="AQ67" s="126"/>
      <c r="AR67" s="126"/>
      <c r="AS67" s="126"/>
      <c r="AT67" s="126"/>
      <c r="AU67" s="126"/>
      <c r="AV67" s="126"/>
      <c r="AW67" s="126"/>
      <c r="AX67" s="126"/>
      <c r="AY67" s="126"/>
      <c r="AZ67" s="126"/>
      <c r="BA67" s="126"/>
      <c r="BB67" s="126"/>
      <c r="BC67" s="126"/>
      <c r="BD67" s="126"/>
      <c r="BE67" s="126"/>
      <c r="BF67" s="126"/>
      <c r="BG67" s="126"/>
      <c r="BH67" s="126"/>
    </row>
    <row r="68" spans="1:60">
      <c r="A68" s="148">
        <v>38</v>
      </c>
      <c r="B68" s="149" t="s">
        <v>244</v>
      </c>
      <c r="C68" s="156" t="s">
        <v>245</v>
      </c>
      <c r="D68" s="150" t="s">
        <v>162</v>
      </c>
      <c r="E68" s="151">
        <v>3</v>
      </c>
      <c r="F68" s="346"/>
      <c r="G68" s="152">
        <f t="shared" ref="G68:G77" si="3">E68*F68</f>
        <v>0</v>
      </c>
      <c r="H68" s="152">
        <v>0</v>
      </c>
      <c r="I68" s="152">
        <v>0</v>
      </c>
      <c r="J68" s="152">
        <v>7000</v>
      </c>
      <c r="K68" s="152">
        <v>21000</v>
      </c>
      <c r="L68" s="152">
        <v>21</v>
      </c>
      <c r="M68" s="152">
        <v>25410</v>
      </c>
      <c r="N68" s="151">
        <v>0</v>
      </c>
      <c r="O68" s="151">
        <v>0</v>
      </c>
      <c r="P68" s="151">
        <v>0</v>
      </c>
      <c r="Q68" s="151">
        <v>0</v>
      </c>
      <c r="R68" s="152"/>
      <c r="S68" s="152" t="s">
        <v>156</v>
      </c>
      <c r="T68" s="153" t="s">
        <v>157</v>
      </c>
      <c r="U68" s="132">
        <v>0</v>
      </c>
      <c r="V68" s="132">
        <v>0</v>
      </c>
      <c r="W68" s="132"/>
      <c r="X68" s="132" t="s">
        <v>126</v>
      </c>
      <c r="Y68" s="126"/>
      <c r="Z68" s="338"/>
      <c r="AA68" s="338"/>
      <c r="AB68" s="126"/>
      <c r="AC68" s="126"/>
      <c r="AD68" s="126"/>
      <c r="AE68" s="126"/>
      <c r="AF68" s="126"/>
      <c r="AG68" s="126" t="s">
        <v>127</v>
      </c>
      <c r="AH68" s="126"/>
      <c r="AI68" s="126"/>
      <c r="AJ68" s="126"/>
      <c r="AK68" s="126"/>
      <c r="AL68" s="126"/>
      <c r="AM68" s="126"/>
      <c r="AN68" s="126"/>
      <c r="AO68" s="126"/>
      <c r="AP68" s="126"/>
      <c r="AQ68" s="126"/>
      <c r="AR68" s="126"/>
      <c r="AS68" s="126"/>
      <c r="AT68" s="126"/>
      <c r="AU68" s="126"/>
      <c r="AV68" s="126"/>
      <c r="AW68" s="126"/>
      <c r="AX68" s="126"/>
      <c r="AY68" s="126"/>
      <c r="AZ68" s="126"/>
      <c r="BA68" s="126"/>
      <c r="BB68" s="126"/>
      <c r="BC68" s="126"/>
      <c r="BD68" s="126"/>
      <c r="BE68" s="126"/>
      <c r="BF68" s="126"/>
      <c r="BG68" s="126"/>
      <c r="BH68" s="126"/>
    </row>
    <row r="69" spans="1:60">
      <c r="A69" s="148">
        <v>39</v>
      </c>
      <c r="B69" s="149" t="s">
        <v>246</v>
      </c>
      <c r="C69" s="156" t="s">
        <v>247</v>
      </c>
      <c r="D69" s="150" t="s">
        <v>162</v>
      </c>
      <c r="E69" s="151">
        <v>3</v>
      </c>
      <c r="F69" s="346"/>
      <c r="G69" s="152">
        <f t="shared" si="3"/>
        <v>0</v>
      </c>
      <c r="H69" s="152">
        <v>0</v>
      </c>
      <c r="I69" s="152">
        <v>0</v>
      </c>
      <c r="J69" s="152">
        <v>9000</v>
      </c>
      <c r="K69" s="152">
        <v>27000</v>
      </c>
      <c r="L69" s="152">
        <v>21</v>
      </c>
      <c r="M69" s="152">
        <v>32670</v>
      </c>
      <c r="N69" s="151">
        <v>0</v>
      </c>
      <c r="O69" s="151">
        <v>0</v>
      </c>
      <c r="P69" s="151">
        <v>0</v>
      </c>
      <c r="Q69" s="151">
        <v>0</v>
      </c>
      <c r="R69" s="152"/>
      <c r="S69" s="152" t="s">
        <v>156</v>
      </c>
      <c r="T69" s="153" t="s">
        <v>157</v>
      </c>
      <c r="U69" s="132">
        <v>0</v>
      </c>
      <c r="V69" s="132">
        <v>0</v>
      </c>
      <c r="W69" s="132"/>
      <c r="X69" s="132" t="s">
        <v>126</v>
      </c>
      <c r="Y69" s="126"/>
      <c r="Z69" s="338"/>
      <c r="AA69" s="338"/>
      <c r="AB69" s="126"/>
      <c r="AC69" s="126"/>
      <c r="AD69" s="126"/>
      <c r="AE69" s="126"/>
      <c r="AF69" s="126"/>
      <c r="AG69" s="126" t="s">
        <v>127</v>
      </c>
      <c r="AH69" s="126"/>
      <c r="AI69" s="126"/>
      <c r="AJ69" s="126"/>
      <c r="AK69" s="126"/>
      <c r="AL69" s="126"/>
      <c r="AM69" s="126"/>
      <c r="AN69" s="126"/>
      <c r="AO69" s="126"/>
      <c r="AP69" s="126"/>
      <c r="AQ69" s="126"/>
      <c r="AR69" s="126"/>
      <c r="AS69" s="126"/>
      <c r="AT69" s="126"/>
      <c r="AU69" s="126"/>
      <c r="AV69" s="126"/>
      <c r="AW69" s="126"/>
      <c r="AX69" s="126"/>
      <c r="AY69" s="126"/>
      <c r="AZ69" s="126"/>
      <c r="BA69" s="126"/>
      <c r="BB69" s="126"/>
      <c r="BC69" s="126"/>
      <c r="BD69" s="126"/>
      <c r="BE69" s="126"/>
      <c r="BF69" s="126"/>
      <c r="BG69" s="126"/>
      <c r="BH69" s="126"/>
    </row>
    <row r="70" spans="1:60">
      <c r="A70" s="148">
        <v>40</v>
      </c>
      <c r="B70" s="149" t="s">
        <v>248</v>
      </c>
      <c r="C70" s="156" t="s">
        <v>249</v>
      </c>
      <c r="D70" s="150" t="s">
        <v>162</v>
      </c>
      <c r="E70" s="151">
        <v>3</v>
      </c>
      <c r="F70" s="346"/>
      <c r="G70" s="152">
        <f t="shared" si="3"/>
        <v>0</v>
      </c>
      <c r="H70" s="152">
        <v>0</v>
      </c>
      <c r="I70" s="152">
        <v>0</v>
      </c>
      <c r="J70" s="152">
        <v>13000</v>
      </c>
      <c r="K70" s="152">
        <v>39000</v>
      </c>
      <c r="L70" s="152">
        <v>21</v>
      </c>
      <c r="M70" s="152">
        <v>47190</v>
      </c>
      <c r="N70" s="151">
        <v>0</v>
      </c>
      <c r="O70" s="151">
        <v>0</v>
      </c>
      <c r="P70" s="151">
        <v>0</v>
      </c>
      <c r="Q70" s="151">
        <v>0</v>
      </c>
      <c r="R70" s="152"/>
      <c r="S70" s="152" t="s">
        <v>156</v>
      </c>
      <c r="T70" s="153" t="s">
        <v>157</v>
      </c>
      <c r="U70" s="132">
        <v>0</v>
      </c>
      <c r="V70" s="132">
        <v>0</v>
      </c>
      <c r="W70" s="132"/>
      <c r="X70" s="132" t="s">
        <v>126</v>
      </c>
      <c r="Y70" s="126"/>
      <c r="Z70" s="338"/>
      <c r="AA70" s="338"/>
      <c r="AB70" s="126"/>
      <c r="AC70" s="126"/>
      <c r="AD70" s="126"/>
      <c r="AE70" s="126"/>
      <c r="AF70" s="126"/>
      <c r="AG70" s="126" t="s">
        <v>127</v>
      </c>
      <c r="AH70" s="126"/>
      <c r="AI70" s="126"/>
      <c r="AJ70" s="126"/>
      <c r="AK70" s="126"/>
      <c r="AL70" s="126"/>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row>
    <row r="71" spans="1:60">
      <c r="A71" s="148">
        <v>41</v>
      </c>
      <c r="B71" s="149" t="s">
        <v>250</v>
      </c>
      <c r="C71" s="156" t="s">
        <v>251</v>
      </c>
      <c r="D71" s="150" t="s">
        <v>162</v>
      </c>
      <c r="E71" s="151">
        <v>1</v>
      </c>
      <c r="F71" s="346"/>
      <c r="G71" s="152">
        <f t="shared" si="3"/>
        <v>0</v>
      </c>
      <c r="H71" s="152">
        <v>0</v>
      </c>
      <c r="I71" s="152">
        <v>0</v>
      </c>
      <c r="J71" s="152">
        <v>11000</v>
      </c>
      <c r="K71" s="152">
        <v>11000</v>
      </c>
      <c r="L71" s="152">
        <v>21</v>
      </c>
      <c r="M71" s="152">
        <v>13310</v>
      </c>
      <c r="N71" s="151">
        <v>0</v>
      </c>
      <c r="O71" s="151">
        <v>0</v>
      </c>
      <c r="P71" s="151">
        <v>0</v>
      </c>
      <c r="Q71" s="151">
        <v>0</v>
      </c>
      <c r="R71" s="152"/>
      <c r="S71" s="152" t="s">
        <v>156</v>
      </c>
      <c r="T71" s="153" t="s">
        <v>157</v>
      </c>
      <c r="U71" s="132">
        <v>0</v>
      </c>
      <c r="V71" s="132">
        <v>0</v>
      </c>
      <c r="W71" s="132"/>
      <c r="X71" s="132" t="s">
        <v>126</v>
      </c>
      <c r="Y71" s="126"/>
      <c r="Z71" s="338"/>
      <c r="AA71" s="338"/>
      <c r="AB71" s="126"/>
      <c r="AC71" s="126"/>
      <c r="AD71" s="126"/>
      <c r="AE71" s="126"/>
      <c r="AF71" s="126"/>
      <c r="AG71" s="126" t="s">
        <v>127</v>
      </c>
      <c r="AH71" s="126"/>
      <c r="AI71" s="126"/>
      <c r="AJ71" s="126"/>
      <c r="AK71" s="126"/>
      <c r="AL71" s="126"/>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row>
    <row r="72" spans="1:60">
      <c r="A72" s="148">
        <v>42</v>
      </c>
      <c r="B72" s="149" t="s">
        <v>252</v>
      </c>
      <c r="C72" s="156" t="s">
        <v>253</v>
      </c>
      <c r="D72" s="150" t="s">
        <v>162</v>
      </c>
      <c r="E72" s="151">
        <v>4</v>
      </c>
      <c r="F72" s="346"/>
      <c r="G72" s="152">
        <f t="shared" si="3"/>
        <v>0</v>
      </c>
      <c r="H72" s="152">
        <v>0</v>
      </c>
      <c r="I72" s="152">
        <v>0</v>
      </c>
      <c r="J72" s="152">
        <v>23000</v>
      </c>
      <c r="K72" s="152">
        <v>92000</v>
      </c>
      <c r="L72" s="152">
        <v>21</v>
      </c>
      <c r="M72" s="152">
        <v>111320</v>
      </c>
      <c r="N72" s="151">
        <v>0</v>
      </c>
      <c r="O72" s="151">
        <v>0</v>
      </c>
      <c r="P72" s="151">
        <v>0</v>
      </c>
      <c r="Q72" s="151">
        <v>0</v>
      </c>
      <c r="R72" s="152"/>
      <c r="S72" s="152" t="s">
        <v>156</v>
      </c>
      <c r="T72" s="153" t="s">
        <v>157</v>
      </c>
      <c r="U72" s="132">
        <v>0</v>
      </c>
      <c r="V72" s="132">
        <v>0</v>
      </c>
      <c r="W72" s="132"/>
      <c r="X72" s="132" t="s">
        <v>126</v>
      </c>
      <c r="Y72" s="126"/>
      <c r="Z72" s="338"/>
      <c r="AA72" s="338"/>
      <c r="AB72" s="126"/>
      <c r="AC72" s="126"/>
      <c r="AD72" s="126"/>
      <c r="AE72" s="126"/>
      <c r="AF72" s="126"/>
      <c r="AG72" s="126" t="s">
        <v>127</v>
      </c>
      <c r="AH72" s="126"/>
      <c r="AI72" s="126"/>
      <c r="AJ72" s="126"/>
      <c r="AK72" s="126"/>
      <c r="AL72" s="126"/>
      <c r="AM72" s="126"/>
      <c r="AN72" s="126"/>
      <c r="AO72" s="126"/>
      <c r="AP72" s="126"/>
      <c r="AQ72" s="126"/>
      <c r="AR72" s="126"/>
      <c r="AS72" s="126"/>
      <c r="AT72" s="126"/>
      <c r="AU72" s="126"/>
      <c r="AV72" s="126"/>
      <c r="AW72" s="126"/>
      <c r="AX72" s="126"/>
      <c r="AY72" s="126"/>
      <c r="AZ72" s="126"/>
      <c r="BA72" s="126"/>
      <c r="BB72" s="126"/>
      <c r="BC72" s="126"/>
      <c r="BD72" s="126"/>
      <c r="BE72" s="126"/>
      <c r="BF72" s="126"/>
      <c r="BG72" s="126"/>
      <c r="BH72" s="126"/>
    </row>
    <row r="73" spans="1:60" ht="20.399999999999999">
      <c r="A73" s="148">
        <v>43</v>
      </c>
      <c r="B73" s="149" t="s">
        <v>254</v>
      </c>
      <c r="C73" s="156" t="s">
        <v>255</v>
      </c>
      <c r="D73" s="150" t="s">
        <v>162</v>
      </c>
      <c r="E73" s="151">
        <v>1</v>
      </c>
      <c r="F73" s="346"/>
      <c r="G73" s="152">
        <f t="shared" si="3"/>
        <v>0</v>
      </c>
      <c r="H73" s="152">
        <v>0</v>
      </c>
      <c r="I73" s="152">
        <v>0</v>
      </c>
      <c r="J73" s="152">
        <v>22000</v>
      </c>
      <c r="K73" s="152">
        <v>22000</v>
      </c>
      <c r="L73" s="152">
        <v>21</v>
      </c>
      <c r="M73" s="152">
        <v>26620</v>
      </c>
      <c r="N73" s="151">
        <v>0</v>
      </c>
      <c r="O73" s="151">
        <v>0</v>
      </c>
      <c r="P73" s="151">
        <v>0</v>
      </c>
      <c r="Q73" s="151">
        <v>0</v>
      </c>
      <c r="R73" s="152"/>
      <c r="S73" s="152" t="s">
        <v>156</v>
      </c>
      <c r="T73" s="153" t="s">
        <v>157</v>
      </c>
      <c r="U73" s="132">
        <v>0</v>
      </c>
      <c r="V73" s="132">
        <v>0</v>
      </c>
      <c r="W73" s="132"/>
      <c r="X73" s="132" t="s">
        <v>126</v>
      </c>
      <c r="Y73" s="126"/>
      <c r="Z73" s="338"/>
      <c r="AA73" s="338"/>
      <c r="AB73" s="126"/>
      <c r="AC73" s="126"/>
      <c r="AD73" s="126"/>
      <c r="AE73" s="126"/>
      <c r="AF73" s="126"/>
      <c r="AG73" s="126" t="s">
        <v>127</v>
      </c>
      <c r="AH73" s="126"/>
      <c r="AI73" s="126"/>
      <c r="AJ73" s="126"/>
      <c r="AK73" s="126"/>
      <c r="AL73" s="126"/>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row>
    <row r="74" spans="1:60">
      <c r="A74" s="148">
        <v>44</v>
      </c>
      <c r="B74" s="149" t="s">
        <v>256</v>
      </c>
      <c r="C74" s="156" t="s">
        <v>257</v>
      </c>
      <c r="D74" s="150" t="s">
        <v>162</v>
      </c>
      <c r="E74" s="151">
        <v>4</v>
      </c>
      <c r="F74" s="346"/>
      <c r="G74" s="152">
        <f t="shared" si="3"/>
        <v>0</v>
      </c>
      <c r="H74" s="152">
        <v>0</v>
      </c>
      <c r="I74" s="152">
        <v>0</v>
      </c>
      <c r="J74" s="152">
        <v>32000</v>
      </c>
      <c r="K74" s="152">
        <v>128000</v>
      </c>
      <c r="L74" s="152">
        <v>21</v>
      </c>
      <c r="M74" s="152">
        <v>154880</v>
      </c>
      <c r="N74" s="151">
        <v>0</v>
      </c>
      <c r="O74" s="151">
        <v>0</v>
      </c>
      <c r="P74" s="151">
        <v>0</v>
      </c>
      <c r="Q74" s="151">
        <v>0</v>
      </c>
      <c r="R74" s="152"/>
      <c r="S74" s="152" t="s">
        <v>156</v>
      </c>
      <c r="T74" s="153" t="s">
        <v>157</v>
      </c>
      <c r="U74" s="132">
        <v>0</v>
      </c>
      <c r="V74" s="132">
        <v>0</v>
      </c>
      <c r="W74" s="132"/>
      <c r="X74" s="132" t="s">
        <v>126</v>
      </c>
      <c r="Y74" s="126"/>
      <c r="Z74" s="338"/>
      <c r="AA74" s="338"/>
      <c r="AB74" s="126"/>
      <c r="AC74" s="126"/>
      <c r="AD74" s="126"/>
      <c r="AE74" s="126"/>
      <c r="AF74" s="126"/>
      <c r="AG74" s="126" t="s">
        <v>127</v>
      </c>
      <c r="AH74" s="126"/>
      <c r="AI74" s="126"/>
      <c r="AJ74" s="126"/>
      <c r="AK74" s="126"/>
      <c r="AL74" s="126"/>
      <c r="AM74" s="126"/>
      <c r="AN74" s="126"/>
      <c r="AO74" s="126"/>
      <c r="AP74" s="126"/>
      <c r="AQ74" s="126"/>
      <c r="AR74" s="126"/>
      <c r="AS74" s="126"/>
      <c r="AT74" s="126"/>
      <c r="AU74" s="126"/>
      <c r="AV74" s="126"/>
      <c r="AW74" s="126"/>
      <c r="AX74" s="126"/>
      <c r="AY74" s="126"/>
      <c r="AZ74" s="126"/>
      <c r="BA74" s="126"/>
      <c r="BB74" s="126"/>
      <c r="BC74" s="126"/>
      <c r="BD74" s="126"/>
      <c r="BE74" s="126"/>
      <c r="BF74" s="126"/>
      <c r="BG74" s="126"/>
      <c r="BH74" s="126"/>
    </row>
    <row r="75" spans="1:60">
      <c r="A75" s="148">
        <v>45</v>
      </c>
      <c r="B75" s="149" t="s">
        <v>258</v>
      </c>
      <c r="C75" s="156" t="s">
        <v>259</v>
      </c>
      <c r="D75" s="150" t="s">
        <v>162</v>
      </c>
      <c r="E75" s="151">
        <v>6</v>
      </c>
      <c r="F75" s="346"/>
      <c r="G75" s="152">
        <f t="shared" si="3"/>
        <v>0</v>
      </c>
      <c r="H75" s="152">
        <v>0</v>
      </c>
      <c r="I75" s="152">
        <v>0</v>
      </c>
      <c r="J75" s="152">
        <v>32000</v>
      </c>
      <c r="K75" s="152">
        <v>192000</v>
      </c>
      <c r="L75" s="152">
        <v>21</v>
      </c>
      <c r="M75" s="152">
        <v>232320</v>
      </c>
      <c r="N75" s="151">
        <v>0</v>
      </c>
      <c r="O75" s="151">
        <v>0</v>
      </c>
      <c r="P75" s="151">
        <v>0</v>
      </c>
      <c r="Q75" s="151">
        <v>0</v>
      </c>
      <c r="R75" s="152"/>
      <c r="S75" s="152" t="s">
        <v>156</v>
      </c>
      <c r="T75" s="153" t="s">
        <v>157</v>
      </c>
      <c r="U75" s="132">
        <v>0</v>
      </c>
      <c r="V75" s="132">
        <v>0</v>
      </c>
      <c r="W75" s="132"/>
      <c r="X75" s="132" t="s">
        <v>126</v>
      </c>
      <c r="Y75" s="126"/>
      <c r="Z75" s="338"/>
      <c r="AA75" s="338"/>
      <c r="AB75" s="126"/>
      <c r="AC75" s="126"/>
      <c r="AD75" s="126"/>
      <c r="AE75" s="126"/>
      <c r="AF75" s="126"/>
      <c r="AG75" s="126" t="s">
        <v>127</v>
      </c>
      <c r="AH75" s="126"/>
      <c r="AI75" s="126"/>
      <c r="AJ75" s="126"/>
      <c r="AK75" s="126"/>
      <c r="AL75" s="126"/>
      <c r="AM75" s="126"/>
      <c r="AN75" s="126"/>
      <c r="AO75" s="126"/>
      <c r="AP75" s="126"/>
      <c r="AQ75" s="126"/>
      <c r="AR75" s="126"/>
      <c r="AS75" s="126"/>
      <c r="AT75" s="126"/>
      <c r="AU75" s="126"/>
      <c r="AV75" s="126"/>
      <c r="AW75" s="126"/>
      <c r="AX75" s="126"/>
      <c r="AY75" s="126"/>
      <c r="AZ75" s="126"/>
      <c r="BA75" s="126"/>
      <c r="BB75" s="126"/>
      <c r="BC75" s="126"/>
      <c r="BD75" s="126"/>
      <c r="BE75" s="126"/>
      <c r="BF75" s="126"/>
      <c r="BG75" s="126"/>
      <c r="BH75" s="126"/>
    </row>
    <row r="76" spans="1:60">
      <c r="A76" s="148">
        <v>46</v>
      </c>
      <c r="B76" s="149" t="s">
        <v>260</v>
      </c>
      <c r="C76" s="156" t="s">
        <v>261</v>
      </c>
      <c r="D76" s="150" t="s">
        <v>162</v>
      </c>
      <c r="E76" s="151">
        <v>3</v>
      </c>
      <c r="F76" s="346"/>
      <c r="G76" s="152">
        <f t="shared" si="3"/>
        <v>0</v>
      </c>
      <c r="H76" s="152">
        <v>0</v>
      </c>
      <c r="I76" s="152">
        <v>0</v>
      </c>
      <c r="J76" s="152">
        <v>42000</v>
      </c>
      <c r="K76" s="152">
        <v>126000</v>
      </c>
      <c r="L76" s="152">
        <v>21</v>
      </c>
      <c r="M76" s="152">
        <v>152460</v>
      </c>
      <c r="N76" s="151">
        <v>0</v>
      </c>
      <c r="O76" s="151">
        <v>0</v>
      </c>
      <c r="P76" s="151">
        <v>0</v>
      </c>
      <c r="Q76" s="151">
        <v>0</v>
      </c>
      <c r="R76" s="152"/>
      <c r="S76" s="152" t="s">
        <v>156</v>
      </c>
      <c r="T76" s="153" t="s">
        <v>157</v>
      </c>
      <c r="U76" s="132">
        <v>0</v>
      </c>
      <c r="V76" s="132">
        <v>0</v>
      </c>
      <c r="W76" s="132"/>
      <c r="X76" s="132" t="s">
        <v>126</v>
      </c>
      <c r="Y76" s="126"/>
      <c r="Z76" s="338"/>
      <c r="AA76" s="338"/>
      <c r="AB76" s="126"/>
      <c r="AC76" s="126"/>
      <c r="AD76" s="126"/>
      <c r="AE76" s="126"/>
      <c r="AF76" s="126"/>
      <c r="AG76" s="126" t="s">
        <v>127</v>
      </c>
      <c r="AH76" s="126"/>
      <c r="AI76" s="126"/>
      <c r="AJ76" s="126"/>
      <c r="AK76" s="126"/>
      <c r="AL76" s="126"/>
      <c r="AM76" s="126"/>
      <c r="AN76" s="126"/>
      <c r="AO76" s="126"/>
      <c r="AP76" s="126"/>
      <c r="AQ76" s="126"/>
      <c r="AR76" s="126"/>
      <c r="AS76" s="126"/>
      <c r="AT76" s="126"/>
      <c r="AU76" s="126"/>
      <c r="AV76" s="126"/>
      <c r="AW76" s="126"/>
      <c r="AX76" s="126"/>
      <c r="AY76" s="126"/>
      <c r="AZ76" s="126"/>
      <c r="BA76" s="126"/>
      <c r="BB76" s="126"/>
      <c r="BC76" s="126"/>
      <c r="BD76" s="126"/>
      <c r="BE76" s="126"/>
      <c r="BF76" s="126"/>
      <c r="BG76" s="126"/>
      <c r="BH76" s="126"/>
    </row>
    <row r="77" spans="1:60">
      <c r="A77" s="148">
        <v>47</v>
      </c>
      <c r="B77" s="149" t="s">
        <v>262</v>
      </c>
      <c r="C77" s="156" t="s">
        <v>263</v>
      </c>
      <c r="D77" s="150" t="s">
        <v>0</v>
      </c>
      <c r="E77" s="151">
        <v>7060</v>
      </c>
      <c r="F77" s="346"/>
      <c r="G77" s="152">
        <f t="shared" si="3"/>
        <v>0</v>
      </c>
      <c r="H77" s="152">
        <v>0</v>
      </c>
      <c r="I77" s="152">
        <v>0</v>
      </c>
      <c r="J77" s="152">
        <v>2.2999999999999998</v>
      </c>
      <c r="K77" s="152">
        <v>16237.999999999998</v>
      </c>
      <c r="L77" s="152">
        <v>21</v>
      </c>
      <c r="M77" s="152">
        <v>19647.98</v>
      </c>
      <c r="N77" s="151">
        <v>0</v>
      </c>
      <c r="O77" s="151">
        <v>0</v>
      </c>
      <c r="P77" s="151">
        <v>0</v>
      </c>
      <c r="Q77" s="151">
        <v>0</v>
      </c>
      <c r="R77" s="152"/>
      <c r="S77" s="152" t="s">
        <v>125</v>
      </c>
      <c r="T77" s="153" t="s">
        <v>125</v>
      </c>
      <c r="U77" s="132">
        <v>0</v>
      </c>
      <c r="V77" s="132">
        <v>0</v>
      </c>
      <c r="W77" s="132"/>
      <c r="X77" s="132" t="s">
        <v>214</v>
      </c>
      <c r="Y77" s="126"/>
      <c r="Z77" s="338"/>
      <c r="AA77" s="338"/>
      <c r="AB77" s="126"/>
      <c r="AC77" s="126"/>
      <c r="AD77" s="126"/>
      <c r="AE77" s="126"/>
      <c r="AF77" s="126"/>
      <c r="AG77" s="126" t="s">
        <v>215</v>
      </c>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row>
    <row r="78" spans="1:60">
      <c r="A78" s="136" t="s">
        <v>120</v>
      </c>
      <c r="B78" s="137" t="s">
        <v>84</v>
      </c>
      <c r="C78" s="155" t="s">
        <v>85</v>
      </c>
      <c r="D78" s="138"/>
      <c r="E78" s="139"/>
      <c r="F78" s="140"/>
      <c r="G78" s="140">
        <f>SUM(G79:G97)</f>
        <v>0</v>
      </c>
      <c r="H78" s="140"/>
      <c r="I78" s="140">
        <v>0</v>
      </c>
      <c r="J78" s="140"/>
      <c r="K78" s="140">
        <v>149200</v>
      </c>
      <c r="L78" s="140"/>
      <c r="M78" s="140"/>
      <c r="N78" s="139"/>
      <c r="O78" s="139"/>
      <c r="P78" s="139"/>
      <c r="Q78" s="139"/>
      <c r="R78" s="140"/>
      <c r="S78" s="140"/>
      <c r="T78" s="141"/>
      <c r="U78" s="135"/>
      <c r="V78" s="135"/>
      <c r="W78" s="135"/>
      <c r="X78" s="135"/>
      <c r="AG78" s="335" t="s">
        <v>121</v>
      </c>
    </row>
    <row r="79" spans="1:60" ht="20.399999999999999">
      <c r="A79" s="148">
        <v>48</v>
      </c>
      <c r="B79" s="149" t="s">
        <v>264</v>
      </c>
      <c r="C79" s="156" t="s">
        <v>265</v>
      </c>
      <c r="D79" s="150" t="s">
        <v>162</v>
      </c>
      <c r="E79" s="151">
        <v>1</v>
      </c>
      <c r="F79" s="346"/>
      <c r="G79" s="152">
        <f>E79*F79</f>
        <v>0</v>
      </c>
      <c r="H79" s="152">
        <v>0</v>
      </c>
      <c r="I79" s="152">
        <v>0</v>
      </c>
      <c r="J79" s="152">
        <v>1500</v>
      </c>
      <c r="K79" s="152">
        <v>1500</v>
      </c>
      <c r="L79" s="152">
        <v>21</v>
      </c>
      <c r="M79" s="152">
        <v>1815</v>
      </c>
      <c r="N79" s="151">
        <v>0</v>
      </c>
      <c r="O79" s="151">
        <v>0</v>
      </c>
      <c r="P79" s="151">
        <v>0</v>
      </c>
      <c r="Q79" s="151">
        <v>0</v>
      </c>
      <c r="R79" s="152"/>
      <c r="S79" s="152" t="s">
        <v>156</v>
      </c>
      <c r="T79" s="153" t="s">
        <v>157</v>
      </c>
      <c r="U79" s="132">
        <v>0</v>
      </c>
      <c r="V79" s="132">
        <v>0</v>
      </c>
      <c r="W79" s="132"/>
      <c r="X79" s="132" t="s">
        <v>126</v>
      </c>
      <c r="Y79" s="126"/>
      <c r="Z79" s="338"/>
      <c r="AA79" s="338"/>
      <c r="AB79" s="126"/>
      <c r="AC79" s="126"/>
      <c r="AD79" s="126"/>
      <c r="AE79" s="126"/>
      <c r="AF79" s="126"/>
      <c r="AG79" s="126" t="s">
        <v>127</v>
      </c>
      <c r="AH79" s="126"/>
      <c r="AI79" s="126"/>
      <c r="AJ79" s="126"/>
      <c r="AK79" s="126"/>
      <c r="AL79" s="126"/>
      <c r="AM79" s="126"/>
      <c r="AN79" s="126"/>
      <c r="AO79" s="126"/>
      <c r="AP79" s="126"/>
      <c r="AQ79" s="126"/>
      <c r="AR79" s="126"/>
      <c r="AS79" s="126"/>
      <c r="AT79" s="126"/>
      <c r="AU79" s="126"/>
      <c r="AV79" s="126"/>
      <c r="AW79" s="126"/>
      <c r="AX79" s="126"/>
      <c r="AY79" s="126"/>
      <c r="AZ79" s="126"/>
      <c r="BA79" s="126"/>
      <c r="BB79" s="126"/>
      <c r="BC79" s="126"/>
      <c r="BD79" s="126"/>
      <c r="BE79" s="126"/>
      <c r="BF79" s="126"/>
      <c r="BG79" s="126"/>
      <c r="BH79" s="126"/>
    </row>
    <row r="80" spans="1:60">
      <c r="A80" s="148">
        <v>49</v>
      </c>
      <c r="B80" s="149" t="s">
        <v>266</v>
      </c>
      <c r="C80" s="156" t="s">
        <v>267</v>
      </c>
      <c r="D80" s="150" t="s">
        <v>162</v>
      </c>
      <c r="E80" s="151">
        <v>1</v>
      </c>
      <c r="F80" s="346"/>
      <c r="G80" s="152">
        <f t="shared" ref="G80:G97" si="4">E80*F80</f>
        <v>0</v>
      </c>
      <c r="H80" s="152">
        <v>0</v>
      </c>
      <c r="I80" s="152">
        <v>0</v>
      </c>
      <c r="J80" s="152">
        <v>3000</v>
      </c>
      <c r="K80" s="152">
        <v>3000</v>
      </c>
      <c r="L80" s="152">
        <v>21</v>
      </c>
      <c r="M80" s="152">
        <v>3630</v>
      </c>
      <c r="N80" s="151">
        <v>0</v>
      </c>
      <c r="O80" s="151">
        <v>0</v>
      </c>
      <c r="P80" s="151">
        <v>0</v>
      </c>
      <c r="Q80" s="151">
        <v>0</v>
      </c>
      <c r="R80" s="152"/>
      <c r="S80" s="152" t="s">
        <v>156</v>
      </c>
      <c r="T80" s="153" t="s">
        <v>157</v>
      </c>
      <c r="U80" s="132">
        <v>0</v>
      </c>
      <c r="V80" s="132">
        <v>0</v>
      </c>
      <c r="W80" s="132"/>
      <c r="X80" s="132" t="s">
        <v>126</v>
      </c>
      <c r="Y80" s="126"/>
      <c r="Z80" s="338"/>
      <c r="AA80" s="338"/>
      <c r="AB80" s="126"/>
      <c r="AC80" s="126"/>
      <c r="AD80" s="126"/>
      <c r="AE80" s="126"/>
      <c r="AF80" s="126"/>
      <c r="AG80" s="126" t="s">
        <v>127</v>
      </c>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row>
    <row r="81" spans="1:60">
      <c r="A81" s="148">
        <v>50</v>
      </c>
      <c r="B81" s="149" t="s">
        <v>268</v>
      </c>
      <c r="C81" s="156" t="s">
        <v>269</v>
      </c>
      <c r="D81" s="150" t="s">
        <v>162</v>
      </c>
      <c r="E81" s="151">
        <v>1</v>
      </c>
      <c r="F81" s="346"/>
      <c r="G81" s="152">
        <f t="shared" si="4"/>
        <v>0</v>
      </c>
      <c r="H81" s="152">
        <v>0</v>
      </c>
      <c r="I81" s="152">
        <v>0</v>
      </c>
      <c r="J81" s="152">
        <v>2500</v>
      </c>
      <c r="K81" s="152">
        <v>2500</v>
      </c>
      <c r="L81" s="152">
        <v>21</v>
      </c>
      <c r="M81" s="152">
        <v>3025</v>
      </c>
      <c r="N81" s="151">
        <v>0</v>
      </c>
      <c r="O81" s="151">
        <v>0</v>
      </c>
      <c r="P81" s="151">
        <v>0</v>
      </c>
      <c r="Q81" s="151">
        <v>0</v>
      </c>
      <c r="R81" s="152"/>
      <c r="S81" s="152" t="s">
        <v>156</v>
      </c>
      <c r="T81" s="153" t="s">
        <v>157</v>
      </c>
      <c r="U81" s="132">
        <v>0</v>
      </c>
      <c r="V81" s="132">
        <v>0</v>
      </c>
      <c r="W81" s="132"/>
      <c r="X81" s="132" t="s">
        <v>126</v>
      </c>
      <c r="Y81" s="126"/>
      <c r="Z81" s="338"/>
      <c r="AA81" s="338"/>
      <c r="AB81" s="126"/>
      <c r="AC81" s="126"/>
      <c r="AD81" s="126"/>
      <c r="AE81" s="126"/>
      <c r="AF81" s="126"/>
      <c r="AG81" s="126" t="s">
        <v>127</v>
      </c>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row>
    <row r="82" spans="1:60">
      <c r="A82" s="148">
        <v>51</v>
      </c>
      <c r="B82" s="149" t="s">
        <v>270</v>
      </c>
      <c r="C82" s="156" t="s">
        <v>271</v>
      </c>
      <c r="D82" s="150" t="s">
        <v>162</v>
      </c>
      <c r="E82" s="151">
        <v>1</v>
      </c>
      <c r="F82" s="346"/>
      <c r="G82" s="152">
        <f t="shared" si="4"/>
        <v>0</v>
      </c>
      <c r="H82" s="152">
        <v>0</v>
      </c>
      <c r="I82" s="152">
        <v>0</v>
      </c>
      <c r="J82" s="152">
        <v>1500</v>
      </c>
      <c r="K82" s="152">
        <v>1500</v>
      </c>
      <c r="L82" s="152">
        <v>21</v>
      </c>
      <c r="M82" s="152">
        <v>1815</v>
      </c>
      <c r="N82" s="151">
        <v>0</v>
      </c>
      <c r="O82" s="151">
        <v>0</v>
      </c>
      <c r="P82" s="151">
        <v>0</v>
      </c>
      <c r="Q82" s="151">
        <v>0</v>
      </c>
      <c r="R82" s="152"/>
      <c r="S82" s="152" t="s">
        <v>156</v>
      </c>
      <c r="T82" s="153" t="s">
        <v>157</v>
      </c>
      <c r="U82" s="132">
        <v>0</v>
      </c>
      <c r="V82" s="132">
        <v>0</v>
      </c>
      <c r="W82" s="132"/>
      <c r="X82" s="132" t="s">
        <v>126</v>
      </c>
      <c r="Y82" s="126"/>
      <c r="Z82" s="338"/>
      <c r="AA82" s="338"/>
      <c r="AB82" s="126"/>
      <c r="AC82" s="126"/>
      <c r="AD82" s="126"/>
      <c r="AE82" s="126"/>
      <c r="AF82" s="126"/>
      <c r="AG82" s="126" t="s">
        <v>127</v>
      </c>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row>
    <row r="83" spans="1:60" ht="20.399999999999999">
      <c r="A83" s="148">
        <v>52</v>
      </c>
      <c r="B83" s="149" t="s">
        <v>272</v>
      </c>
      <c r="C83" s="156" t="s">
        <v>273</v>
      </c>
      <c r="D83" s="150" t="s">
        <v>162</v>
      </c>
      <c r="E83" s="151">
        <v>1</v>
      </c>
      <c r="F83" s="346"/>
      <c r="G83" s="152">
        <f t="shared" si="4"/>
        <v>0</v>
      </c>
      <c r="H83" s="152">
        <v>0</v>
      </c>
      <c r="I83" s="152">
        <v>0</v>
      </c>
      <c r="J83" s="152">
        <v>35000</v>
      </c>
      <c r="K83" s="152">
        <v>35000</v>
      </c>
      <c r="L83" s="152">
        <v>21</v>
      </c>
      <c r="M83" s="152">
        <v>42350</v>
      </c>
      <c r="N83" s="151">
        <v>0</v>
      </c>
      <c r="O83" s="151">
        <v>0</v>
      </c>
      <c r="P83" s="151">
        <v>0</v>
      </c>
      <c r="Q83" s="151">
        <v>0</v>
      </c>
      <c r="R83" s="152"/>
      <c r="S83" s="152" t="s">
        <v>156</v>
      </c>
      <c r="T83" s="153" t="s">
        <v>157</v>
      </c>
      <c r="U83" s="132">
        <v>0</v>
      </c>
      <c r="V83" s="132">
        <v>0</v>
      </c>
      <c r="W83" s="132"/>
      <c r="X83" s="132" t="s">
        <v>126</v>
      </c>
      <c r="Y83" s="126"/>
      <c r="Z83" s="338"/>
      <c r="AA83" s="338"/>
      <c r="AB83" s="126"/>
      <c r="AC83" s="126"/>
      <c r="AD83" s="126"/>
      <c r="AE83" s="126"/>
      <c r="AF83" s="126"/>
      <c r="AG83" s="126" t="s">
        <v>127</v>
      </c>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row>
    <row r="84" spans="1:60" ht="20.399999999999999">
      <c r="A84" s="148">
        <v>53</v>
      </c>
      <c r="B84" s="149" t="s">
        <v>274</v>
      </c>
      <c r="C84" s="156" t="s">
        <v>275</v>
      </c>
      <c r="D84" s="150" t="s">
        <v>162</v>
      </c>
      <c r="E84" s="151">
        <v>1</v>
      </c>
      <c r="F84" s="346"/>
      <c r="G84" s="152">
        <f t="shared" si="4"/>
        <v>0</v>
      </c>
      <c r="H84" s="152">
        <v>0</v>
      </c>
      <c r="I84" s="152">
        <v>0</v>
      </c>
      <c r="J84" s="152">
        <v>35000</v>
      </c>
      <c r="K84" s="152">
        <v>35000</v>
      </c>
      <c r="L84" s="152">
        <v>21</v>
      </c>
      <c r="M84" s="152">
        <v>42350</v>
      </c>
      <c r="N84" s="151">
        <v>0</v>
      </c>
      <c r="O84" s="151">
        <v>0</v>
      </c>
      <c r="P84" s="151">
        <v>0</v>
      </c>
      <c r="Q84" s="151">
        <v>0</v>
      </c>
      <c r="R84" s="152"/>
      <c r="S84" s="152" t="s">
        <v>156</v>
      </c>
      <c r="T84" s="153" t="s">
        <v>157</v>
      </c>
      <c r="U84" s="132">
        <v>0</v>
      </c>
      <c r="V84" s="132">
        <v>0</v>
      </c>
      <c r="W84" s="132"/>
      <c r="X84" s="132" t="s">
        <v>126</v>
      </c>
      <c r="Y84" s="126"/>
      <c r="Z84" s="338"/>
      <c r="AA84" s="338"/>
      <c r="AB84" s="126"/>
      <c r="AC84" s="126"/>
      <c r="AD84" s="126"/>
      <c r="AE84" s="126"/>
      <c r="AF84" s="126"/>
      <c r="AG84" s="126" t="s">
        <v>127</v>
      </c>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row>
    <row r="85" spans="1:60" ht="20.399999999999999">
      <c r="A85" s="148">
        <v>54</v>
      </c>
      <c r="B85" s="149" t="s">
        <v>276</v>
      </c>
      <c r="C85" s="156" t="s">
        <v>277</v>
      </c>
      <c r="D85" s="150" t="s">
        <v>162</v>
      </c>
      <c r="E85" s="151">
        <v>1</v>
      </c>
      <c r="F85" s="346"/>
      <c r="G85" s="152">
        <f t="shared" si="4"/>
        <v>0</v>
      </c>
      <c r="H85" s="152">
        <v>0</v>
      </c>
      <c r="I85" s="152">
        <v>0</v>
      </c>
      <c r="J85" s="152">
        <v>3000</v>
      </c>
      <c r="K85" s="152">
        <v>3000</v>
      </c>
      <c r="L85" s="152">
        <v>21</v>
      </c>
      <c r="M85" s="152">
        <v>3630</v>
      </c>
      <c r="N85" s="151">
        <v>0</v>
      </c>
      <c r="O85" s="151">
        <v>0</v>
      </c>
      <c r="P85" s="151">
        <v>0</v>
      </c>
      <c r="Q85" s="151">
        <v>0</v>
      </c>
      <c r="R85" s="152"/>
      <c r="S85" s="152" t="s">
        <v>156</v>
      </c>
      <c r="T85" s="153" t="s">
        <v>157</v>
      </c>
      <c r="U85" s="132">
        <v>0</v>
      </c>
      <c r="V85" s="132">
        <v>0</v>
      </c>
      <c r="W85" s="132"/>
      <c r="X85" s="132" t="s">
        <v>126</v>
      </c>
      <c r="Y85" s="126"/>
      <c r="Z85" s="338"/>
      <c r="AA85" s="338"/>
      <c r="AB85" s="126"/>
      <c r="AC85" s="126"/>
      <c r="AD85" s="126"/>
      <c r="AE85" s="126"/>
      <c r="AF85" s="126"/>
      <c r="AG85" s="126" t="s">
        <v>127</v>
      </c>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row>
    <row r="86" spans="1:60" ht="20.399999999999999">
      <c r="A86" s="148">
        <v>55</v>
      </c>
      <c r="B86" s="149" t="s">
        <v>278</v>
      </c>
      <c r="C86" s="156" t="s">
        <v>279</v>
      </c>
      <c r="D86" s="150" t="s">
        <v>162</v>
      </c>
      <c r="E86" s="151">
        <v>1</v>
      </c>
      <c r="F86" s="346"/>
      <c r="G86" s="152">
        <f t="shared" si="4"/>
        <v>0</v>
      </c>
      <c r="H86" s="152">
        <v>0</v>
      </c>
      <c r="I86" s="152">
        <v>0</v>
      </c>
      <c r="J86" s="152">
        <v>1500</v>
      </c>
      <c r="K86" s="152">
        <v>1500</v>
      </c>
      <c r="L86" s="152">
        <v>21</v>
      </c>
      <c r="M86" s="152">
        <v>1815</v>
      </c>
      <c r="N86" s="151">
        <v>0</v>
      </c>
      <c r="O86" s="151">
        <v>0</v>
      </c>
      <c r="P86" s="151">
        <v>0</v>
      </c>
      <c r="Q86" s="151">
        <v>0</v>
      </c>
      <c r="R86" s="152"/>
      <c r="S86" s="152" t="s">
        <v>156</v>
      </c>
      <c r="T86" s="153" t="s">
        <v>157</v>
      </c>
      <c r="U86" s="132">
        <v>0</v>
      </c>
      <c r="V86" s="132">
        <v>0</v>
      </c>
      <c r="W86" s="132"/>
      <c r="X86" s="132" t="s">
        <v>126</v>
      </c>
      <c r="Y86" s="126"/>
      <c r="Z86" s="338"/>
      <c r="AA86" s="338"/>
      <c r="AB86" s="126"/>
      <c r="AC86" s="126"/>
      <c r="AD86" s="126"/>
      <c r="AE86" s="126"/>
      <c r="AF86" s="126"/>
      <c r="AG86" s="126" t="s">
        <v>127</v>
      </c>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row>
    <row r="87" spans="1:60">
      <c r="A87" s="148">
        <v>56</v>
      </c>
      <c r="B87" s="149" t="s">
        <v>280</v>
      </c>
      <c r="C87" s="156" t="s">
        <v>281</v>
      </c>
      <c r="D87" s="150" t="s">
        <v>162</v>
      </c>
      <c r="E87" s="151">
        <v>1</v>
      </c>
      <c r="F87" s="346"/>
      <c r="G87" s="152">
        <f t="shared" si="4"/>
        <v>0</v>
      </c>
      <c r="H87" s="152">
        <v>0</v>
      </c>
      <c r="I87" s="152">
        <v>0</v>
      </c>
      <c r="J87" s="152">
        <v>500</v>
      </c>
      <c r="K87" s="152">
        <v>500</v>
      </c>
      <c r="L87" s="152">
        <v>21</v>
      </c>
      <c r="M87" s="152">
        <v>605</v>
      </c>
      <c r="N87" s="151">
        <v>0</v>
      </c>
      <c r="O87" s="151">
        <v>0</v>
      </c>
      <c r="P87" s="151">
        <v>0</v>
      </c>
      <c r="Q87" s="151">
        <v>0</v>
      </c>
      <c r="R87" s="152"/>
      <c r="S87" s="152" t="s">
        <v>156</v>
      </c>
      <c r="T87" s="153" t="s">
        <v>157</v>
      </c>
      <c r="U87" s="132">
        <v>0</v>
      </c>
      <c r="V87" s="132">
        <v>0</v>
      </c>
      <c r="W87" s="132"/>
      <c r="X87" s="132" t="s">
        <v>126</v>
      </c>
      <c r="Y87" s="126"/>
      <c r="Z87" s="338"/>
      <c r="AA87" s="338"/>
      <c r="AB87" s="126"/>
      <c r="AC87" s="126"/>
      <c r="AD87" s="126"/>
      <c r="AE87" s="126"/>
      <c r="AF87" s="126"/>
      <c r="AG87" s="126" t="s">
        <v>127</v>
      </c>
      <c r="AH87" s="126"/>
      <c r="AI87" s="126"/>
      <c r="AJ87" s="126"/>
      <c r="AK87" s="126"/>
      <c r="AL87" s="126"/>
      <c r="AM87" s="126"/>
      <c r="AN87" s="126"/>
      <c r="AO87" s="126"/>
      <c r="AP87" s="126"/>
      <c r="AQ87" s="126"/>
      <c r="AR87" s="126"/>
      <c r="AS87" s="126"/>
      <c r="AT87" s="126"/>
      <c r="AU87" s="126"/>
      <c r="AV87" s="126"/>
      <c r="AW87" s="126"/>
      <c r="AX87" s="126"/>
      <c r="AY87" s="126"/>
      <c r="AZ87" s="126"/>
      <c r="BA87" s="126"/>
      <c r="BB87" s="126"/>
      <c r="BC87" s="126"/>
      <c r="BD87" s="126"/>
      <c r="BE87" s="126"/>
      <c r="BF87" s="126"/>
      <c r="BG87" s="126"/>
      <c r="BH87" s="126"/>
    </row>
    <row r="88" spans="1:60">
      <c r="A88" s="148">
        <v>57</v>
      </c>
      <c r="B88" s="149" t="s">
        <v>282</v>
      </c>
      <c r="C88" s="156" t="s">
        <v>283</v>
      </c>
      <c r="D88" s="150" t="s">
        <v>162</v>
      </c>
      <c r="E88" s="151">
        <v>2</v>
      </c>
      <c r="F88" s="346"/>
      <c r="G88" s="152">
        <f t="shared" si="4"/>
        <v>0</v>
      </c>
      <c r="H88" s="152">
        <v>0</v>
      </c>
      <c r="I88" s="152">
        <v>0</v>
      </c>
      <c r="J88" s="152">
        <v>1000</v>
      </c>
      <c r="K88" s="152">
        <v>2000</v>
      </c>
      <c r="L88" s="152">
        <v>21</v>
      </c>
      <c r="M88" s="152">
        <v>2420</v>
      </c>
      <c r="N88" s="151">
        <v>0</v>
      </c>
      <c r="O88" s="151">
        <v>0</v>
      </c>
      <c r="P88" s="151">
        <v>0</v>
      </c>
      <c r="Q88" s="151">
        <v>0</v>
      </c>
      <c r="R88" s="152"/>
      <c r="S88" s="152" t="s">
        <v>156</v>
      </c>
      <c r="T88" s="153" t="s">
        <v>157</v>
      </c>
      <c r="U88" s="132">
        <v>0</v>
      </c>
      <c r="V88" s="132">
        <v>0</v>
      </c>
      <c r="W88" s="132"/>
      <c r="X88" s="132" t="s">
        <v>126</v>
      </c>
      <c r="Y88" s="126"/>
      <c r="Z88" s="338"/>
      <c r="AA88" s="338"/>
      <c r="AB88" s="126"/>
      <c r="AC88" s="126"/>
      <c r="AD88" s="126"/>
      <c r="AE88" s="126"/>
      <c r="AF88" s="126"/>
      <c r="AG88" s="126" t="s">
        <v>127</v>
      </c>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row>
    <row r="89" spans="1:60" ht="20.399999999999999">
      <c r="A89" s="148">
        <v>58</v>
      </c>
      <c r="B89" s="149" t="s">
        <v>284</v>
      </c>
      <c r="C89" s="156" t="s">
        <v>285</v>
      </c>
      <c r="D89" s="150" t="s">
        <v>162</v>
      </c>
      <c r="E89" s="151">
        <v>2</v>
      </c>
      <c r="F89" s="346"/>
      <c r="G89" s="152">
        <f t="shared" si="4"/>
        <v>0</v>
      </c>
      <c r="H89" s="152">
        <v>0</v>
      </c>
      <c r="I89" s="152">
        <v>0</v>
      </c>
      <c r="J89" s="152">
        <v>800</v>
      </c>
      <c r="K89" s="152">
        <v>1600</v>
      </c>
      <c r="L89" s="152">
        <v>21</v>
      </c>
      <c r="M89" s="152">
        <v>1936</v>
      </c>
      <c r="N89" s="151">
        <v>0</v>
      </c>
      <c r="O89" s="151">
        <v>0</v>
      </c>
      <c r="P89" s="151">
        <v>0</v>
      </c>
      <c r="Q89" s="151">
        <v>0</v>
      </c>
      <c r="R89" s="152"/>
      <c r="S89" s="152" t="s">
        <v>156</v>
      </c>
      <c r="T89" s="153" t="s">
        <v>157</v>
      </c>
      <c r="U89" s="132">
        <v>0</v>
      </c>
      <c r="V89" s="132">
        <v>0</v>
      </c>
      <c r="W89" s="132"/>
      <c r="X89" s="132" t="s">
        <v>126</v>
      </c>
      <c r="Y89" s="126"/>
      <c r="Z89" s="338"/>
      <c r="AA89" s="338"/>
      <c r="AB89" s="126"/>
      <c r="AC89" s="126"/>
      <c r="AD89" s="126"/>
      <c r="AE89" s="126"/>
      <c r="AF89" s="126"/>
      <c r="AG89" s="126" t="s">
        <v>127</v>
      </c>
      <c r="AH89" s="126"/>
      <c r="AI89" s="126"/>
      <c r="AJ89" s="126"/>
      <c r="AK89" s="126"/>
      <c r="AL89" s="126"/>
      <c r="AM89" s="126"/>
      <c r="AN89" s="126"/>
      <c r="AO89" s="126"/>
      <c r="AP89" s="126"/>
      <c r="AQ89" s="126"/>
      <c r="AR89" s="126"/>
      <c r="AS89" s="126"/>
      <c r="AT89" s="126"/>
      <c r="AU89" s="126"/>
      <c r="AV89" s="126"/>
      <c r="AW89" s="126"/>
      <c r="AX89" s="126"/>
      <c r="AY89" s="126"/>
      <c r="AZ89" s="126"/>
      <c r="BA89" s="126"/>
      <c r="BB89" s="126"/>
      <c r="BC89" s="126"/>
      <c r="BD89" s="126"/>
      <c r="BE89" s="126"/>
      <c r="BF89" s="126"/>
      <c r="BG89" s="126"/>
      <c r="BH89" s="126"/>
    </row>
    <row r="90" spans="1:60">
      <c r="A90" s="148">
        <v>59</v>
      </c>
      <c r="B90" s="149" t="s">
        <v>286</v>
      </c>
      <c r="C90" s="156" t="s">
        <v>287</v>
      </c>
      <c r="D90" s="150" t="s">
        <v>162</v>
      </c>
      <c r="E90" s="151">
        <v>1</v>
      </c>
      <c r="F90" s="346"/>
      <c r="G90" s="152">
        <f t="shared" si="4"/>
        <v>0</v>
      </c>
      <c r="H90" s="152">
        <v>0</v>
      </c>
      <c r="I90" s="152">
        <v>0</v>
      </c>
      <c r="J90" s="152">
        <v>3000</v>
      </c>
      <c r="K90" s="152">
        <v>3000</v>
      </c>
      <c r="L90" s="152">
        <v>21</v>
      </c>
      <c r="M90" s="152">
        <v>3630</v>
      </c>
      <c r="N90" s="151">
        <v>0</v>
      </c>
      <c r="O90" s="151">
        <v>0</v>
      </c>
      <c r="P90" s="151">
        <v>0</v>
      </c>
      <c r="Q90" s="151">
        <v>0</v>
      </c>
      <c r="R90" s="152"/>
      <c r="S90" s="152" t="s">
        <v>156</v>
      </c>
      <c r="T90" s="153" t="s">
        <v>157</v>
      </c>
      <c r="U90" s="132">
        <v>0</v>
      </c>
      <c r="V90" s="132">
        <v>0</v>
      </c>
      <c r="W90" s="132"/>
      <c r="X90" s="132" t="s">
        <v>126</v>
      </c>
      <c r="Y90" s="126"/>
      <c r="Z90" s="338"/>
      <c r="AA90" s="338"/>
      <c r="AB90" s="126"/>
      <c r="AC90" s="126"/>
      <c r="AD90" s="126"/>
      <c r="AE90" s="126"/>
      <c r="AF90" s="126"/>
      <c r="AG90" s="126" t="s">
        <v>127</v>
      </c>
      <c r="AH90" s="126"/>
      <c r="AI90" s="126"/>
      <c r="AJ90" s="126"/>
      <c r="AK90" s="126"/>
      <c r="AL90" s="126"/>
      <c r="AM90" s="126"/>
      <c r="AN90" s="126"/>
      <c r="AO90" s="126"/>
      <c r="AP90" s="126"/>
      <c r="AQ90" s="126"/>
      <c r="AR90" s="126"/>
      <c r="AS90" s="126"/>
      <c r="AT90" s="126"/>
      <c r="AU90" s="126"/>
      <c r="AV90" s="126"/>
      <c r="AW90" s="126"/>
      <c r="AX90" s="126"/>
      <c r="AY90" s="126"/>
      <c r="AZ90" s="126"/>
      <c r="BA90" s="126"/>
      <c r="BB90" s="126"/>
      <c r="BC90" s="126"/>
      <c r="BD90" s="126"/>
      <c r="BE90" s="126"/>
      <c r="BF90" s="126"/>
      <c r="BG90" s="126"/>
      <c r="BH90" s="126"/>
    </row>
    <row r="91" spans="1:60">
      <c r="A91" s="148">
        <v>60</v>
      </c>
      <c r="B91" s="149" t="s">
        <v>288</v>
      </c>
      <c r="C91" s="156" t="s">
        <v>289</v>
      </c>
      <c r="D91" s="150" t="s">
        <v>162</v>
      </c>
      <c r="E91" s="151">
        <v>1</v>
      </c>
      <c r="F91" s="346"/>
      <c r="G91" s="152">
        <f t="shared" si="4"/>
        <v>0</v>
      </c>
      <c r="H91" s="152">
        <v>0</v>
      </c>
      <c r="I91" s="152">
        <v>0</v>
      </c>
      <c r="J91" s="152">
        <v>500</v>
      </c>
      <c r="K91" s="152">
        <v>500</v>
      </c>
      <c r="L91" s="152">
        <v>21</v>
      </c>
      <c r="M91" s="152">
        <v>605</v>
      </c>
      <c r="N91" s="151">
        <v>0</v>
      </c>
      <c r="O91" s="151">
        <v>0</v>
      </c>
      <c r="P91" s="151">
        <v>0</v>
      </c>
      <c r="Q91" s="151">
        <v>0</v>
      </c>
      <c r="R91" s="152"/>
      <c r="S91" s="152" t="s">
        <v>156</v>
      </c>
      <c r="T91" s="153" t="s">
        <v>157</v>
      </c>
      <c r="U91" s="132">
        <v>0</v>
      </c>
      <c r="V91" s="132">
        <v>0</v>
      </c>
      <c r="W91" s="132"/>
      <c r="X91" s="132" t="s">
        <v>126</v>
      </c>
      <c r="Y91" s="126"/>
      <c r="Z91" s="338"/>
      <c r="AA91" s="338"/>
      <c r="AB91" s="126"/>
      <c r="AC91" s="126"/>
      <c r="AD91" s="126"/>
      <c r="AE91" s="126"/>
      <c r="AF91" s="126"/>
      <c r="AG91" s="126" t="s">
        <v>127</v>
      </c>
      <c r="AH91" s="126"/>
      <c r="AI91" s="126"/>
      <c r="AJ91" s="126"/>
      <c r="AK91" s="126"/>
      <c r="AL91" s="126"/>
      <c r="AM91" s="126"/>
      <c r="AN91" s="126"/>
      <c r="AO91" s="126"/>
      <c r="AP91" s="126"/>
      <c r="AQ91" s="126"/>
      <c r="AR91" s="126"/>
      <c r="AS91" s="126"/>
      <c r="AT91" s="126"/>
      <c r="AU91" s="126"/>
      <c r="AV91" s="126"/>
      <c r="AW91" s="126"/>
      <c r="AX91" s="126"/>
      <c r="AY91" s="126"/>
      <c r="AZ91" s="126"/>
      <c r="BA91" s="126"/>
      <c r="BB91" s="126"/>
      <c r="BC91" s="126"/>
      <c r="BD91" s="126"/>
      <c r="BE91" s="126"/>
      <c r="BF91" s="126"/>
      <c r="BG91" s="126"/>
      <c r="BH91" s="126"/>
    </row>
    <row r="92" spans="1:60" ht="20.399999999999999">
      <c r="A92" s="148">
        <v>61</v>
      </c>
      <c r="B92" s="149" t="s">
        <v>290</v>
      </c>
      <c r="C92" s="156" t="s">
        <v>291</v>
      </c>
      <c r="D92" s="150" t="s">
        <v>162</v>
      </c>
      <c r="E92" s="151">
        <v>1</v>
      </c>
      <c r="F92" s="346"/>
      <c r="G92" s="152">
        <f t="shared" si="4"/>
        <v>0</v>
      </c>
      <c r="H92" s="152">
        <v>0</v>
      </c>
      <c r="I92" s="152">
        <v>0</v>
      </c>
      <c r="J92" s="152">
        <v>30000</v>
      </c>
      <c r="K92" s="152">
        <v>30000</v>
      </c>
      <c r="L92" s="152">
        <v>21</v>
      </c>
      <c r="M92" s="152">
        <v>36300</v>
      </c>
      <c r="N92" s="151">
        <v>0</v>
      </c>
      <c r="O92" s="151">
        <v>0</v>
      </c>
      <c r="P92" s="151">
        <v>0</v>
      </c>
      <c r="Q92" s="151">
        <v>0</v>
      </c>
      <c r="R92" s="152"/>
      <c r="S92" s="152" t="s">
        <v>156</v>
      </c>
      <c r="T92" s="153" t="s">
        <v>157</v>
      </c>
      <c r="U92" s="132">
        <v>0</v>
      </c>
      <c r="V92" s="132">
        <v>0</v>
      </c>
      <c r="W92" s="132"/>
      <c r="X92" s="132" t="s">
        <v>126</v>
      </c>
      <c r="Y92" s="126"/>
      <c r="Z92" s="338"/>
      <c r="AA92" s="338"/>
      <c r="AB92" s="126"/>
      <c r="AC92" s="126"/>
      <c r="AD92" s="126"/>
      <c r="AE92" s="126"/>
      <c r="AF92" s="126"/>
      <c r="AG92" s="126" t="s">
        <v>127</v>
      </c>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row>
    <row r="93" spans="1:60" ht="20.399999999999999">
      <c r="A93" s="148">
        <v>62</v>
      </c>
      <c r="B93" s="149" t="s">
        <v>292</v>
      </c>
      <c r="C93" s="156" t="s">
        <v>293</v>
      </c>
      <c r="D93" s="150" t="s">
        <v>162</v>
      </c>
      <c r="E93" s="151">
        <v>1</v>
      </c>
      <c r="F93" s="346"/>
      <c r="G93" s="152">
        <f t="shared" si="4"/>
        <v>0</v>
      </c>
      <c r="H93" s="152">
        <v>0</v>
      </c>
      <c r="I93" s="152">
        <v>0</v>
      </c>
      <c r="J93" s="152">
        <v>12000</v>
      </c>
      <c r="K93" s="152">
        <v>12000</v>
      </c>
      <c r="L93" s="152">
        <v>21</v>
      </c>
      <c r="M93" s="152">
        <v>14520</v>
      </c>
      <c r="N93" s="151">
        <v>0</v>
      </c>
      <c r="O93" s="151">
        <v>0</v>
      </c>
      <c r="P93" s="151">
        <v>0</v>
      </c>
      <c r="Q93" s="151">
        <v>0</v>
      </c>
      <c r="R93" s="152"/>
      <c r="S93" s="152" t="s">
        <v>156</v>
      </c>
      <c r="T93" s="153" t="s">
        <v>157</v>
      </c>
      <c r="U93" s="132">
        <v>0</v>
      </c>
      <c r="V93" s="132">
        <v>0</v>
      </c>
      <c r="W93" s="132"/>
      <c r="X93" s="132" t="s">
        <v>126</v>
      </c>
      <c r="Y93" s="126"/>
      <c r="Z93" s="338"/>
      <c r="AA93" s="338"/>
      <c r="AB93" s="126"/>
      <c r="AC93" s="126"/>
      <c r="AD93" s="126"/>
      <c r="AE93" s="126"/>
      <c r="AF93" s="126"/>
      <c r="AG93" s="126" t="s">
        <v>127</v>
      </c>
      <c r="AH93" s="126"/>
      <c r="AI93" s="126"/>
      <c r="AJ93" s="126"/>
      <c r="AK93" s="126"/>
      <c r="AL93" s="126"/>
      <c r="AM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row>
    <row r="94" spans="1:60" ht="20.399999999999999">
      <c r="A94" s="148">
        <v>63</v>
      </c>
      <c r="B94" s="149" t="s">
        <v>294</v>
      </c>
      <c r="C94" s="156" t="s">
        <v>295</v>
      </c>
      <c r="D94" s="150" t="s">
        <v>162</v>
      </c>
      <c r="E94" s="151">
        <v>2</v>
      </c>
      <c r="F94" s="346"/>
      <c r="G94" s="152">
        <f t="shared" si="4"/>
        <v>0</v>
      </c>
      <c r="H94" s="152">
        <v>0</v>
      </c>
      <c r="I94" s="152">
        <v>0</v>
      </c>
      <c r="J94" s="152">
        <v>6000</v>
      </c>
      <c r="K94" s="152">
        <v>12000</v>
      </c>
      <c r="L94" s="152">
        <v>21</v>
      </c>
      <c r="M94" s="152">
        <v>14520</v>
      </c>
      <c r="N94" s="151">
        <v>0</v>
      </c>
      <c r="O94" s="151">
        <v>0</v>
      </c>
      <c r="P94" s="151">
        <v>0</v>
      </c>
      <c r="Q94" s="151">
        <v>0</v>
      </c>
      <c r="R94" s="152"/>
      <c r="S94" s="152" t="s">
        <v>156</v>
      </c>
      <c r="T94" s="153" t="s">
        <v>157</v>
      </c>
      <c r="U94" s="132">
        <v>0</v>
      </c>
      <c r="V94" s="132">
        <v>0</v>
      </c>
      <c r="W94" s="132"/>
      <c r="X94" s="132" t="s">
        <v>126</v>
      </c>
      <c r="Y94" s="126"/>
      <c r="Z94" s="338"/>
      <c r="AA94" s="338"/>
      <c r="AB94" s="126"/>
      <c r="AC94" s="126"/>
      <c r="AD94" s="126"/>
      <c r="AE94" s="126"/>
      <c r="AF94" s="126"/>
      <c r="AG94" s="126" t="s">
        <v>127</v>
      </c>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row>
    <row r="95" spans="1:60">
      <c r="A95" s="148">
        <v>64</v>
      </c>
      <c r="B95" s="149" t="s">
        <v>296</v>
      </c>
      <c r="C95" s="156" t="s">
        <v>297</v>
      </c>
      <c r="D95" s="150" t="s">
        <v>162</v>
      </c>
      <c r="E95" s="151">
        <v>1</v>
      </c>
      <c r="F95" s="346"/>
      <c r="G95" s="152">
        <f t="shared" si="4"/>
        <v>0</v>
      </c>
      <c r="H95" s="152">
        <v>0</v>
      </c>
      <c r="I95" s="152">
        <v>0</v>
      </c>
      <c r="J95" s="152">
        <v>1200</v>
      </c>
      <c r="K95" s="152">
        <v>1200</v>
      </c>
      <c r="L95" s="152">
        <v>21</v>
      </c>
      <c r="M95" s="152">
        <v>1452</v>
      </c>
      <c r="N95" s="151">
        <v>0</v>
      </c>
      <c r="O95" s="151">
        <v>0</v>
      </c>
      <c r="P95" s="151">
        <v>0</v>
      </c>
      <c r="Q95" s="151">
        <v>0</v>
      </c>
      <c r="R95" s="152"/>
      <c r="S95" s="152" t="s">
        <v>156</v>
      </c>
      <c r="T95" s="153" t="s">
        <v>157</v>
      </c>
      <c r="U95" s="132">
        <v>0</v>
      </c>
      <c r="V95" s="132">
        <v>0</v>
      </c>
      <c r="W95" s="132"/>
      <c r="X95" s="132" t="s">
        <v>126</v>
      </c>
      <c r="Y95" s="126"/>
      <c r="Z95" s="338"/>
      <c r="AA95" s="338"/>
      <c r="AB95" s="126"/>
      <c r="AC95" s="126"/>
      <c r="AD95" s="126"/>
      <c r="AE95" s="126"/>
      <c r="AF95" s="126"/>
      <c r="AG95" s="126" t="s">
        <v>127</v>
      </c>
      <c r="AH95" s="126"/>
      <c r="AI95" s="126"/>
      <c r="AJ95" s="126"/>
      <c r="AK95" s="126"/>
      <c r="AL95" s="126"/>
      <c r="AM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row>
    <row r="96" spans="1:60">
      <c r="A96" s="148">
        <v>65</v>
      </c>
      <c r="B96" s="149" t="s">
        <v>298</v>
      </c>
      <c r="C96" s="156" t="s">
        <v>299</v>
      </c>
      <c r="D96" s="150" t="s">
        <v>162</v>
      </c>
      <c r="E96" s="151">
        <v>1</v>
      </c>
      <c r="F96" s="346"/>
      <c r="G96" s="152">
        <f t="shared" si="4"/>
        <v>0</v>
      </c>
      <c r="H96" s="152">
        <v>0</v>
      </c>
      <c r="I96" s="152">
        <v>0</v>
      </c>
      <c r="J96" s="152">
        <v>1000</v>
      </c>
      <c r="K96" s="152">
        <v>1000</v>
      </c>
      <c r="L96" s="152">
        <v>21</v>
      </c>
      <c r="M96" s="152">
        <v>1210</v>
      </c>
      <c r="N96" s="151">
        <v>0</v>
      </c>
      <c r="O96" s="151">
        <v>0</v>
      </c>
      <c r="P96" s="151">
        <v>0</v>
      </c>
      <c r="Q96" s="151">
        <v>0</v>
      </c>
      <c r="R96" s="152"/>
      <c r="S96" s="152" t="s">
        <v>156</v>
      </c>
      <c r="T96" s="153" t="s">
        <v>157</v>
      </c>
      <c r="U96" s="132">
        <v>0</v>
      </c>
      <c r="V96" s="132">
        <v>0</v>
      </c>
      <c r="W96" s="132"/>
      <c r="X96" s="132" t="s">
        <v>126</v>
      </c>
      <c r="Y96" s="126"/>
      <c r="Z96" s="338"/>
      <c r="AA96" s="338"/>
      <c r="AB96" s="126"/>
      <c r="AC96" s="126"/>
      <c r="AD96" s="126"/>
      <c r="AE96" s="126"/>
      <c r="AF96" s="126"/>
      <c r="AG96" s="126" t="s">
        <v>127</v>
      </c>
      <c r="AH96" s="126"/>
      <c r="AI96" s="126"/>
      <c r="AJ96" s="126"/>
      <c r="AK96" s="126"/>
      <c r="AL96" s="126"/>
      <c r="AM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row>
    <row r="97" spans="1:60" ht="20.399999999999999">
      <c r="A97" s="148">
        <v>66</v>
      </c>
      <c r="B97" s="149" t="s">
        <v>300</v>
      </c>
      <c r="C97" s="156" t="s">
        <v>301</v>
      </c>
      <c r="D97" s="150" t="s">
        <v>162</v>
      </c>
      <c r="E97" s="151">
        <v>4</v>
      </c>
      <c r="F97" s="346"/>
      <c r="G97" s="152">
        <f t="shared" si="4"/>
        <v>0</v>
      </c>
      <c r="H97" s="152">
        <v>0</v>
      </c>
      <c r="I97" s="152">
        <v>0</v>
      </c>
      <c r="J97" s="152">
        <v>600</v>
      </c>
      <c r="K97" s="152">
        <v>2400</v>
      </c>
      <c r="L97" s="152">
        <v>21</v>
      </c>
      <c r="M97" s="152">
        <v>2904</v>
      </c>
      <c r="N97" s="151">
        <v>0</v>
      </c>
      <c r="O97" s="151">
        <v>0</v>
      </c>
      <c r="P97" s="151">
        <v>0</v>
      </c>
      <c r="Q97" s="151">
        <v>0</v>
      </c>
      <c r="R97" s="152"/>
      <c r="S97" s="152" t="s">
        <v>156</v>
      </c>
      <c r="T97" s="153" t="s">
        <v>157</v>
      </c>
      <c r="U97" s="132">
        <v>0</v>
      </c>
      <c r="V97" s="132">
        <v>0</v>
      </c>
      <c r="W97" s="132"/>
      <c r="X97" s="132" t="s">
        <v>126</v>
      </c>
      <c r="Y97" s="126"/>
      <c r="Z97" s="338"/>
      <c r="AA97" s="338"/>
      <c r="AB97" s="126"/>
      <c r="AC97" s="126"/>
      <c r="AD97" s="126"/>
      <c r="AE97" s="126"/>
      <c r="AF97" s="126"/>
      <c r="AG97" s="126" t="s">
        <v>127</v>
      </c>
      <c r="AH97" s="126"/>
      <c r="AI97" s="126"/>
      <c r="AJ97" s="126"/>
      <c r="AK97" s="126"/>
      <c r="AL97" s="126"/>
      <c r="AM97" s="126"/>
      <c r="AN97" s="126"/>
      <c r="AO97" s="126"/>
      <c r="AP97" s="126"/>
      <c r="AQ97" s="126"/>
      <c r="AR97" s="126"/>
      <c r="AS97" s="126"/>
      <c r="AT97" s="126"/>
      <c r="AU97" s="126"/>
      <c r="AV97" s="126"/>
      <c r="AW97" s="126"/>
      <c r="AX97" s="126"/>
      <c r="AY97" s="126"/>
      <c r="AZ97" s="126"/>
      <c r="BA97" s="126"/>
      <c r="BB97" s="126"/>
      <c r="BC97" s="126"/>
      <c r="BD97" s="126"/>
      <c r="BE97" s="126"/>
      <c r="BF97" s="126"/>
      <c r="BG97" s="126"/>
      <c r="BH97" s="126"/>
    </row>
    <row r="98" spans="1:60">
      <c r="A98" s="136" t="s">
        <v>120</v>
      </c>
      <c r="B98" s="137" t="s">
        <v>86</v>
      </c>
      <c r="C98" s="155" t="s">
        <v>87</v>
      </c>
      <c r="D98" s="138"/>
      <c r="E98" s="139"/>
      <c r="F98" s="140"/>
      <c r="G98" s="140">
        <f>G99+G102+G105+G108+G111+G114+G117+G120+G123+G125+G127</f>
        <v>0</v>
      </c>
      <c r="H98" s="140"/>
      <c r="I98" s="140">
        <v>0</v>
      </c>
      <c r="J98" s="140"/>
      <c r="K98" s="140">
        <v>2444167.2799999998</v>
      </c>
      <c r="L98" s="140"/>
      <c r="M98" s="140"/>
      <c r="N98" s="139"/>
      <c r="O98" s="139"/>
      <c r="P98" s="139"/>
      <c r="Q98" s="139"/>
      <c r="R98" s="140"/>
      <c r="S98" s="140"/>
      <c r="T98" s="141"/>
      <c r="U98" s="135"/>
      <c r="V98" s="135"/>
      <c r="W98" s="135"/>
      <c r="X98" s="135"/>
      <c r="AG98" s="335" t="s">
        <v>121</v>
      </c>
    </row>
    <row r="99" spans="1:60" ht="20.399999999999999">
      <c r="A99" s="142">
        <v>67</v>
      </c>
      <c r="B99" s="143" t="s">
        <v>308</v>
      </c>
      <c r="C99" s="157" t="s">
        <v>302</v>
      </c>
      <c r="D99" s="144" t="s">
        <v>124</v>
      </c>
      <c r="E99" s="145">
        <v>85</v>
      </c>
      <c r="F99" s="347"/>
      <c r="G99" s="146">
        <f>E99*F99</f>
        <v>0</v>
      </c>
      <c r="H99" s="146">
        <v>0</v>
      </c>
      <c r="I99" s="146">
        <v>0</v>
      </c>
      <c r="J99" s="146">
        <v>1116</v>
      </c>
      <c r="K99" s="146">
        <v>94860</v>
      </c>
      <c r="L99" s="146">
        <v>21</v>
      </c>
      <c r="M99" s="146">
        <v>114780.6</v>
      </c>
      <c r="N99" s="145">
        <v>0</v>
      </c>
      <c r="O99" s="145">
        <v>0</v>
      </c>
      <c r="P99" s="145">
        <v>0</v>
      </c>
      <c r="Q99" s="145">
        <v>0</v>
      </c>
      <c r="R99" s="146"/>
      <c r="S99" s="146" t="s">
        <v>156</v>
      </c>
      <c r="T99" s="147" t="s">
        <v>241</v>
      </c>
      <c r="U99" s="132">
        <v>0</v>
      </c>
      <c r="V99" s="132">
        <v>0</v>
      </c>
      <c r="W99" s="132"/>
      <c r="X99" s="132" t="s">
        <v>126</v>
      </c>
      <c r="Y99" s="126"/>
      <c r="Z99" s="338"/>
      <c r="AA99" s="338"/>
      <c r="AB99" s="126"/>
      <c r="AC99" s="126"/>
      <c r="AD99" s="126"/>
      <c r="AE99" s="126"/>
      <c r="AF99" s="126"/>
      <c r="AG99" s="126" t="s">
        <v>127</v>
      </c>
      <c r="AH99" s="126"/>
      <c r="AI99" s="126"/>
      <c r="AJ99" s="126"/>
      <c r="AK99" s="126"/>
      <c r="AL99" s="126"/>
      <c r="AM99" s="126"/>
      <c r="AN99" s="126"/>
      <c r="AO99" s="126"/>
      <c r="AP99" s="126"/>
      <c r="AQ99" s="126"/>
      <c r="AR99" s="126"/>
      <c r="AS99" s="126"/>
      <c r="AT99" s="126"/>
      <c r="AU99" s="126"/>
      <c r="AV99" s="126"/>
      <c r="AW99" s="126"/>
      <c r="AX99" s="126"/>
      <c r="AY99" s="126"/>
      <c r="AZ99" s="126"/>
      <c r="BA99" s="126"/>
      <c r="BB99" s="126"/>
      <c r="BC99" s="126"/>
      <c r="BD99" s="126"/>
      <c r="BE99" s="126"/>
      <c r="BF99" s="126"/>
      <c r="BG99" s="126"/>
      <c r="BH99" s="126"/>
    </row>
    <row r="100" spans="1:60">
      <c r="A100" s="129"/>
      <c r="B100" s="130"/>
      <c r="C100" s="425" t="s">
        <v>309</v>
      </c>
      <c r="D100" s="426"/>
      <c r="E100" s="426"/>
      <c r="F100" s="426"/>
      <c r="G100" s="426"/>
      <c r="H100" s="132"/>
      <c r="I100" s="132"/>
      <c r="J100" s="132"/>
      <c r="K100" s="132"/>
      <c r="L100" s="132"/>
      <c r="M100" s="132"/>
      <c r="N100" s="131"/>
      <c r="O100" s="131"/>
      <c r="P100" s="131"/>
      <c r="Q100" s="131"/>
      <c r="R100" s="132"/>
      <c r="S100" s="132"/>
      <c r="T100" s="132"/>
      <c r="U100" s="132"/>
      <c r="V100" s="132"/>
      <c r="W100" s="132"/>
      <c r="X100" s="132"/>
      <c r="Y100" s="126"/>
      <c r="Z100" s="338"/>
      <c r="AA100" s="338"/>
      <c r="AB100" s="126"/>
      <c r="AC100" s="126"/>
      <c r="AD100" s="126"/>
      <c r="AE100" s="126"/>
      <c r="AF100" s="126"/>
      <c r="AG100" s="126" t="s">
        <v>139</v>
      </c>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row>
    <row r="101" spans="1:60" ht="21">
      <c r="A101" s="129"/>
      <c r="B101" s="130"/>
      <c r="C101" s="423" t="s">
        <v>310</v>
      </c>
      <c r="D101" s="424"/>
      <c r="E101" s="424"/>
      <c r="F101" s="424"/>
      <c r="G101" s="424"/>
      <c r="H101" s="132"/>
      <c r="I101" s="132"/>
      <c r="J101" s="132"/>
      <c r="K101" s="132"/>
      <c r="L101" s="132"/>
      <c r="M101" s="132"/>
      <c r="N101" s="131"/>
      <c r="O101" s="131"/>
      <c r="P101" s="131"/>
      <c r="Q101" s="131"/>
      <c r="R101" s="132"/>
      <c r="S101" s="132"/>
      <c r="T101" s="132"/>
      <c r="U101" s="132"/>
      <c r="V101" s="132"/>
      <c r="W101" s="132"/>
      <c r="X101" s="132"/>
      <c r="Y101" s="126"/>
      <c r="Z101" s="338"/>
      <c r="AA101" s="338"/>
      <c r="AB101" s="126"/>
      <c r="AC101" s="126"/>
      <c r="AD101" s="126"/>
      <c r="AE101" s="126"/>
      <c r="AF101" s="126"/>
      <c r="AG101" s="126" t="s">
        <v>139</v>
      </c>
      <c r="AH101" s="126"/>
      <c r="AI101" s="126"/>
      <c r="AJ101" s="126"/>
      <c r="AK101" s="126"/>
      <c r="AL101" s="126"/>
      <c r="AM101" s="126"/>
      <c r="AN101" s="126"/>
      <c r="AO101" s="126"/>
      <c r="AP101" s="126"/>
      <c r="AQ101" s="126"/>
      <c r="AR101" s="126"/>
      <c r="AS101" s="126"/>
      <c r="AT101" s="126"/>
      <c r="AU101" s="126"/>
      <c r="AV101" s="126"/>
      <c r="AW101" s="126"/>
      <c r="AX101" s="126"/>
      <c r="AY101" s="126"/>
      <c r="AZ101" s="126"/>
      <c r="BA101" s="154" t="str">
        <f>C101</f>
        <v>Popis: Čištění roztokem vody a tenzidového roztoku s vysokou účinností. Čištění bude probíhat mechanicky pomocí vody, případně páry a za pomoci jemných kartáčků se syntetickým vláknem.</v>
      </c>
      <c r="BB101" s="126"/>
      <c r="BC101" s="126"/>
      <c r="BD101" s="126"/>
      <c r="BE101" s="126"/>
      <c r="BF101" s="126"/>
      <c r="BG101" s="126"/>
      <c r="BH101" s="126"/>
    </row>
    <row r="102" spans="1:60">
      <c r="A102" s="142">
        <v>68</v>
      </c>
      <c r="B102" s="143" t="s">
        <v>311</v>
      </c>
      <c r="C102" s="157" t="s">
        <v>303</v>
      </c>
      <c r="D102" s="144" t="s">
        <v>124</v>
      </c>
      <c r="E102" s="145">
        <v>32</v>
      </c>
      <c r="F102" s="347"/>
      <c r="G102" s="146">
        <f>E102*F102</f>
        <v>0</v>
      </c>
      <c r="H102" s="146">
        <v>0</v>
      </c>
      <c r="I102" s="146">
        <v>0</v>
      </c>
      <c r="J102" s="146">
        <v>552</v>
      </c>
      <c r="K102" s="146">
        <v>17664</v>
      </c>
      <c r="L102" s="146">
        <v>21</v>
      </c>
      <c r="M102" s="146">
        <v>21373.439999999999</v>
      </c>
      <c r="N102" s="145">
        <v>0</v>
      </c>
      <c r="O102" s="145">
        <v>0</v>
      </c>
      <c r="P102" s="145">
        <v>0</v>
      </c>
      <c r="Q102" s="145">
        <v>0</v>
      </c>
      <c r="R102" s="146"/>
      <c r="S102" s="146" t="s">
        <v>156</v>
      </c>
      <c r="T102" s="147" t="s">
        <v>241</v>
      </c>
      <c r="U102" s="132">
        <v>0</v>
      </c>
      <c r="V102" s="132">
        <v>0</v>
      </c>
      <c r="W102" s="132"/>
      <c r="X102" s="132" t="s">
        <v>126</v>
      </c>
      <c r="Y102" s="126"/>
      <c r="Z102" s="338"/>
      <c r="AA102" s="338"/>
      <c r="AB102" s="126"/>
      <c r="AC102" s="126"/>
      <c r="AD102" s="126"/>
      <c r="AE102" s="126"/>
      <c r="AF102" s="126"/>
      <c r="AG102" s="126" t="s">
        <v>127</v>
      </c>
      <c r="AH102" s="126"/>
      <c r="AI102" s="126"/>
      <c r="AJ102" s="126"/>
      <c r="AK102" s="126"/>
      <c r="AL102" s="126"/>
      <c r="AM102" s="126"/>
      <c r="AN102" s="126"/>
      <c r="AO102" s="126"/>
      <c r="AP102" s="126"/>
      <c r="AQ102" s="126"/>
      <c r="AR102" s="126"/>
      <c r="AS102" s="126"/>
      <c r="AT102" s="126"/>
      <c r="AU102" s="126"/>
      <c r="AV102" s="126"/>
      <c r="AW102" s="126"/>
      <c r="AX102" s="126"/>
      <c r="AY102" s="126"/>
      <c r="AZ102" s="126"/>
      <c r="BA102" s="126"/>
      <c r="BB102" s="126"/>
      <c r="BC102" s="126"/>
      <c r="BD102" s="126"/>
      <c r="BE102" s="126"/>
      <c r="BF102" s="126"/>
      <c r="BG102" s="126"/>
      <c r="BH102" s="126"/>
    </row>
    <row r="103" spans="1:60">
      <c r="A103" s="129">
        <v>69</v>
      </c>
      <c r="B103" s="130"/>
      <c r="C103" s="425" t="s">
        <v>309</v>
      </c>
      <c r="D103" s="426"/>
      <c r="E103" s="426"/>
      <c r="F103" s="426"/>
      <c r="G103" s="426"/>
      <c r="H103" s="132"/>
      <c r="I103" s="132"/>
      <c r="J103" s="132"/>
      <c r="K103" s="132"/>
      <c r="L103" s="132"/>
      <c r="M103" s="132"/>
      <c r="N103" s="131"/>
      <c r="O103" s="131"/>
      <c r="P103" s="131"/>
      <c r="Q103" s="131"/>
      <c r="R103" s="132"/>
      <c r="S103" s="132"/>
      <c r="T103" s="132"/>
      <c r="U103" s="132"/>
      <c r="V103" s="132"/>
      <c r="W103" s="132"/>
      <c r="X103" s="132"/>
      <c r="Y103" s="126"/>
      <c r="Z103" s="338"/>
      <c r="AA103" s="338"/>
      <c r="AB103" s="126"/>
      <c r="AC103" s="126"/>
      <c r="AD103" s="126"/>
      <c r="AE103" s="126"/>
      <c r="AF103" s="126"/>
      <c r="AG103" s="126" t="s">
        <v>139</v>
      </c>
      <c r="AH103" s="126"/>
      <c r="AI103" s="126"/>
      <c r="AJ103" s="126"/>
      <c r="AK103" s="126"/>
      <c r="AL103" s="126"/>
      <c r="AM103" s="126"/>
      <c r="AN103" s="126"/>
      <c r="AO103" s="126"/>
      <c r="AP103" s="126"/>
      <c r="AQ103" s="126"/>
      <c r="AR103" s="126"/>
      <c r="AS103" s="126"/>
      <c r="AT103" s="126"/>
      <c r="AU103" s="126"/>
      <c r="AV103" s="126"/>
      <c r="AW103" s="126"/>
      <c r="AX103" s="126"/>
      <c r="AY103" s="126"/>
      <c r="AZ103" s="126"/>
      <c r="BA103" s="126"/>
      <c r="BB103" s="126"/>
      <c r="BC103" s="126"/>
      <c r="BD103" s="126"/>
      <c r="BE103" s="126"/>
      <c r="BF103" s="126"/>
      <c r="BG103" s="126"/>
      <c r="BH103" s="126"/>
    </row>
    <row r="104" spans="1:60">
      <c r="A104" s="129"/>
      <c r="B104" s="130"/>
      <c r="C104" s="423" t="s">
        <v>312</v>
      </c>
      <c r="D104" s="424"/>
      <c r="E104" s="424"/>
      <c r="F104" s="424"/>
      <c r="G104" s="424"/>
      <c r="H104" s="132"/>
      <c r="I104" s="132"/>
      <c r="J104" s="132"/>
      <c r="K104" s="132"/>
      <c r="L104" s="132"/>
      <c r="M104" s="132"/>
      <c r="N104" s="131"/>
      <c r="O104" s="131"/>
      <c r="P104" s="131"/>
      <c r="Q104" s="131"/>
      <c r="R104" s="132"/>
      <c r="S104" s="132"/>
      <c r="T104" s="132"/>
      <c r="U104" s="132"/>
      <c r="V104" s="132"/>
      <c r="W104" s="132"/>
      <c r="X104" s="132"/>
      <c r="Y104" s="126"/>
      <c r="Z104" s="338"/>
      <c r="AA104" s="338"/>
      <c r="AB104" s="126"/>
      <c r="AC104" s="126"/>
      <c r="AD104" s="126"/>
      <c r="AE104" s="126"/>
      <c r="AF104" s="126"/>
      <c r="AG104" s="126" t="s">
        <v>139</v>
      </c>
      <c r="AH104" s="126"/>
      <c r="AI104" s="126"/>
      <c r="AJ104" s="126"/>
      <c r="AK104" s="126"/>
      <c r="AL104" s="126"/>
      <c r="AM104" s="126"/>
      <c r="AN104" s="126"/>
      <c r="AO104" s="126"/>
      <c r="AP104" s="126"/>
      <c r="AQ104" s="126"/>
      <c r="AR104" s="126"/>
      <c r="AS104" s="126"/>
      <c r="AT104" s="126"/>
      <c r="AU104" s="126"/>
      <c r="AV104" s="126"/>
      <c r="AW104" s="126"/>
      <c r="AX104" s="126"/>
      <c r="AY104" s="126"/>
      <c r="AZ104" s="126"/>
      <c r="BA104" s="126"/>
      <c r="BB104" s="126"/>
      <c r="BC104" s="126"/>
      <c r="BD104" s="126"/>
      <c r="BE104" s="126"/>
      <c r="BF104" s="126"/>
      <c r="BG104" s="126"/>
      <c r="BH104" s="126"/>
    </row>
    <row r="105" spans="1:60">
      <c r="A105" s="142">
        <v>70</v>
      </c>
      <c r="B105" s="143" t="s">
        <v>313</v>
      </c>
      <c r="C105" s="157" t="s">
        <v>314</v>
      </c>
      <c r="D105" s="144" t="s">
        <v>124</v>
      </c>
      <c r="E105" s="145">
        <v>18</v>
      </c>
      <c r="F105" s="347"/>
      <c r="G105" s="146">
        <f>E105*F105</f>
        <v>0</v>
      </c>
      <c r="H105" s="146">
        <v>0</v>
      </c>
      <c r="I105" s="146">
        <v>0</v>
      </c>
      <c r="J105" s="146">
        <v>978</v>
      </c>
      <c r="K105" s="146">
        <v>17604</v>
      </c>
      <c r="L105" s="146">
        <v>21</v>
      </c>
      <c r="M105" s="146">
        <v>21300.84</v>
      </c>
      <c r="N105" s="145">
        <v>0</v>
      </c>
      <c r="O105" s="145">
        <v>0</v>
      </c>
      <c r="P105" s="145">
        <v>0</v>
      </c>
      <c r="Q105" s="145">
        <v>0</v>
      </c>
      <c r="R105" s="146"/>
      <c r="S105" s="146" t="s">
        <v>156</v>
      </c>
      <c r="T105" s="147" t="s">
        <v>241</v>
      </c>
      <c r="U105" s="132">
        <v>0</v>
      </c>
      <c r="V105" s="132">
        <v>0</v>
      </c>
      <c r="W105" s="132"/>
      <c r="X105" s="132" t="s">
        <v>126</v>
      </c>
      <c r="Y105" s="126"/>
      <c r="Z105" s="338"/>
      <c r="AA105" s="338"/>
      <c r="AB105" s="126"/>
      <c r="AC105" s="126"/>
      <c r="AD105" s="126"/>
      <c r="AE105" s="126"/>
      <c r="AF105" s="126"/>
      <c r="AG105" s="126" t="s">
        <v>127</v>
      </c>
      <c r="AH105" s="126"/>
      <c r="AI105" s="126"/>
      <c r="AJ105" s="126"/>
      <c r="AK105" s="126"/>
      <c r="AL105" s="126"/>
      <c r="AM105" s="126"/>
      <c r="AN105" s="126"/>
      <c r="AO105" s="126"/>
      <c r="AP105" s="126"/>
      <c r="AQ105" s="126"/>
      <c r="AR105" s="126"/>
      <c r="AS105" s="126"/>
      <c r="AT105" s="126"/>
      <c r="AU105" s="126"/>
      <c r="AV105" s="126"/>
      <c r="AW105" s="126"/>
      <c r="AX105" s="126"/>
      <c r="AY105" s="126"/>
      <c r="AZ105" s="126"/>
      <c r="BA105" s="126"/>
      <c r="BB105" s="126"/>
      <c r="BC105" s="126"/>
      <c r="BD105" s="126"/>
      <c r="BE105" s="126"/>
      <c r="BF105" s="126"/>
      <c r="BG105" s="126"/>
      <c r="BH105" s="126"/>
    </row>
    <row r="106" spans="1:60">
      <c r="A106" s="129"/>
      <c r="B106" s="130"/>
      <c r="C106" s="425" t="s">
        <v>309</v>
      </c>
      <c r="D106" s="426"/>
      <c r="E106" s="426"/>
      <c r="F106" s="426"/>
      <c r="G106" s="426"/>
      <c r="H106" s="132"/>
      <c r="I106" s="132"/>
      <c r="J106" s="132"/>
      <c r="K106" s="132"/>
      <c r="L106" s="132"/>
      <c r="M106" s="132"/>
      <c r="N106" s="131"/>
      <c r="O106" s="131"/>
      <c r="P106" s="131"/>
      <c r="Q106" s="131"/>
      <c r="R106" s="132"/>
      <c r="S106" s="132"/>
      <c r="T106" s="132"/>
      <c r="U106" s="132"/>
      <c r="V106" s="132"/>
      <c r="W106" s="132"/>
      <c r="X106" s="132"/>
      <c r="Y106" s="126"/>
      <c r="Z106" s="338"/>
      <c r="AA106" s="338"/>
      <c r="AB106" s="126"/>
      <c r="AC106" s="126"/>
      <c r="AD106" s="126"/>
      <c r="AE106" s="126"/>
      <c r="AF106" s="126"/>
      <c r="AG106" s="126" t="s">
        <v>139</v>
      </c>
      <c r="AH106" s="126"/>
      <c r="AI106" s="126"/>
      <c r="AJ106" s="126"/>
      <c r="AK106" s="126"/>
      <c r="AL106" s="126"/>
      <c r="AM106" s="126"/>
      <c r="AN106" s="126"/>
      <c r="AO106" s="126"/>
      <c r="AP106" s="126"/>
      <c r="AQ106" s="126"/>
      <c r="AR106" s="126"/>
      <c r="AS106" s="126"/>
      <c r="AT106" s="126"/>
      <c r="AU106" s="126"/>
      <c r="AV106" s="126"/>
      <c r="AW106" s="126"/>
      <c r="AX106" s="126"/>
      <c r="AY106" s="126"/>
      <c r="AZ106" s="126"/>
      <c r="BA106" s="126"/>
      <c r="BB106" s="126"/>
      <c r="BC106" s="126"/>
      <c r="BD106" s="126"/>
      <c r="BE106" s="126"/>
      <c r="BF106" s="126"/>
      <c r="BG106" s="126"/>
      <c r="BH106" s="126"/>
    </row>
    <row r="107" spans="1:60" ht="61.8">
      <c r="A107" s="129"/>
      <c r="B107" s="130"/>
      <c r="C107" s="423" t="s">
        <v>315</v>
      </c>
      <c r="D107" s="424"/>
      <c r="E107" s="424"/>
      <c r="F107" s="424"/>
      <c r="G107" s="424"/>
      <c r="H107" s="132"/>
      <c r="I107" s="132"/>
      <c r="J107" s="132"/>
      <c r="K107" s="132"/>
      <c r="L107" s="132"/>
      <c r="M107" s="132"/>
      <c r="N107" s="131"/>
      <c r="O107" s="131"/>
      <c r="P107" s="131"/>
      <c r="Q107" s="131"/>
      <c r="R107" s="132"/>
      <c r="S107" s="132"/>
      <c r="T107" s="132"/>
      <c r="U107" s="132"/>
      <c r="V107" s="132"/>
      <c r="W107" s="132"/>
      <c r="X107" s="132"/>
      <c r="Y107" s="126"/>
      <c r="Z107" s="338"/>
      <c r="AA107" s="338"/>
      <c r="AB107" s="126"/>
      <c r="AC107" s="126"/>
      <c r="AD107" s="126"/>
      <c r="AE107" s="126"/>
      <c r="AF107" s="126"/>
      <c r="AG107" s="126" t="s">
        <v>139</v>
      </c>
      <c r="AH107" s="126"/>
      <c r="AI107" s="126"/>
      <c r="AJ107" s="126"/>
      <c r="AK107" s="126"/>
      <c r="AL107" s="126"/>
      <c r="AM107" s="126"/>
      <c r="AN107" s="126"/>
      <c r="AO107" s="126"/>
      <c r="AP107" s="126"/>
      <c r="AQ107" s="126"/>
      <c r="AR107" s="126"/>
      <c r="AS107" s="126"/>
      <c r="AT107" s="126"/>
      <c r="AU107" s="126"/>
      <c r="AV107" s="126"/>
      <c r="AW107" s="126"/>
      <c r="AX107" s="126"/>
      <c r="AY107" s="126"/>
      <c r="AZ107" s="126"/>
      <c r="BA107" s="154" t="str">
        <f>C107</f>
        <v>Popis: Čištění roztokem demineralizované vody, čištění bude probíhat mechnicky pomocí vody, případně páry a čistící pasty a za pomoci jemných kartáčků se syntetickým vláknem. V případě jižní strany fasády bude již před čištěním povrch kamene předzpevněn organokřemičitými prostředky. V rámci této fáze bude očištěna i převážná část vpitých prachových depozitů. Případné krusty a zčernalé plochy budou dočištěny metodou mikroabrazivního čistění s regulací tlaku a vhodně zvoleného abraziva (zde zřejmě užití měkkého alumosilikátu, popř. jemně mletých korundů).</v>
      </c>
      <c r="BB107" s="126"/>
      <c r="BC107" s="126"/>
      <c r="BD107" s="126"/>
      <c r="BE107" s="126"/>
      <c r="BF107" s="126"/>
      <c r="BG107" s="126"/>
      <c r="BH107" s="126"/>
    </row>
    <row r="108" spans="1:60">
      <c r="A108" s="142">
        <v>71</v>
      </c>
      <c r="B108" s="143" t="s">
        <v>316</v>
      </c>
      <c r="C108" s="157" t="s">
        <v>317</v>
      </c>
      <c r="D108" s="144" t="s">
        <v>124</v>
      </c>
      <c r="E108" s="145">
        <v>32</v>
      </c>
      <c r="F108" s="347"/>
      <c r="G108" s="146">
        <f>E108*F108</f>
        <v>0</v>
      </c>
      <c r="H108" s="146">
        <v>0</v>
      </c>
      <c r="I108" s="146">
        <v>0</v>
      </c>
      <c r="J108" s="146">
        <v>2254</v>
      </c>
      <c r="K108" s="146">
        <v>72128</v>
      </c>
      <c r="L108" s="146">
        <v>21</v>
      </c>
      <c r="M108" s="146">
        <v>87274.880000000005</v>
      </c>
      <c r="N108" s="145">
        <v>0</v>
      </c>
      <c r="O108" s="145">
        <v>0</v>
      </c>
      <c r="P108" s="145">
        <v>0</v>
      </c>
      <c r="Q108" s="145">
        <v>0</v>
      </c>
      <c r="R108" s="146"/>
      <c r="S108" s="146" t="s">
        <v>156</v>
      </c>
      <c r="T108" s="147" t="s">
        <v>241</v>
      </c>
      <c r="U108" s="132">
        <v>0</v>
      </c>
      <c r="V108" s="132">
        <v>0</v>
      </c>
      <c r="W108" s="132"/>
      <c r="X108" s="132" t="s">
        <v>126</v>
      </c>
      <c r="Y108" s="126"/>
      <c r="Z108" s="338"/>
      <c r="AA108" s="338"/>
      <c r="AB108" s="126"/>
      <c r="AC108" s="126"/>
      <c r="AD108" s="126"/>
      <c r="AE108" s="126"/>
      <c r="AF108" s="126"/>
      <c r="AG108" s="126" t="s">
        <v>127</v>
      </c>
      <c r="AH108" s="126"/>
      <c r="AI108" s="126"/>
      <c r="AJ108" s="126"/>
      <c r="AK108" s="126"/>
      <c r="AL108" s="126"/>
      <c r="AM108" s="126"/>
      <c r="AN108" s="126"/>
      <c r="AO108" s="126"/>
      <c r="AP108" s="126"/>
      <c r="AQ108" s="126"/>
      <c r="AR108" s="126"/>
      <c r="AS108" s="126"/>
      <c r="AT108" s="126"/>
      <c r="AU108" s="126"/>
      <c r="AV108" s="126"/>
      <c r="AW108" s="126"/>
      <c r="AX108" s="126"/>
      <c r="AY108" s="126"/>
      <c r="AZ108" s="126"/>
      <c r="BA108" s="126"/>
      <c r="BB108" s="126"/>
      <c r="BC108" s="126"/>
      <c r="BD108" s="126"/>
      <c r="BE108" s="126"/>
      <c r="BF108" s="126"/>
      <c r="BG108" s="126"/>
      <c r="BH108" s="126"/>
    </row>
    <row r="109" spans="1:60">
      <c r="A109" s="129"/>
      <c r="B109" s="130"/>
      <c r="C109" s="425" t="s">
        <v>309</v>
      </c>
      <c r="D109" s="426"/>
      <c r="E109" s="426"/>
      <c r="F109" s="426"/>
      <c r="G109" s="426"/>
      <c r="H109" s="132"/>
      <c r="I109" s="132"/>
      <c r="J109" s="132"/>
      <c r="K109" s="132"/>
      <c r="L109" s="132"/>
      <c r="M109" s="132"/>
      <c r="N109" s="131"/>
      <c r="O109" s="131"/>
      <c r="P109" s="131"/>
      <c r="Q109" s="131"/>
      <c r="R109" s="132"/>
      <c r="S109" s="132"/>
      <c r="T109" s="132"/>
      <c r="U109" s="132"/>
      <c r="V109" s="132"/>
      <c r="W109" s="132"/>
      <c r="X109" s="132"/>
      <c r="Y109" s="126"/>
      <c r="Z109" s="338"/>
      <c r="AA109" s="338"/>
      <c r="AB109" s="126"/>
      <c r="AC109" s="126"/>
      <c r="AD109" s="126"/>
      <c r="AE109" s="126"/>
      <c r="AF109" s="126"/>
      <c r="AG109" s="126" t="s">
        <v>139</v>
      </c>
      <c r="AH109" s="126"/>
      <c r="AI109" s="126"/>
      <c r="AJ109" s="126"/>
      <c r="AK109" s="126"/>
      <c r="AL109" s="126"/>
      <c r="AM109" s="126"/>
      <c r="AN109" s="126"/>
      <c r="AO109" s="126"/>
      <c r="AP109" s="126"/>
      <c r="AQ109" s="126"/>
      <c r="AR109" s="126"/>
      <c r="AS109" s="126"/>
      <c r="AT109" s="126"/>
      <c r="AU109" s="126"/>
      <c r="AV109" s="126"/>
      <c r="AW109" s="126"/>
      <c r="AX109" s="126"/>
      <c r="AY109" s="126"/>
      <c r="AZ109" s="126"/>
      <c r="BA109" s="126"/>
      <c r="BB109" s="126"/>
      <c r="BC109" s="126"/>
      <c r="BD109" s="126"/>
      <c r="BE109" s="126"/>
      <c r="BF109" s="126"/>
      <c r="BG109" s="126"/>
      <c r="BH109" s="126"/>
    </row>
    <row r="110" spans="1:60">
      <c r="A110" s="129"/>
      <c r="B110" s="130"/>
      <c r="C110" s="423" t="s">
        <v>318</v>
      </c>
      <c r="D110" s="424"/>
      <c r="E110" s="424"/>
      <c r="F110" s="424"/>
      <c r="G110" s="424"/>
      <c r="H110" s="132"/>
      <c r="I110" s="132"/>
      <c r="J110" s="132"/>
      <c r="K110" s="132"/>
      <c r="L110" s="132"/>
      <c r="M110" s="132"/>
      <c r="N110" s="131"/>
      <c r="O110" s="131"/>
      <c r="P110" s="131"/>
      <c r="Q110" s="131"/>
      <c r="R110" s="132"/>
      <c r="S110" s="132"/>
      <c r="T110" s="132"/>
      <c r="U110" s="132"/>
      <c r="V110" s="132"/>
      <c r="W110" s="132"/>
      <c r="X110" s="132"/>
      <c r="Y110" s="126"/>
      <c r="Z110" s="338"/>
      <c r="AA110" s="338"/>
      <c r="AB110" s="126"/>
      <c r="AC110" s="126"/>
      <c r="AD110" s="126"/>
      <c r="AE110" s="126"/>
      <c r="AF110" s="126"/>
      <c r="AG110" s="126" t="s">
        <v>139</v>
      </c>
      <c r="AH110" s="126"/>
      <c r="AI110" s="126"/>
      <c r="AJ110" s="126"/>
      <c r="AK110" s="126"/>
      <c r="AL110" s="126"/>
      <c r="AM110" s="126"/>
      <c r="AN110" s="126"/>
      <c r="AO110" s="126"/>
      <c r="AP110" s="126"/>
      <c r="AQ110" s="126"/>
      <c r="AR110" s="126"/>
      <c r="AS110" s="126"/>
      <c r="AT110" s="126"/>
      <c r="AU110" s="126"/>
      <c r="AV110" s="126"/>
      <c r="AW110" s="126"/>
      <c r="AX110" s="126"/>
      <c r="AY110" s="126"/>
      <c r="AZ110" s="126"/>
      <c r="BA110" s="126"/>
      <c r="BB110" s="126"/>
      <c r="BC110" s="126"/>
      <c r="BD110" s="126"/>
      <c r="BE110" s="126"/>
      <c r="BF110" s="126"/>
      <c r="BG110" s="126"/>
      <c r="BH110" s="126"/>
    </row>
    <row r="111" spans="1:60">
      <c r="A111" s="142">
        <v>72</v>
      </c>
      <c r="B111" s="143" t="s">
        <v>319</v>
      </c>
      <c r="C111" s="157" t="s">
        <v>304</v>
      </c>
      <c r="D111" s="144" t="s">
        <v>124</v>
      </c>
      <c r="E111" s="145">
        <v>32</v>
      </c>
      <c r="F111" s="347"/>
      <c r="G111" s="146">
        <f>E111*F111</f>
        <v>0</v>
      </c>
      <c r="H111" s="146">
        <v>0</v>
      </c>
      <c r="I111" s="146">
        <v>0</v>
      </c>
      <c r="J111" s="146">
        <v>1955</v>
      </c>
      <c r="K111" s="146">
        <v>62560</v>
      </c>
      <c r="L111" s="146">
        <v>21</v>
      </c>
      <c r="M111" s="146">
        <v>75697.600000000006</v>
      </c>
      <c r="N111" s="145">
        <v>0</v>
      </c>
      <c r="O111" s="145">
        <v>0</v>
      </c>
      <c r="P111" s="145">
        <v>0</v>
      </c>
      <c r="Q111" s="145">
        <v>0</v>
      </c>
      <c r="R111" s="146"/>
      <c r="S111" s="146" t="s">
        <v>156</v>
      </c>
      <c r="T111" s="147" t="s">
        <v>241</v>
      </c>
      <c r="U111" s="132">
        <v>0</v>
      </c>
      <c r="V111" s="132">
        <v>0</v>
      </c>
      <c r="W111" s="132"/>
      <c r="X111" s="132" t="s">
        <v>126</v>
      </c>
      <c r="Y111" s="126"/>
      <c r="Z111" s="338"/>
      <c r="AA111" s="338"/>
      <c r="AB111" s="126"/>
      <c r="AC111" s="126"/>
      <c r="AD111" s="126"/>
      <c r="AE111" s="126"/>
      <c r="AF111" s="126"/>
      <c r="AG111" s="126" t="s">
        <v>127</v>
      </c>
      <c r="AH111" s="126"/>
      <c r="AI111" s="126"/>
      <c r="AJ111" s="126"/>
      <c r="AK111" s="126"/>
      <c r="AL111" s="126"/>
      <c r="AM111" s="126"/>
      <c r="AN111" s="126"/>
      <c r="AO111" s="126"/>
      <c r="AP111" s="126"/>
      <c r="AQ111" s="126"/>
      <c r="AR111" s="126"/>
      <c r="AS111" s="126"/>
      <c r="AT111" s="126"/>
      <c r="AU111" s="126"/>
      <c r="AV111" s="126"/>
      <c r="AW111" s="126"/>
      <c r="AX111" s="126"/>
      <c r="AY111" s="126"/>
      <c r="AZ111" s="126"/>
      <c r="BA111" s="126"/>
      <c r="BB111" s="126"/>
      <c r="BC111" s="126"/>
      <c r="BD111" s="126"/>
      <c r="BE111" s="126"/>
      <c r="BF111" s="126"/>
      <c r="BG111" s="126"/>
      <c r="BH111" s="126"/>
    </row>
    <row r="112" spans="1:60">
      <c r="A112" s="129"/>
      <c r="B112" s="130"/>
      <c r="C112" s="425" t="s">
        <v>309</v>
      </c>
      <c r="D112" s="426"/>
      <c r="E112" s="426"/>
      <c r="F112" s="426"/>
      <c r="G112" s="426"/>
      <c r="H112" s="132"/>
      <c r="I112" s="132"/>
      <c r="J112" s="132"/>
      <c r="K112" s="132"/>
      <c r="L112" s="132"/>
      <c r="M112" s="132"/>
      <c r="N112" s="131"/>
      <c r="O112" s="131"/>
      <c r="P112" s="131"/>
      <c r="Q112" s="131"/>
      <c r="R112" s="132"/>
      <c r="S112" s="132"/>
      <c r="T112" s="132"/>
      <c r="U112" s="132"/>
      <c r="V112" s="132"/>
      <c r="W112" s="132"/>
      <c r="X112" s="132"/>
      <c r="Y112" s="126"/>
      <c r="Z112" s="338"/>
      <c r="AA112" s="338"/>
      <c r="AB112" s="126"/>
      <c r="AC112" s="126"/>
      <c r="AD112" s="126"/>
      <c r="AE112" s="126"/>
      <c r="AF112" s="126"/>
      <c r="AG112" s="126" t="s">
        <v>139</v>
      </c>
      <c r="AH112" s="126"/>
      <c r="AI112" s="126"/>
      <c r="AJ112" s="126"/>
      <c r="AK112" s="126"/>
      <c r="AL112" s="126"/>
      <c r="AM112" s="126"/>
      <c r="AN112" s="126"/>
      <c r="AO112" s="126"/>
      <c r="AP112" s="126"/>
      <c r="AQ112" s="126"/>
      <c r="AR112" s="126"/>
      <c r="AS112" s="126"/>
      <c r="AT112" s="126"/>
      <c r="AU112" s="126"/>
      <c r="AV112" s="126"/>
      <c r="AW112" s="126"/>
      <c r="AX112" s="126"/>
      <c r="AY112" s="126"/>
      <c r="AZ112" s="126"/>
      <c r="BA112" s="126"/>
      <c r="BB112" s="126"/>
      <c r="BC112" s="126"/>
      <c r="BD112" s="126"/>
      <c r="BE112" s="126"/>
      <c r="BF112" s="126"/>
      <c r="BG112" s="126"/>
      <c r="BH112" s="126"/>
    </row>
    <row r="113" spans="1:60">
      <c r="A113" s="129"/>
      <c r="B113" s="130"/>
      <c r="C113" s="423" t="s">
        <v>320</v>
      </c>
      <c r="D113" s="424"/>
      <c r="E113" s="424"/>
      <c r="F113" s="424"/>
      <c r="G113" s="424"/>
      <c r="H113" s="132"/>
      <c r="I113" s="132"/>
      <c r="J113" s="132"/>
      <c r="K113" s="132"/>
      <c r="L113" s="132"/>
      <c r="M113" s="132"/>
      <c r="N113" s="131"/>
      <c r="O113" s="131"/>
      <c r="P113" s="131"/>
      <c r="Q113" s="131"/>
      <c r="R113" s="132"/>
      <c r="S113" s="132"/>
      <c r="T113" s="132"/>
      <c r="U113" s="132"/>
      <c r="V113" s="132"/>
      <c r="W113" s="132"/>
      <c r="X113" s="132"/>
      <c r="Y113" s="126"/>
      <c r="Z113" s="338"/>
      <c r="AA113" s="338"/>
      <c r="AB113" s="126"/>
      <c r="AC113" s="126"/>
      <c r="AD113" s="126"/>
      <c r="AE113" s="126"/>
      <c r="AF113" s="126"/>
      <c r="AG113" s="126" t="s">
        <v>139</v>
      </c>
      <c r="AH113" s="126"/>
      <c r="AI113" s="126"/>
      <c r="AJ113" s="126"/>
      <c r="AK113" s="126"/>
      <c r="AL113" s="126"/>
      <c r="AM113" s="126"/>
      <c r="AN113" s="126"/>
      <c r="AO113" s="126"/>
      <c r="AP113" s="126"/>
      <c r="AQ113" s="126"/>
      <c r="AR113" s="126"/>
      <c r="AS113" s="126"/>
      <c r="AT113" s="126"/>
      <c r="AU113" s="126"/>
      <c r="AV113" s="126"/>
      <c r="AW113" s="126"/>
      <c r="AX113" s="126"/>
      <c r="AY113" s="126"/>
      <c r="AZ113" s="126"/>
      <c r="BA113" s="126"/>
      <c r="BB113" s="126"/>
      <c r="BC113" s="126"/>
      <c r="BD113" s="126"/>
      <c r="BE113" s="126"/>
      <c r="BF113" s="126"/>
      <c r="BG113" s="126"/>
      <c r="BH113" s="126"/>
    </row>
    <row r="114" spans="1:60">
      <c r="A114" s="142">
        <v>73</v>
      </c>
      <c r="B114" s="143" t="s">
        <v>321</v>
      </c>
      <c r="C114" s="157" t="s">
        <v>322</v>
      </c>
      <c r="D114" s="144" t="s">
        <v>150</v>
      </c>
      <c r="E114" s="145">
        <v>126</v>
      </c>
      <c r="F114" s="347"/>
      <c r="G114" s="146">
        <f>E114*F114</f>
        <v>0</v>
      </c>
      <c r="H114" s="146">
        <v>0</v>
      </c>
      <c r="I114" s="146">
        <v>0</v>
      </c>
      <c r="J114" s="146">
        <v>748</v>
      </c>
      <c r="K114" s="146">
        <v>94248</v>
      </c>
      <c r="L114" s="146">
        <v>21</v>
      </c>
      <c r="M114" s="146">
        <v>114040.08</v>
      </c>
      <c r="N114" s="145">
        <v>0</v>
      </c>
      <c r="O114" s="145">
        <v>0</v>
      </c>
      <c r="P114" s="145">
        <v>0</v>
      </c>
      <c r="Q114" s="145">
        <v>0</v>
      </c>
      <c r="R114" s="146"/>
      <c r="S114" s="146" t="s">
        <v>156</v>
      </c>
      <c r="T114" s="147" t="s">
        <v>241</v>
      </c>
      <c r="U114" s="132">
        <v>0</v>
      </c>
      <c r="V114" s="132">
        <v>0</v>
      </c>
      <c r="W114" s="132"/>
      <c r="X114" s="132" t="s">
        <v>126</v>
      </c>
      <c r="Y114" s="126"/>
      <c r="Z114" s="338"/>
      <c r="AA114" s="338"/>
      <c r="AB114" s="126"/>
      <c r="AC114" s="126"/>
      <c r="AD114" s="126"/>
      <c r="AE114" s="126"/>
      <c r="AF114" s="126"/>
      <c r="AG114" s="126" t="s">
        <v>127</v>
      </c>
      <c r="AH114" s="126"/>
      <c r="AI114" s="126"/>
      <c r="AJ114" s="126"/>
      <c r="AK114" s="126"/>
      <c r="AL114" s="126"/>
      <c r="AM114" s="126"/>
      <c r="AN114" s="126"/>
      <c r="AO114" s="126"/>
      <c r="AP114" s="126"/>
      <c r="AQ114" s="126"/>
      <c r="AR114" s="126"/>
      <c r="AS114" s="126"/>
      <c r="AT114" s="126"/>
      <c r="AU114" s="126"/>
      <c r="AV114" s="126"/>
      <c r="AW114" s="126"/>
      <c r="AX114" s="126"/>
      <c r="AY114" s="126"/>
      <c r="AZ114" s="126"/>
      <c r="BA114" s="126"/>
      <c r="BB114" s="126"/>
      <c r="BC114" s="126"/>
      <c r="BD114" s="126"/>
      <c r="BE114" s="126"/>
      <c r="BF114" s="126"/>
      <c r="BG114" s="126"/>
      <c r="BH114" s="126"/>
    </row>
    <row r="115" spans="1:60">
      <c r="A115" s="129"/>
      <c r="B115" s="130"/>
      <c r="C115" s="425" t="s">
        <v>309</v>
      </c>
      <c r="D115" s="426"/>
      <c r="E115" s="426"/>
      <c r="F115" s="426"/>
      <c r="G115" s="426"/>
      <c r="H115" s="132"/>
      <c r="I115" s="132"/>
      <c r="J115" s="132"/>
      <c r="K115" s="132"/>
      <c r="L115" s="132"/>
      <c r="M115" s="132"/>
      <c r="N115" s="131"/>
      <c r="O115" s="131"/>
      <c r="P115" s="131"/>
      <c r="Q115" s="131"/>
      <c r="R115" s="132"/>
      <c r="S115" s="132"/>
      <c r="T115" s="132"/>
      <c r="U115" s="132"/>
      <c r="V115" s="132"/>
      <c r="W115" s="132"/>
      <c r="X115" s="132"/>
      <c r="Y115" s="126"/>
      <c r="Z115" s="338"/>
      <c r="AA115" s="338"/>
      <c r="AB115" s="126"/>
      <c r="AC115" s="126"/>
      <c r="AD115" s="126"/>
      <c r="AE115" s="126"/>
      <c r="AF115" s="126"/>
      <c r="AG115" s="126" t="s">
        <v>139</v>
      </c>
      <c r="AH115" s="126"/>
      <c r="AI115" s="126"/>
      <c r="AJ115" s="126"/>
      <c r="AK115" s="126"/>
      <c r="AL115" s="126"/>
      <c r="AM115" s="126"/>
      <c r="AN115" s="126"/>
      <c r="AO115" s="126"/>
      <c r="AP115" s="126"/>
      <c r="AQ115" s="126"/>
      <c r="AR115" s="126"/>
      <c r="AS115" s="126"/>
      <c r="AT115" s="126"/>
      <c r="AU115" s="126"/>
      <c r="AV115" s="126"/>
      <c r="AW115" s="126"/>
      <c r="AX115" s="126"/>
      <c r="AY115" s="126"/>
      <c r="AZ115" s="126"/>
      <c r="BA115" s="126"/>
      <c r="BB115" s="126"/>
      <c r="BC115" s="126"/>
      <c r="BD115" s="126"/>
      <c r="BE115" s="126"/>
      <c r="BF115" s="126"/>
      <c r="BG115" s="126"/>
      <c r="BH115" s="126"/>
    </row>
    <row r="116" spans="1:60" ht="21">
      <c r="A116" s="129"/>
      <c r="B116" s="130"/>
      <c r="C116" s="423" t="s">
        <v>323</v>
      </c>
      <c r="D116" s="424"/>
      <c r="E116" s="424"/>
      <c r="F116" s="424"/>
      <c r="G116" s="424"/>
      <c r="H116" s="132"/>
      <c r="I116" s="132"/>
      <c r="J116" s="132"/>
      <c r="K116" s="132"/>
      <c r="L116" s="132"/>
      <c r="M116" s="132"/>
      <c r="N116" s="131"/>
      <c r="O116" s="131"/>
      <c r="P116" s="131"/>
      <c r="Q116" s="131"/>
      <c r="R116" s="132"/>
      <c r="S116" s="132"/>
      <c r="T116" s="132"/>
      <c r="U116" s="132"/>
      <c r="V116" s="132"/>
      <c r="W116" s="132"/>
      <c r="X116" s="132"/>
      <c r="Y116" s="126"/>
      <c r="Z116" s="338"/>
      <c r="AA116" s="338"/>
      <c r="AB116" s="126"/>
      <c r="AC116" s="126"/>
      <c r="AD116" s="126"/>
      <c r="AE116" s="126"/>
      <c r="AF116" s="126"/>
      <c r="AG116" s="126" t="s">
        <v>139</v>
      </c>
      <c r="AH116" s="126"/>
      <c r="AI116" s="126"/>
      <c r="AJ116" s="126"/>
      <c r="AK116" s="126"/>
      <c r="AL116" s="126"/>
      <c r="AM116" s="126"/>
      <c r="AN116" s="126"/>
      <c r="AO116" s="126"/>
      <c r="AP116" s="126"/>
      <c r="AQ116" s="126"/>
      <c r="AR116" s="126"/>
      <c r="AS116" s="126"/>
      <c r="AT116" s="126"/>
      <c r="AU116" s="126"/>
      <c r="AV116" s="126"/>
      <c r="AW116" s="126"/>
      <c r="AX116" s="126"/>
      <c r="AY116" s="126"/>
      <c r="AZ116" s="126"/>
      <c r="BA116" s="154" t="str">
        <f>C116</f>
        <v>Bud provedena revize, kdy budou odstraněny zbytky původních tmelů. Spáry budou doplněny šedým minerálním tmelem.</v>
      </c>
      <c r="BB116" s="126"/>
      <c r="BC116" s="126"/>
      <c r="BD116" s="126"/>
      <c r="BE116" s="126"/>
      <c r="BF116" s="126"/>
      <c r="BG116" s="126"/>
      <c r="BH116" s="126"/>
    </row>
    <row r="117" spans="1:60">
      <c r="A117" s="142">
        <v>74</v>
      </c>
      <c r="B117" s="143" t="s">
        <v>324</v>
      </c>
      <c r="C117" s="157" t="s">
        <v>305</v>
      </c>
      <c r="D117" s="144" t="s">
        <v>124</v>
      </c>
      <c r="E117" s="145">
        <v>85</v>
      </c>
      <c r="F117" s="347"/>
      <c r="G117" s="146">
        <f>E117*F117</f>
        <v>0</v>
      </c>
      <c r="H117" s="146">
        <v>0</v>
      </c>
      <c r="I117" s="146">
        <v>0</v>
      </c>
      <c r="J117" s="146">
        <v>460</v>
      </c>
      <c r="K117" s="146">
        <v>39100</v>
      </c>
      <c r="L117" s="146">
        <v>21</v>
      </c>
      <c r="M117" s="146">
        <v>47311</v>
      </c>
      <c r="N117" s="145">
        <v>0</v>
      </c>
      <c r="O117" s="145">
        <v>0</v>
      </c>
      <c r="P117" s="145">
        <v>0</v>
      </c>
      <c r="Q117" s="145">
        <v>0</v>
      </c>
      <c r="R117" s="146"/>
      <c r="S117" s="146" t="s">
        <v>156</v>
      </c>
      <c r="T117" s="147" t="s">
        <v>241</v>
      </c>
      <c r="U117" s="132">
        <v>0</v>
      </c>
      <c r="V117" s="132">
        <v>0</v>
      </c>
      <c r="W117" s="132"/>
      <c r="X117" s="132" t="s">
        <v>126</v>
      </c>
      <c r="Y117" s="126"/>
      <c r="Z117" s="338"/>
      <c r="AA117" s="338"/>
      <c r="AB117" s="126"/>
      <c r="AC117" s="126"/>
      <c r="AD117" s="126"/>
      <c r="AE117" s="126"/>
      <c r="AF117" s="126"/>
      <c r="AG117" s="126" t="s">
        <v>127</v>
      </c>
      <c r="AH117" s="126"/>
      <c r="AI117" s="126"/>
      <c r="AJ117" s="126"/>
      <c r="AK117" s="126"/>
      <c r="AL117" s="126"/>
      <c r="AM117" s="126"/>
      <c r="AN117" s="126"/>
      <c r="AO117" s="126"/>
      <c r="AP117" s="126"/>
      <c r="AQ117" s="126"/>
      <c r="AR117" s="126"/>
      <c r="AS117" s="126"/>
      <c r="AT117" s="126"/>
      <c r="AU117" s="126"/>
      <c r="AV117" s="126"/>
      <c r="AW117" s="126"/>
      <c r="AX117" s="126"/>
      <c r="AY117" s="126"/>
      <c r="AZ117" s="126"/>
      <c r="BA117" s="126"/>
      <c r="BB117" s="126"/>
      <c r="BC117" s="126"/>
      <c r="BD117" s="126"/>
      <c r="BE117" s="126"/>
      <c r="BF117" s="126"/>
      <c r="BG117" s="126"/>
      <c r="BH117" s="126"/>
    </row>
    <row r="118" spans="1:60">
      <c r="A118" s="129"/>
      <c r="B118" s="130"/>
      <c r="C118" s="425" t="s">
        <v>309</v>
      </c>
      <c r="D118" s="426"/>
      <c r="E118" s="426"/>
      <c r="F118" s="426"/>
      <c r="G118" s="426"/>
      <c r="H118" s="132"/>
      <c r="I118" s="132"/>
      <c r="J118" s="132"/>
      <c r="K118" s="132"/>
      <c r="L118" s="132"/>
      <c r="M118" s="132"/>
      <c r="N118" s="131"/>
      <c r="O118" s="131"/>
      <c r="P118" s="131"/>
      <c r="Q118" s="131"/>
      <c r="R118" s="132"/>
      <c r="S118" s="132"/>
      <c r="T118" s="132"/>
      <c r="U118" s="132"/>
      <c r="V118" s="132"/>
      <c r="W118" s="132"/>
      <c r="X118" s="132"/>
      <c r="Y118" s="126"/>
      <c r="Z118" s="338"/>
      <c r="AA118" s="338"/>
      <c r="AB118" s="126"/>
      <c r="AC118" s="126"/>
      <c r="AD118" s="126"/>
      <c r="AE118" s="126"/>
      <c r="AF118" s="126"/>
      <c r="AG118" s="126" t="s">
        <v>139</v>
      </c>
      <c r="AH118" s="126"/>
      <c r="AI118" s="126"/>
      <c r="AJ118" s="126"/>
      <c r="AK118" s="126"/>
      <c r="AL118" s="126"/>
      <c r="AM118" s="126"/>
      <c r="AN118" s="126"/>
      <c r="AO118" s="126"/>
      <c r="AP118" s="126"/>
      <c r="AQ118" s="126"/>
      <c r="AR118" s="126"/>
      <c r="AS118" s="126"/>
      <c r="AT118" s="126"/>
      <c r="AU118" s="126"/>
      <c r="AV118" s="126"/>
      <c r="AW118" s="126"/>
      <c r="AX118" s="126"/>
      <c r="AY118" s="126"/>
      <c r="AZ118" s="126"/>
      <c r="BA118" s="126"/>
      <c r="BB118" s="126"/>
      <c r="BC118" s="126"/>
      <c r="BD118" s="126"/>
      <c r="BE118" s="126"/>
      <c r="BF118" s="126"/>
      <c r="BG118" s="126"/>
      <c r="BH118" s="126"/>
    </row>
    <row r="119" spans="1:60" ht="21">
      <c r="A119" s="129"/>
      <c r="B119" s="130"/>
      <c r="C119" s="423" t="s">
        <v>325</v>
      </c>
      <c r="D119" s="424"/>
      <c r="E119" s="424"/>
      <c r="F119" s="424"/>
      <c r="G119" s="424"/>
      <c r="H119" s="132"/>
      <c r="I119" s="132"/>
      <c r="J119" s="132"/>
      <c r="K119" s="132"/>
      <c r="L119" s="132"/>
      <c r="M119" s="132"/>
      <c r="N119" s="131"/>
      <c r="O119" s="131"/>
      <c r="P119" s="131"/>
      <c r="Q119" s="131"/>
      <c r="R119" s="132"/>
      <c r="S119" s="132"/>
      <c r="T119" s="132"/>
      <c r="U119" s="132"/>
      <c r="V119" s="132"/>
      <c r="W119" s="132"/>
      <c r="X119" s="132"/>
      <c r="Y119" s="126"/>
      <c r="Z119" s="338"/>
      <c r="AA119" s="338"/>
      <c r="AB119" s="126"/>
      <c r="AC119" s="126"/>
      <c r="AD119" s="126"/>
      <c r="AE119" s="126"/>
      <c r="AF119" s="126"/>
      <c r="AG119" s="126" t="s">
        <v>139</v>
      </c>
      <c r="AH119" s="126"/>
      <c r="AI119" s="126"/>
      <c r="AJ119" s="126"/>
      <c r="AK119" s="126"/>
      <c r="AL119" s="126"/>
      <c r="AM119" s="126"/>
      <c r="AN119" s="126"/>
      <c r="AO119" s="126"/>
      <c r="AP119" s="126"/>
      <c r="AQ119" s="126"/>
      <c r="AR119" s="126"/>
      <c r="AS119" s="126"/>
      <c r="AT119" s="126"/>
      <c r="AU119" s="126"/>
      <c r="AV119" s="126"/>
      <c r="AW119" s="126"/>
      <c r="AX119" s="126"/>
      <c r="AY119" s="126"/>
      <c r="AZ119" s="126"/>
      <c r="BA119" s="154" t="str">
        <f>C119</f>
        <v>Velké barevné kontrasty jednotlivých částí díla budou uklidněny lazurní retuší. Vzhledem k tomu, že barevnost kamene není stejnorodá, proto bude použito více barevných odstínů a jejich kombinace.</v>
      </c>
      <c r="BB119" s="126"/>
      <c r="BC119" s="126"/>
      <c r="BD119" s="126"/>
      <c r="BE119" s="126"/>
      <c r="BF119" s="126"/>
      <c r="BG119" s="126"/>
      <c r="BH119" s="126"/>
    </row>
    <row r="120" spans="1:60">
      <c r="A120" s="142">
        <v>75</v>
      </c>
      <c r="B120" s="143" t="s">
        <v>326</v>
      </c>
      <c r="C120" s="157" t="s">
        <v>306</v>
      </c>
      <c r="D120" s="144" t="s">
        <v>124</v>
      </c>
      <c r="E120" s="145">
        <v>85</v>
      </c>
      <c r="F120" s="347"/>
      <c r="G120" s="146">
        <f>E120*F120</f>
        <v>0</v>
      </c>
      <c r="H120" s="146">
        <v>0</v>
      </c>
      <c r="I120" s="146">
        <v>0</v>
      </c>
      <c r="J120" s="146">
        <v>828</v>
      </c>
      <c r="K120" s="146">
        <v>70380</v>
      </c>
      <c r="L120" s="146">
        <v>21</v>
      </c>
      <c r="M120" s="146">
        <v>85159.8</v>
      </c>
      <c r="N120" s="145">
        <v>0</v>
      </c>
      <c r="O120" s="145">
        <v>0</v>
      </c>
      <c r="P120" s="145">
        <v>0</v>
      </c>
      <c r="Q120" s="145">
        <v>0</v>
      </c>
      <c r="R120" s="146"/>
      <c r="S120" s="146" t="s">
        <v>156</v>
      </c>
      <c r="T120" s="147" t="s">
        <v>241</v>
      </c>
      <c r="U120" s="132">
        <v>0</v>
      </c>
      <c r="V120" s="132">
        <v>0</v>
      </c>
      <c r="W120" s="132"/>
      <c r="X120" s="132" t="s">
        <v>126</v>
      </c>
      <c r="Y120" s="126"/>
      <c r="Z120" s="338"/>
      <c r="AA120" s="338"/>
      <c r="AB120" s="126"/>
      <c r="AC120" s="126"/>
      <c r="AD120" s="126"/>
      <c r="AE120" s="126"/>
      <c r="AF120" s="126"/>
      <c r="AG120" s="126" t="s">
        <v>127</v>
      </c>
      <c r="AH120" s="126"/>
      <c r="AI120" s="126"/>
      <c r="AJ120" s="126"/>
      <c r="AK120" s="126"/>
      <c r="AL120" s="126"/>
      <c r="AM120" s="126"/>
      <c r="AN120" s="126"/>
      <c r="AO120" s="126"/>
      <c r="AP120" s="126"/>
      <c r="AQ120" s="126"/>
      <c r="AR120" s="126"/>
      <c r="AS120" s="126"/>
      <c r="AT120" s="126"/>
      <c r="AU120" s="126"/>
      <c r="AV120" s="126"/>
      <c r="AW120" s="126"/>
      <c r="AX120" s="126"/>
      <c r="AY120" s="126"/>
      <c r="AZ120" s="126"/>
      <c r="BA120" s="126"/>
      <c r="BB120" s="126"/>
      <c r="BC120" s="126"/>
      <c r="BD120" s="126"/>
      <c r="BE120" s="126"/>
      <c r="BF120" s="126"/>
      <c r="BG120" s="126"/>
      <c r="BH120" s="126"/>
    </row>
    <row r="121" spans="1:60">
      <c r="A121" s="129"/>
      <c r="B121" s="130"/>
      <c r="C121" s="425" t="s">
        <v>309</v>
      </c>
      <c r="D121" s="426"/>
      <c r="E121" s="426"/>
      <c r="F121" s="426"/>
      <c r="G121" s="426"/>
      <c r="H121" s="132"/>
      <c r="I121" s="132"/>
      <c r="J121" s="132"/>
      <c r="K121" s="132"/>
      <c r="L121" s="132"/>
      <c r="M121" s="132"/>
      <c r="N121" s="131"/>
      <c r="O121" s="131"/>
      <c r="P121" s="131"/>
      <c r="Q121" s="131"/>
      <c r="R121" s="132"/>
      <c r="S121" s="132"/>
      <c r="T121" s="132"/>
      <c r="U121" s="132"/>
      <c r="V121" s="132"/>
      <c r="W121" s="132"/>
      <c r="X121" s="132"/>
      <c r="Y121" s="126"/>
      <c r="Z121" s="338"/>
      <c r="AA121" s="338"/>
      <c r="AB121" s="126"/>
      <c r="AC121" s="126"/>
      <c r="AD121" s="126"/>
      <c r="AE121" s="126"/>
      <c r="AF121" s="126"/>
      <c r="AG121" s="126" t="s">
        <v>139</v>
      </c>
      <c r="AH121" s="126"/>
      <c r="AI121" s="126"/>
      <c r="AJ121" s="126"/>
      <c r="AK121" s="126"/>
      <c r="AL121" s="126"/>
      <c r="AM121" s="126"/>
      <c r="AN121" s="126"/>
      <c r="AO121" s="126"/>
      <c r="AP121" s="126"/>
      <c r="AQ121" s="126"/>
      <c r="AR121" s="126"/>
      <c r="AS121" s="126"/>
      <c r="AT121" s="126"/>
      <c r="AU121" s="126"/>
      <c r="AV121" s="126"/>
      <c r="AW121" s="126"/>
      <c r="AX121" s="126"/>
      <c r="AY121" s="126"/>
      <c r="AZ121" s="126"/>
      <c r="BA121" s="126"/>
      <c r="BB121" s="126"/>
      <c r="BC121" s="126"/>
      <c r="BD121" s="126"/>
      <c r="BE121" s="126"/>
      <c r="BF121" s="126"/>
      <c r="BG121" s="126"/>
      <c r="BH121" s="126"/>
    </row>
    <row r="122" spans="1:60">
      <c r="A122" s="129"/>
      <c r="B122" s="130"/>
      <c r="C122" s="423" t="s">
        <v>307</v>
      </c>
      <c r="D122" s="424"/>
      <c r="E122" s="424"/>
      <c r="F122" s="424"/>
      <c r="G122" s="424"/>
      <c r="H122" s="132"/>
      <c r="I122" s="132"/>
      <c r="J122" s="132"/>
      <c r="K122" s="132"/>
      <c r="L122" s="132"/>
      <c r="M122" s="132"/>
      <c r="N122" s="131"/>
      <c r="O122" s="131"/>
      <c r="P122" s="131"/>
      <c r="Q122" s="131"/>
      <c r="R122" s="132"/>
      <c r="S122" s="132"/>
      <c r="T122" s="132"/>
      <c r="U122" s="132"/>
      <c r="V122" s="132"/>
      <c r="W122" s="132"/>
      <c r="X122" s="132"/>
      <c r="Y122" s="126"/>
      <c r="Z122" s="338"/>
      <c r="AA122" s="338"/>
      <c r="AB122" s="126"/>
      <c r="AC122" s="126"/>
      <c r="AD122" s="126"/>
      <c r="AE122" s="126"/>
      <c r="AF122" s="126"/>
      <c r="AG122" s="126" t="s">
        <v>139</v>
      </c>
      <c r="AH122" s="126"/>
      <c r="AI122" s="126"/>
      <c r="AJ122" s="126"/>
      <c r="AK122" s="126"/>
      <c r="AL122" s="126"/>
      <c r="AM122" s="126"/>
      <c r="AN122" s="126"/>
      <c r="AO122" s="126"/>
      <c r="AP122" s="126"/>
      <c r="AQ122" s="126"/>
      <c r="AR122" s="126"/>
      <c r="AS122" s="126"/>
      <c r="AT122" s="126"/>
      <c r="AU122" s="126"/>
      <c r="AV122" s="126"/>
      <c r="AW122" s="126"/>
      <c r="AX122" s="126"/>
      <c r="AY122" s="126"/>
      <c r="AZ122" s="126"/>
      <c r="BA122" s="126"/>
      <c r="BB122" s="126"/>
      <c r="BC122" s="126"/>
      <c r="BD122" s="126"/>
      <c r="BE122" s="126"/>
      <c r="BF122" s="126"/>
      <c r="BG122" s="126"/>
      <c r="BH122" s="126"/>
    </row>
    <row r="123" spans="1:60">
      <c r="A123" s="142">
        <v>76</v>
      </c>
      <c r="B123" s="143" t="s">
        <v>327</v>
      </c>
      <c r="C123" s="157" t="s">
        <v>328</v>
      </c>
      <c r="D123" s="144" t="s">
        <v>162</v>
      </c>
      <c r="E123" s="145">
        <v>1</v>
      </c>
      <c r="F123" s="347"/>
      <c r="G123" s="146">
        <f>E123*F123</f>
        <v>0</v>
      </c>
      <c r="H123" s="146">
        <v>0</v>
      </c>
      <c r="I123" s="146">
        <v>0</v>
      </c>
      <c r="J123" s="146">
        <v>6000</v>
      </c>
      <c r="K123" s="146">
        <v>6000</v>
      </c>
      <c r="L123" s="146">
        <v>21</v>
      </c>
      <c r="M123" s="146">
        <v>7260</v>
      </c>
      <c r="N123" s="145">
        <v>0</v>
      </c>
      <c r="O123" s="145">
        <v>0</v>
      </c>
      <c r="P123" s="145">
        <v>0</v>
      </c>
      <c r="Q123" s="145">
        <v>0</v>
      </c>
      <c r="R123" s="146"/>
      <c r="S123" s="146" t="s">
        <v>156</v>
      </c>
      <c r="T123" s="147" t="s">
        <v>157</v>
      </c>
      <c r="U123" s="132">
        <v>0</v>
      </c>
      <c r="V123" s="132">
        <v>0</v>
      </c>
      <c r="W123" s="132"/>
      <c r="X123" s="132" t="s">
        <v>126</v>
      </c>
      <c r="Y123" s="126"/>
      <c r="Z123" s="338"/>
      <c r="AA123" s="338"/>
      <c r="AB123" s="126"/>
      <c r="AC123" s="126"/>
      <c r="AD123" s="126"/>
      <c r="AE123" s="126"/>
      <c r="AF123" s="126"/>
      <c r="AG123" s="126" t="s">
        <v>127</v>
      </c>
      <c r="AH123" s="126"/>
      <c r="AI123" s="126"/>
      <c r="AJ123" s="126"/>
      <c r="AK123" s="126"/>
      <c r="AL123" s="126"/>
      <c r="AM123" s="126"/>
      <c r="AN123" s="126"/>
      <c r="AO123" s="126"/>
      <c r="AP123" s="126"/>
      <c r="AQ123" s="126"/>
      <c r="AR123" s="126"/>
      <c r="AS123" s="126"/>
      <c r="AT123" s="126"/>
      <c r="AU123" s="126"/>
      <c r="AV123" s="126"/>
      <c r="AW123" s="126"/>
      <c r="AX123" s="126"/>
      <c r="AY123" s="126"/>
      <c r="AZ123" s="126"/>
      <c r="BA123" s="126"/>
      <c r="BB123" s="126"/>
      <c r="BC123" s="126"/>
      <c r="BD123" s="126"/>
      <c r="BE123" s="126"/>
      <c r="BF123" s="126"/>
      <c r="BG123" s="126"/>
      <c r="BH123" s="126"/>
    </row>
    <row r="124" spans="1:60" ht="21">
      <c r="A124" s="129"/>
      <c r="B124" s="130"/>
      <c r="C124" s="425" t="s">
        <v>329</v>
      </c>
      <c r="D124" s="426"/>
      <c r="E124" s="426"/>
      <c r="F124" s="426"/>
      <c r="G124" s="426"/>
      <c r="H124" s="132"/>
      <c r="I124" s="132"/>
      <c r="J124" s="132"/>
      <c r="K124" s="132"/>
      <c r="L124" s="132"/>
      <c r="M124" s="132"/>
      <c r="N124" s="131"/>
      <c r="O124" s="131"/>
      <c r="P124" s="131"/>
      <c r="Q124" s="131"/>
      <c r="R124" s="132"/>
      <c r="S124" s="132"/>
      <c r="T124" s="132"/>
      <c r="U124" s="132"/>
      <c r="V124" s="132"/>
      <c r="W124" s="132"/>
      <c r="X124" s="132"/>
      <c r="Y124" s="126"/>
      <c r="Z124" s="338"/>
      <c r="AA124" s="338"/>
      <c r="AB124" s="126"/>
      <c r="AC124" s="126"/>
      <c r="AD124" s="126"/>
      <c r="AE124" s="126"/>
      <c r="AF124" s="126"/>
      <c r="AG124" s="126" t="s">
        <v>139</v>
      </c>
      <c r="AH124" s="126"/>
      <c r="AI124" s="126"/>
      <c r="AJ124" s="126"/>
      <c r="AK124" s="126"/>
      <c r="AL124" s="126"/>
      <c r="AM124" s="126"/>
      <c r="AN124" s="126"/>
      <c r="AO124" s="126"/>
      <c r="AP124" s="126"/>
      <c r="AQ124" s="126"/>
      <c r="AR124" s="126"/>
      <c r="AS124" s="126"/>
      <c r="AT124" s="126"/>
      <c r="AU124" s="126"/>
      <c r="AV124" s="126"/>
      <c r="AW124" s="126"/>
      <c r="AX124" s="126"/>
      <c r="AY124" s="126"/>
      <c r="AZ124" s="126"/>
      <c r="BA124" s="154" t="str">
        <f>C124</f>
        <v>Odstranění stávající dobetonávky v tl. cca 30 mm, osazení kamenné žulové desky 760x320x20 mm (povrch viz. stávající sokl).</v>
      </c>
      <c r="BB124" s="126"/>
      <c r="BC124" s="126"/>
      <c r="BD124" s="126"/>
      <c r="BE124" s="126"/>
      <c r="BF124" s="126"/>
      <c r="BG124" s="126"/>
      <c r="BH124" s="126"/>
    </row>
    <row r="125" spans="1:60">
      <c r="A125" s="142">
        <v>77</v>
      </c>
      <c r="B125" s="143" t="s">
        <v>330</v>
      </c>
      <c r="C125" s="157" t="s">
        <v>331</v>
      </c>
      <c r="D125" s="144" t="s">
        <v>162</v>
      </c>
      <c r="E125" s="145">
        <v>1</v>
      </c>
      <c r="F125" s="347"/>
      <c r="G125" s="146">
        <f>E125*F125</f>
        <v>0</v>
      </c>
      <c r="H125" s="146">
        <v>0</v>
      </c>
      <c r="I125" s="146">
        <v>0</v>
      </c>
      <c r="J125" s="146">
        <v>18000</v>
      </c>
      <c r="K125" s="146">
        <v>18000</v>
      </c>
      <c r="L125" s="146">
        <v>21</v>
      </c>
      <c r="M125" s="146">
        <v>21780</v>
      </c>
      <c r="N125" s="145">
        <v>0</v>
      </c>
      <c r="O125" s="145">
        <v>0</v>
      </c>
      <c r="P125" s="145">
        <v>0</v>
      </c>
      <c r="Q125" s="145">
        <v>0</v>
      </c>
      <c r="R125" s="146"/>
      <c r="S125" s="146" t="s">
        <v>156</v>
      </c>
      <c r="T125" s="147" t="s">
        <v>157</v>
      </c>
      <c r="U125" s="132">
        <v>0</v>
      </c>
      <c r="V125" s="132">
        <v>0</v>
      </c>
      <c r="W125" s="132"/>
      <c r="X125" s="132" t="s">
        <v>126</v>
      </c>
      <c r="Y125" s="126"/>
      <c r="Z125" s="338"/>
      <c r="AA125" s="338"/>
      <c r="AB125" s="126"/>
      <c r="AC125" s="126"/>
      <c r="AD125" s="126"/>
      <c r="AE125" s="126"/>
      <c r="AF125" s="126"/>
      <c r="AG125" s="126" t="s">
        <v>127</v>
      </c>
      <c r="AH125" s="126"/>
      <c r="AI125" s="126"/>
      <c r="AJ125" s="126"/>
      <c r="AK125" s="126"/>
      <c r="AL125" s="126"/>
      <c r="AM125" s="126"/>
      <c r="AN125" s="126"/>
      <c r="AO125" s="126"/>
      <c r="AP125" s="126"/>
      <c r="AQ125" s="126"/>
      <c r="AR125" s="126"/>
      <c r="AS125" s="126"/>
      <c r="AT125" s="126"/>
      <c r="AU125" s="126"/>
      <c r="AV125" s="126"/>
      <c r="AW125" s="126"/>
      <c r="AX125" s="126"/>
      <c r="AY125" s="126"/>
      <c r="AZ125" s="126"/>
      <c r="BA125" s="126"/>
      <c r="BB125" s="126"/>
      <c r="BC125" s="126"/>
      <c r="BD125" s="126"/>
      <c r="BE125" s="126"/>
      <c r="BF125" s="126"/>
      <c r="BG125" s="126"/>
      <c r="BH125" s="126"/>
    </row>
    <row r="126" spans="1:60" ht="21">
      <c r="A126" s="129"/>
      <c r="B126" s="130"/>
      <c r="C126" s="425" t="s">
        <v>332</v>
      </c>
      <c r="D126" s="426"/>
      <c r="E126" s="426"/>
      <c r="F126" s="426"/>
      <c r="G126" s="426"/>
      <c r="H126" s="132"/>
      <c r="I126" s="132"/>
      <c r="J126" s="132"/>
      <c r="K126" s="132"/>
      <c r="L126" s="132"/>
      <c r="M126" s="132"/>
      <c r="N126" s="131"/>
      <c r="O126" s="131"/>
      <c r="P126" s="131"/>
      <c r="Q126" s="131"/>
      <c r="R126" s="132"/>
      <c r="S126" s="132"/>
      <c r="T126" s="132"/>
      <c r="U126" s="132"/>
      <c r="V126" s="132"/>
      <c r="W126" s="132"/>
      <c r="X126" s="132"/>
      <c r="Y126" s="126"/>
      <c r="Z126" s="338"/>
      <c r="AA126" s="338"/>
      <c r="AB126" s="126"/>
      <c r="AC126" s="126"/>
      <c r="AD126" s="126"/>
      <c r="AE126" s="126"/>
      <c r="AF126" s="126"/>
      <c r="AG126" s="126" t="s">
        <v>139</v>
      </c>
      <c r="AH126" s="126"/>
      <c r="AI126" s="126"/>
      <c r="AJ126" s="126"/>
      <c r="AK126" s="126"/>
      <c r="AL126" s="126"/>
      <c r="AM126" s="126"/>
      <c r="AN126" s="126"/>
      <c r="AO126" s="126"/>
      <c r="AP126" s="126"/>
      <c r="AQ126" s="126"/>
      <c r="AR126" s="126"/>
      <c r="AS126" s="126"/>
      <c r="AT126" s="126"/>
      <c r="AU126" s="126"/>
      <c r="AV126" s="126"/>
      <c r="AW126" s="126"/>
      <c r="AX126" s="126"/>
      <c r="AY126" s="126"/>
      <c r="AZ126" s="126"/>
      <c r="BA126" s="154" t="str">
        <f>C126</f>
        <v>Doplnění parapetu. Odstranění cca 110 mm parapetního zdiva, osazení kamenného žulového parapetu (povrch viz. okolní parapety).</v>
      </c>
      <c r="BB126" s="126"/>
      <c r="BC126" s="126"/>
      <c r="BD126" s="126"/>
      <c r="BE126" s="126"/>
      <c r="BF126" s="126"/>
      <c r="BG126" s="126"/>
      <c r="BH126" s="126"/>
    </row>
    <row r="127" spans="1:60">
      <c r="A127" s="148">
        <v>78</v>
      </c>
      <c r="B127" s="149" t="s">
        <v>333</v>
      </c>
      <c r="C127" s="156" t="s">
        <v>334</v>
      </c>
      <c r="D127" s="150" t="s">
        <v>0</v>
      </c>
      <c r="E127" s="151">
        <v>23603.74</v>
      </c>
      <c r="F127" s="346"/>
      <c r="G127" s="152">
        <f>E127*F127</f>
        <v>0</v>
      </c>
      <c r="H127" s="152">
        <v>0</v>
      </c>
      <c r="I127" s="152">
        <v>0</v>
      </c>
      <c r="J127" s="152">
        <v>3.55</v>
      </c>
      <c r="K127" s="152">
        <v>83793.277000000002</v>
      </c>
      <c r="L127" s="152">
        <v>21</v>
      </c>
      <c r="M127" s="152">
        <v>101389.8688</v>
      </c>
      <c r="N127" s="151">
        <v>0</v>
      </c>
      <c r="O127" s="151">
        <v>0</v>
      </c>
      <c r="P127" s="151">
        <v>0</v>
      </c>
      <c r="Q127" s="151">
        <v>0</v>
      </c>
      <c r="R127" s="152"/>
      <c r="S127" s="152" t="s">
        <v>125</v>
      </c>
      <c r="T127" s="153" t="s">
        <v>125</v>
      </c>
      <c r="U127" s="132">
        <v>0</v>
      </c>
      <c r="V127" s="132">
        <v>0</v>
      </c>
      <c r="W127" s="132"/>
      <c r="X127" s="132" t="s">
        <v>214</v>
      </c>
      <c r="Y127" s="126"/>
      <c r="Z127" s="338"/>
      <c r="AA127" s="338"/>
      <c r="AB127" s="126"/>
      <c r="AC127" s="126"/>
      <c r="AD127" s="126"/>
      <c r="AE127" s="126"/>
      <c r="AF127" s="126"/>
      <c r="AG127" s="126" t="s">
        <v>215</v>
      </c>
      <c r="AH127" s="126"/>
      <c r="AI127" s="126"/>
      <c r="AJ127" s="126"/>
      <c r="AK127" s="126"/>
      <c r="AL127" s="126"/>
      <c r="AM127" s="126"/>
      <c r="AN127" s="126"/>
      <c r="AO127" s="126"/>
      <c r="AP127" s="126"/>
      <c r="AQ127" s="126"/>
      <c r="AR127" s="126"/>
      <c r="AS127" s="126"/>
      <c r="AT127" s="126"/>
      <c r="AU127" s="126"/>
      <c r="AV127" s="126"/>
      <c r="AW127" s="126"/>
      <c r="AX127" s="126"/>
      <c r="AY127" s="126"/>
      <c r="AZ127" s="126"/>
      <c r="BA127" s="126"/>
      <c r="BB127" s="126"/>
      <c r="BC127" s="126"/>
      <c r="BD127" s="126"/>
      <c r="BE127" s="126"/>
      <c r="BF127" s="126"/>
      <c r="BG127" s="126"/>
      <c r="BH127" s="126"/>
    </row>
    <row r="128" spans="1:60">
      <c r="A128" s="136" t="s">
        <v>120</v>
      </c>
      <c r="B128" s="137" t="s">
        <v>88</v>
      </c>
      <c r="C128" s="155" t="s">
        <v>89</v>
      </c>
      <c r="D128" s="138"/>
      <c r="E128" s="139"/>
      <c r="F128" s="140"/>
      <c r="G128" s="140">
        <f>G129+G130</f>
        <v>0</v>
      </c>
      <c r="H128" s="140"/>
      <c r="I128" s="140">
        <v>4623.9799999999996</v>
      </c>
      <c r="J128" s="140"/>
      <c r="K128" s="140">
        <v>925.42</v>
      </c>
      <c r="L128" s="140"/>
      <c r="M128" s="140"/>
      <c r="N128" s="139"/>
      <c r="O128" s="139"/>
      <c r="P128" s="139"/>
      <c r="Q128" s="139"/>
      <c r="R128" s="140"/>
      <c r="S128" s="140"/>
      <c r="T128" s="141"/>
      <c r="U128" s="135"/>
      <c r="V128" s="135"/>
      <c r="W128" s="135"/>
      <c r="X128" s="135"/>
      <c r="AG128" s="335" t="s">
        <v>121</v>
      </c>
    </row>
    <row r="129" spans="1:60">
      <c r="A129" s="148">
        <v>79</v>
      </c>
      <c r="B129" s="149" t="s">
        <v>335</v>
      </c>
      <c r="C129" s="156" t="s">
        <v>336</v>
      </c>
      <c r="D129" s="150" t="s">
        <v>124</v>
      </c>
      <c r="E129" s="151">
        <v>3.6</v>
      </c>
      <c r="F129" s="346"/>
      <c r="G129" s="152">
        <f>E129*F129</f>
        <v>0</v>
      </c>
      <c r="H129" s="152">
        <v>0</v>
      </c>
      <c r="I129" s="152">
        <v>0</v>
      </c>
      <c r="J129" s="152">
        <v>102.5</v>
      </c>
      <c r="K129" s="152">
        <v>369</v>
      </c>
      <c r="L129" s="152">
        <v>21</v>
      </c>
      <c r="M129" s="152">
        <v>446.49</v>
      </c>
      <c r="N129" s="151">
        <v>0</v>
      </c>
      <c r="O129" s="151">
        <v>0</v>
      </c>
      <c r="P129" s="151">
        <v>0.01</v>
      </c>
      <c r="Q129" s="151">
        <v>3.6000000000000004E-2</v>
      </c>
      <c r="R129" s="152"/>
      <c r="S129" s="152" t="s">
        <v>125</v>
      </c>
      <c r="T129" s="153" t="s">
        <v>125</v>
      </c>
      <c r="U129" s="132">
        <v>0.21</v>
      </c>
      <c r="V129" s="132">
        <v>0.75600000000000001</v>
      </c>
      <c r="W129" s="132"/>
      <c r="X129" s="132" t="s">
        <v>126</v>
      </c>
      <c r="Y129" s="126"/>
      <c r="Z129" s="338"/>
      <c r="AA129" s="338"/>
      <c r="AB129" s="126"/>
      <c r="AC129" s="126"/>
      <c r="AD129" s="126"/>
      <c r="AE129" s="126"/>
      <c r="AF129" s="126"/>
      <c r="AG129" s="126" t="s">
        <v>127</v>
      </c>
      <c r="AH129" s="126"/>
      <c r="AI129" s="126"/>
      <c r="AJ129" s="126"/>
      <c r="AK129" s="126"/>
      <c r="AL129" s="126"/>
      <c r="AM129" s="126"/>
      <c r="AN129" s="126"/>
      <c r="AO129" s="126"/>
      <c r="AP129" s="126"/>
      <c r="AQ129" s="126"/>
      <c r="AR129" s="126"/>
      <c r="AS129" s="126"/>
      <c r="AT129" s="126"/>
      <c r="AU129" s="126"/>
      <c r="AV129" s="126"/>
      <c r="AW129" s="126"/>
      <c r="AX129" s="126"/>
      <c r="AY129" s="126"/>
      <c r="AZ129" s="126"/>
      <c r="BA129" s="126"/>
      <c r="BB129" s="126"/>
      <c r="BC129" s="126"/>
      <c r="BD129" s="126"/>
      <c r="BE129" s="126"/>
      <c r="BF129" s="126"/>
      <c r="BG129" s="126"/>
      <c r="BH129" s="126"/>
    </row>
    <row r="130" spans="1:60">
      <c r="A130" s="148">
        <v>80</v>
      </c>
      <c r="B130" s="149" t="s">
        <v>337</v>
      </c>
      <c r="C130" s="156" t="s">
        <v>338</v>
      </c>
      <c r="D130" s="150" t="s">
        <v>124</v>
      </c>
      <c r="E130" s="151">
        <v>3.6</v>
      </c>
      <c r="F130" s="346"/>
      <c r="G130" s="152">
        <f>E130*F130</f>
        <v>0</v>
      </c>
      <c r="H130" s="152">
        <v>1284.44</v>
      </c>
      <c r="I130" s="152">
        <v>4623.9840000000004</v>
      </c>
      <c r="J130" s="152">
        <v>154.56</v>
      </c>
      <c r="K130" s="152">
        <v>556.41600000000005</v>
      </c>
      <c r="L130" s="152">
        <v>21</v>
      </c>
      <c r="M130" s="152">
        <v>6268.2839999999997</v>
      </c>
      <c r="N130" s="151">
        <v>1.093E-2</v>
      </c>
      <c r="O130" s="151">
        <v>3.9348000000000001E-2</v>
      </c>
      <c r="P130" s="151">
        <v>0</v>
      </c>
      <c r="Q130" s="151">
        <v>0</v>
      </c>
      <c r="R130" s="152"/>
      <c r="S130" s="152" t="s">
        <v>125</v>
      </c>
      <c r="T130" s="153" t="s">
        <v>125</v>
      </c>
      <c r="U130" s="132">
        <v>0.318</v>
      </c>
      <c r="V130" s="132">
        <v>1.1448</v>
      </c>
      <c r="W130" s="132"/>
      <c r="X130" s="132" t="s">
        <v>126</v>
      </c>
      <c r="Y130" s="126"/>
      <c r="Z130" s="338"/>
      <c r="AA130" s="338"/>
      <c r="AB130" s="126"/>
      <c r="AC130" s="126"/>
      <c r="AD130" s="126"/>
      <c r="AE130" s="126"/>
      <c r="AF130" s="126"/>
      <c r="AG130" s="126" t="s">
        <v>127</v>
      </c>
      <c r="AH130" s="126"/>
      <c r="AI130" s="126"/>
      <c r="AJ130" s="126"/>
      <c r="AK130" s="126"/>
      <c r="AL130" s="126"/>
      <c r="AM130" s="126"/>
      <c r="AN130" s="126"/>
      <c r="AO130" s="126"/>
      <c r="AP130" s="126"/>
      <c r="AQ130" s="126"/>
      <c r="AR130" s="126"/>
      <c r="AS130" s="126"/>
      <c r="AT130" s="126"/>
      <c r="AU130" s="126"/>
      <c r="AV130" s="126"/>
      <c r="AW130" s="126"/>
      <c r="AX130" s="126"/>
      <c r="AY130" s="126"/>
      <c r="AZ130" s="126"/>
      <c r="BA130" s="126"/>
      <c r="BB130" s="126"/>
      <c r="BC130" s="126"/>
      <c r="BD130" s="126"/>
      <c r="BE130" s="126"/>
      <c r="BF130" s="126"/>
      <c r="BG130" s="126"/>
      <c r="BH130" s="126"/>
    </row>
    <row r="131" spans="1:60">
      <c r="A131" s="136" t="s">
        <v>120</v>
      </c>
      <c r="B131" s="137" t="s">
        <v>90</v>
      </c>
      <c r="C131" s="155" t="s">
        <v>91</v>
      </c>
      <c r="D131" s="138"/>
      <c r="E131" s="139"/>
      <c r="F131" s="140"/>
      <c r="G131" s="140">
        <f>G132+G133+G135+G136+G137+G138</f>
        <v>0</v>
      </c>
      <c r="H131" s="140"/>
      <c r="I131" s="140">
        <v>0</v>
      </c>
      <c r="J131" s="140"/>
      <c r="K131" s="140">
        <v>136201.84</v>
      </c>
      <c r="L131" s="140"/>
      <c r="M131" s="140"/>
      <c r="N131" s="139"/>
      <c r="O131" s="139"/>
      <c r="P131" s="139"/>
      <c r="Q131" s="139"/>
      <c r="R131" s="140"/>
      <c r="S131" s="140"/>
      <c r="T131" s="141"/>
      <c r="U131" s="135"/>
      <c r="V131" s="135"/>
      <c r="W131" s="135"/>
      <c r="X131" s="135"/>
      <c r="AG131" s="335" t="s">
        <v>121</v>
      </c>
    </row>
    <row r="132" spans="1:60">
      <c r="A132" s="148">
        <v>81</v>
      </c>
      <c r="B132" s="149" t="s">
        <v>339</v>
      </c>
      <c r="C132" s="156" t="s">
        <v>340</v>
      </c>
      <c r="D132" s="150" t="s">
        <v>213</v>
      </c>
      <c r="E132" s="151">
        <v>47.554850000000002</v>
      </c>
      <c r="F132" s="346"/>
      <c r="G132" s="152">
        <f>E132*F132</f>
        <v>0</v>
      </c>
      <c r="H132" s="152">
        <v>0</v>
      </c>
      <c r="I132" s="152">
        <v>0</v>
      </c>
      <c r="J132" s="152">
        <v>394.5</v>
      </c>
      <c r="K132" s="152">
        <v>18760.388325</v>
      </c>
      <c r="L132" s="152">
        <v>21</v>
      </c>
      <c r="M132" s="152">
        <v>22700.071899999999</v>
      </c>
      <c r="N132" s="151">
        <v>0</v>
      </c>
      <c r="O132" s="151">
        <v>0</v>
      </c>
      <c r="P132" s="151">
        <v>0</v>
      </c>
      <c r="Q132" s="151">
        <v>0</v>
      </c>
      <c r="R132" s="152"/>
      <c r="S132" s="152" t="s">
        <v>125</v>
      </c>
      <c r="T132" s="153" t="s">
        <v>125</v>
      </c>
      <c r="U132" s="132">
        <v>0.93300000000000005</v>
      </c>
      <c r="V132" s="132">
        <v>44.368675050000007</v>
      </c>
      <c r="W132" s="132"/>
      <c r="X132" s="132" t="s">
        <v>341</v>
      </c>
      <c r="Y132" s="126"/>
      <c r="Z132" s="338"/>
      <c r="AA132" s="338"/>
      <c r="AB132" s="126"/>
      <c r="AC132" s="126"/>
      <c r="AD132" s="126"/>
      <c r="AE132" s="126"/>
      <c r="AF132" s="126"/>
      <c r="AG132" s="126" t="s">
        <v>342</v>
      </c>
      <c r="AH132" s="126"/>
      <c r="AI132" s="126"/>
      <c r="AJ132" s="126"/>
      <c r="AK132" s="126"/>
      <c r="AL132" s="126"/>
      <c r="AM132" s="126"/>
      <c r="AN132" s="126"/>
      <c r="AO132" s="126"/>
      <c r="AP132" s="126"/>
      <c r="AQ132" s="126"/>
      <c r="AR132" s="126"/>
      <c r="AS132" s="126"/>
      <c r="AT132" s="126"/>
      <c r="AU132" s="126"/>
      <c r="AV132" s="126"/>
      <c r="AW132" s="126"/>
      <c r="AX132" s="126"/>
      <c r="AY132" s="126"/>
      <c r="AZ132" s="126"/>
      <c r="BA132" s="126"/>
      <c r="BB132" s="126"/>
      <c r="BC132" s="126"/>
      <c r="BD132" s="126"/>
      <c r="BE132" s="126"/>
      <c r="BF132" s="126"/>
      <c r="BG132" s="126"/>
      <c r="BH132" s="126"/>
    </row>
    <row r="133" spans="1:60">
      <c r="A133" s="142">
        <v>82</v>
      </c>
      <c r="B133" s="143" t="s">
        <v>343</v>
      </c>
      <c r="C133" s="157" t="s">
        <v>344</v>
      </c>
      <c r="D133" s="144" t="s">
        <v>213</v>
      </c>
      <c r="E133" s="145">
        <v>47.554850000000002</v>
      </c>
      <c r="F133" s="347"/>
      <c r="G133" s="152">
        <f>E133*F133</f>
        <v>0</v>
      </c>
      <c r="H133" s="146">
        <v>0</v>
      </c>
      <c r="I133" s="146">
        <v>0</v>
      </c>
      <c r="J133" s="146">
        <v>256.5</v>
      </c>
      <c r="K133" s="146">
        <v>12197.819025000001</v>
      </c>
      <c r="L133" s="146">
        <v>21</v>
      </c>
      <c r="M133" s="146">
        <v>14759.3622</v>
      </c>
      <c r="N133" s="145">
        <v>0</v>
      </c>
      <c r="O133" s="145">
        <v>0</v>
      </c>
      <c r="P133" s="145">
        <v>0</v>
      </c>
      <c r="Q133" s="145">
        <v>0</v>
      </c>
      <c r="R133" s="146"/>
      <c r="S133" s="146" t="s">
        <v>125</v>
      </c>
      <c r="T133" s="147" t="s">
        <v>125</v>
      </c>
      <c r="U133" s="132">
        <v>0.49</v>
      </c>
      <c r="V133" s="132">
        <v>23.301876499999999</v>
      </c>
      <c r="W133" s="132"/>
      <c r="X133" s="132" t="s">
        <v>341</v>
      </c>
      <c r="Y133" s="126"/>
      <c r="Z133" s="338"/>
      <c r="AA133" s="338"/>
      <c r="AB133" s="126"/>
      <c r="AC133" s="126"/>
      <c r="AD133" s="126"/>
      <c r="AE133" s="126"/>
      <c r="AF133" s="126"/>
      <c r="AG133" s="126" t="s">
        <v>342</v>
      </c>
      <c r="AH133" s="126"/>
      <c r="AI133" s="126"/>
      <c r="AJ133" s="126"/>
      <c r="AK133" s="126"/>
      <c r="AL133" s="126"/>
      <c r="AM133" s="126"/>
      <c r="AN133" s="126"/>
      <c r="AO133" s="126"/>
      <c r="AP133" s="126"/>
      <c r="AQ133" s="126"/>
      <c r="AR133" s="126"/>
      <c r="AS133" s="126"/>
      <c r="AT133" s="126"/>
      <c r="AU133" s="126"/>
      <c r="AV133" s="126"/>
      <c r="AW133" s="126"/>
      <c r="AX133" s="126"/>
      <c r="AY133" s="126"/>
      <c r="AZ133" s="126"/>
      <c r="BA133" s="126"/>
      <c r="BB133" s="126"/>
      <c r="BC133" s="126"/>
      <c r="BD133" s="126"/>
      <c r="BE133" s="126"/>
      <c r="BF133" s="126"/>
      <c r="BG133" s="126"/>
      <c r="BH133" s="126"/>
    </row>
    <row r="134" spans="1:60">
      <c r="A134" s="129"/>
      <c r="B134" s="130"/>
      <c r="C134" s="425" t="s">
        <v>345</v>
      </c>
      <c r="D134" s="426"/>
      <c r="E134" s="426"/>
      <c r="F134" s="426"/>
      <c r="G134" s="426"/>
      <c r="H134" s="132"/>
      <c r="I134" s="132"/>
      <c r="J134" s="132"/>
      <c r="K134" s="132"/>
      <c r="L134" s="132"/>
      <c r="M134" s="132"/>
      <c r="N134" s="131"/>
      <c r="O134" s="131"/>
      <c r="P134" s="131"/>
      <c r="Q134" s="131"/>
      <c r="R134" s="132"/>
      <c r="S134" s="132"/>
      <c r="T134" s="132"/>
      <c r="U134" s="132"/>
      <c r="V134" s="132"/>
      <c r="W134" s="132"/>
      <c r="X134" s="132"/>
      <c r="Y134" s="126"/>
      <c r="Z134" s="338"/>
      <c r="AA134" s="338"/>
      <c r="AB134" s="126"/>
      <c r="AC134" s="126"/>
      <c r="AD134" s="126"/>
      <c r="AE134" s="126"/>
      <c r="AF134" s="126"/>
      <c r="AG134" s="126" t="s">
        <v>139</v>
      </c>
      <c r="AH134" s="126"/>
      <c r="AI134" s="126"/>
      <c r="AJ134" s="126"/>
      <c r="AK134" s="126"/>
      <c r="AL134" s="126"/>
      <c r="AM134" s="126"/>
      <c r="AN134" s="126"/>
      <c r="AO134" s="126"/>
      <c r="AP134" s="126"/>
      <c r="AQ134" s="126"/>
      <c r="AR134" s="126"/>
      <c r="AS134" s="126"/>
      <c r="AT134" s="126"/>
      <c r="AU134" s="126"/>
      <c r="AV134" s="126"/>
      <c r="AW134" s="126"/>
      <c r="AX134" s="126"/>
      <c r="AY134" s="126"/>
      <c r="AZ134" s="126"/>
      <c r="BA134" s="126"/>
      <c r="BB134" s="126"/>
      <c r="BC134" s="126"/>
      <c r="BD134" s="126"/>
      <c r="BE134" s="126"/>
      <c r="BF134" s="126"/>
      <c r="BG134" s="126"/>
      <c r="BH134" s="126"/>
    </row>
    <row r="135" spans="1:60">
      <c r="A135" s="148">
        <v>83</v>
      </c>
      <c r="B135" s="149" t="s">
        <v>346</v>
      </c>
      <c r="C135" s="156" t="s">
        <v>347</v>
      </c>
      <c r="D135" s="150" t="s">
        <v>213</v>
      </c>
      <c r="E135" s="151">
        <v>427.99367000000001</v>
      </c>
      <c r="F135" s="346"/>
      <c r="G135" s="152">
        <f>E135*F135</f>
        <v>0</v>
      </c>
      <c r="H135" s="152">
        <v>0</v>
      </c>
      <c r="I135" s="152">
        <v>0</v>
      </c>
      <c r="J135" s="152">
        <v>24.6</v>
      </c>
      <c r="K135" s="152">
        <v>10528.644282000001</v>
      </c>
      <c r="L135" s="152">
        <v>21</v>
      </c>
      <c r="M135" s="152">
        <v>12739.654399999999</v>
      </c>
      <c r="N135" s="151">
        <v>0</v>
      </c>
      <c r="O135" s="151">
        <v>0</v>
      </c>
      <c r="P135" s="151">
        <v>0</v>
      </c>
      <c r="Q135" s="151">
        <v>0</v>
      </c>
      <c r="R135" s="152"/>
      <c r="S135" s="152" t="s">
        <v>125</v>
      </c>
      <c r="T135" s="153" t="s">
        <v>125</v>
      </c>
      <c r="U135" s="132">
        <v>0</v>
      </c>
      <c r="V135" s="132">
        <v>0</v>
      </c>
      <c r="W135" s="132"/>
      <c r="X135" s="132" t="s">
        <v>341</v>
      </c>
      <c r="Y135" s="126"/>
      <c r="Z135" s="338"/>
      <c r="AA135" s="338"/>
      <c r="AB135" s="126"/>
      <c r="AC135" s="126"/>
      <c r="AD135" s="126"/>
      <c r="AE135" s="126"/>
      <c r="AF135" s="126"/>
      <c r="AG135" s="126" t="s">
        <v>342</v>
      </c>
      <c r="AH135" s="126"/>
      <c r="AI135" s="126"/>
      <c r="AJ135" s="126"/>
      <c r="AK135" s="126"/>
      <c r="AL135" s="126"/>
      <c r="AM135" s="126"/>
      <c r="AN135" s="126"/>
      <c r="AO135" s="126"/>
      <c r="AP135" s="126"/>
      <c r="AQ135" s="126"/>
      <c r="AR135" s="126"/>
      <c r="AS135" s="126"/>
      <c r="AT135" s="126"/>
      <c r="AU135" s="126"/>
      <c r="AV135" s="126"/>
      <c r="AW135" s="126"/>
      <c r="AX135" s="126"/>
      <c r="AY135" s="126"/>
      <c r="AZ135" s="126"/>
      <c r="BA135" s="126"/>
      <c r="BB135" s="126"/>
      <c r="BC135" s="126"/>
      <c r="BD135" s="126"/>
      <c r="BE135" s="126"/>
      <c r="BF135" s="126"/>
      <c r="BG135" s="126"/>
      <c r="BH135" s="126"/>
    </row>
    <row r="136" spans="1:60">
      <c r="A136" s="148">
        <v>84</v>
      </c>
      <c r="B136" s="149" t="s">
        <v>348</v>
      </c>
      <c r="C136" s="156" t="s">
        <v>349</v>
      </c>
      <c r="D136" s="150" t="s">
        <v>213</v>
      </c>
      <c r="E136" s="151">
        <v>47.554850000000002</v>
      </c>
      <c r="F136" s="346"/>
      <c r="G136" s="152">
        <f t="shared" ref="G136:G138" si="5">E136*F136</f>
        <v>0</v>
      </c>
      <c r="H136" s="152">
        <v>0</v>
      </c>
      <c r="I136" s="152">
        <v>0</v>
      </c>
      <c r="J136" s="152">
        <v>357.5</v>
      </c>
      <c r="K136" s="152">
        <v>17000.858875000002</v>
      </c>
      <c r="L136" s="152">
        <v>21</v>
      </c>
      <c r="M136" s="152">
        <v>20571.0406</v>
      </c>
      <c r="N136" s="151">
        <v>0</v>
      </c>
      <c r="O136" s="151">
        <v>0</v>
      </c>
      <c r="P136" s="151">
        <v>0</v>
      </c>
      <c r="Q136" s="151">
        <v>0</v>
      </c>
      <c r="R136" s="152"/>
      <c r="S136" s="152" t="s">
        <v>125</v>
      </c>
      <c r="T136" s="153" t="s">
        <v>125</v>
      </c>
      <c r="U136" s="132">
        <v>0.94199999999999995</v>
      </c>
      <c r="V136" s="132">
        <v>44.796668699999998</v>
      </c>
      <c r="W136" s="132"/>
      <c r="X136" s="132" t="s">
        <v>341</v>
      </c>
      <c r="Y136" s="126"/>
      <c r="Z136" s="338"/>
      <c r="AA136" s="338"/>
      <c r="AB136" s="126"/>
      <c r="AC136" s="126"/>
      <c r="AD136" s="126"/>
      <c r="AE136" s="126"/>
      <c r="AF136" s="126"/>
      <c r="AG136" s="126" t="s">
        <v>342</v>
      </c>
      <c r="AH136" s="126"/>
      <c r="AI136" s="126"/>
      <c r="AJ136" s="126"/>
      <c r="AK136" s="126"/>
      <c r="AL136" s="126"/>
      <c r="AM136" s="126"/>
      <c r="AN136" s="126"/>
      <c r="AO136" s="126"/>
      <c r="AP136" s="126"/>
      <c r="AQ136" s="126"/>
      <c r="AR136" s="126"/>
      <c r="AS136" s="126"/>
      <c r="AT136" s="126"/>
      <c r="AU136" s="126"/>
      <c r="AV136" s="126"/>
      <c r="AW136" s="126"/>
      <c r="AX136" s="126"/>
      <c r="AY136" s="126"/>
      <c r="AZ136" s="126"/>
      <c r="BA136" s="126"/>
      <c r="BB136" s="126"/>
      <c r="BC136" s="126"/>
      <c r="BD136" s="126"/>
      <c r="BE136" s="126"/>
      <c r="BF136" s="126"/>
      <c r="BG136" s="126"/>
      <c r="BH136" s="126"/>
    </row>
    <row r="137" spans="1:60">
      <c r="A137" s="148">
        <v>85</v>
      </c>
      <c r="B137" s="149" t="s">
        <v>350</v>
      </c>
      <c r="C137" s="156" t="s">
        <v>351</v>
      </c>
      <c r="D137" s="150" t="s">
        <v>213</v>
      </c>
      <c r="E137" s="151">
        <v>190.21941000000001</v>
      </c>
      <c r="F137" s="346"/>
      <c r="G137" s="152">
        <f t="shared" si="5"/>
        <v>0</v>
      </c>
      <c r="H137" s="152">
        <v>0</v>
      </c>
      <c r="I137" s="152">
        <v>0</v>
      </c>
      <c r="J137" s="152">
        <v>39.799999999999997</v>
      </c>
      <c r="K137" s="152">
        <v>7570.7325179999998</v>
      </c>
      <c r="L137" s="152">
        <v>21</v>
      </c>
      <c r="M137" s="152">
        <v>9160.5833000000002</v>
      </c>
      <c r="N137" s="151">
        <v>0</v>
      </c>
      <c r="O137" s="151">
        <v>0</v>
      </c>
      <c r="P137" s="151">
        <v>0</v>
      </c>
      <c r="Q137" s="151">
        <v>0</v>
      </c>
      <c r="R137" s="152"/>
      <c r="S137" s="152" t="s">
        <v>125</v>
      </c>
      <c r="T137" s="153" t="s">
        <v>125</v>
      </c>
      <c r="U137" s="132">
        <v>0.105</v>
      </c>
      <c r="V137" s="132">
        <v>19.97303805</v>
      </c>
      <c r="W137" s="132"/>
      <c r="X137" s="132" t="s">
        <v>341</v>
      </c>
      <c r="Y137" s="126"/>
      <c r="Z137" s="338"/>
      <c r="AA137" s="338"/>
      <c r="AB137" s="126"/>
      <c r="AC137" s="126"/>
      <c r="AD137" s="126"/>
      <c r="AE137" s="126"/>
      <c r="AF137" s="126"/>
      <c r="AG137" s="126" t="s">
        <v>342</v>
      </c>
      <c r="AH137" s="126"/>
      <c r="AI137" s="126"/>
      <c r="AJ137" s="126"/>
      <c r="AK137" s="126"/>
      <c r="AL137" s="126"/>
      <c r="AM137" s="126"/>
      <c r="AN137" s="126"/>
      <c r="AO137" s="126"/>
      <c r="AP137" s="126"/>
      <c r="AQ137" s="126"/>
      <c r="AR137" s="126"/>
      <c r="AS137" s="126"/>
      <c r="AT137" s="126"/>
      <c r="AU137" s="126"/>
      <c r="AV137" s="126"/>
      <c r="AW137" s="126"/>
      <c r="AX137" s="126"/>
      <c r="AY137" s="126"/>
      <c r="AZ137" s="126"/>
      <c r="BA137" s="126"/>
      <c r="BB137" s="126"/>
      <c r="BC137" s="126"/>
      <c r="BD137" s="126"/>
      <c r="BE137" s="126"/>
      <c r="BF137" s="126"/>
      <c r="BG137" s="126"/>
      <c r="BH137" s="126"/>
    </row>
    <row r="138" spans="1:60" ht="20.399999999999999">
      <c r="A138" s="142">
        <v>86</v>
      </c>
      <c r="B138" s="143" t="s">
        <v>352</v>
      </c>
      <c r="C138" s="157" t="s">
        <v>353</v>
      </c>
      <c r="D138" s="144" t="s">
        <v>213</v>
      </c>
      <c r="E138" s="145">
        <v>47.554850000000002</v>
      </c>
      <c r="F138" s="347"/>
      <c r="G138" s="345">
        <f t="shared" si="5"/>
        <v>0</v>
      </c>
      <c r="H138" s="146">
        <v>0</v>
      </c>
      <c r="I138" s="146">
        <v>0</v>
      </c>
      <c r="J138" s="146">
        <v>1475</v>
      </c>
      <c r="K138" s="146">
        <v>70143.403749999998</v>
      </c>
      <c r="L138" s="146">
        <v>21</v>
      </c>
      <c r="M138" s="146">
        <v>84873.513999999996</v>
      </c>
      <c r="N138" s="145">
        <v>0</v>
      </c>
      <c r="O138" s="145">
        <v>0</v>
      </c>
      <c r="P138" s="145">
        <v>0</v>
      </c>
      <c r="Q138" s="145">
        <v>0</v>
      </c>
      <c r="R138" s="146"/>
      <c r="S138" s="146" t="s">
        <v>125</v>
      </c>
      <c r="T138" s="147" t="s">
        <v>125</v>
      </c>
      <c r="U138" s="132">
        <v>0</v>
      </c>
      <c r="V138" s="132">
        <v>0</v>
      </c>
      <c r="W138" s="132"/>
      <c r="X138" s="132" t="s">
        <v>341</v>
      </c>
      <c r="Y138" s="126"/>
      <c r="Z138" s="338"/>
      <c r="AA138" s="338"/>
      <c r="AB138" s="126"/>
      <c r="AC138" s="126"/>
      <c r="AD138" s="126"/>
      <c r="AE138" s="126"/>
      <c r="AF138" s="126"/>
      <c r="AG138" s="126" t="s">
        <v>342</v>
      </c>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row>
    <row r="139" spans="1:60">
      <c r="A139" s="3"/>
      <c r="B139" s="4"/>
      <c r="C139" s="159"/>
      <c r="D139" s="6"/>
      <c r="E139" s="3"/>
      <c r="F139" s="3"/>
      <c r="G139" s="3"/>
      <c r="H139" s="3"/>
      <c r="I139" s="3"/>
      <c r="J139" s="3"/>
      <c r="K139" s="3"/>
      <c r="L139" s="3"/>
      <c r="M139" s="3"/>
      <c r="N139" s="3"/>
      <c r="O139" s="3"/>
      <c r="P139" s="3"/>
      <c r="Q139" s="3"/>
      <c r="R139" s="3"/>
      <c r="S139" s="3"/>
      <c r="T139" s="3"/>
      <c r="U139" s="3"/>
      <c r="V139" s="3"/>
      <c r="W139" s="3"/>
      <c r="X139" s="3"/>
      <c r="AE139" s="335">
        <v>15</v>
      </c>
      <c r="AF139" s="335">
        <v>21</v>
      </c>
      <c r="AG139" s="335" t="s">
        <v>107</v>
      </c>
    </row>
    <row r="140" spans="1:60">
      <c r="C140" s="160"/>
      <c r="D140" s="10"/>
      <c r="AG140" s="335" t="s">
        <v>355</v>
      </c>
    </row>
    <row r="141" spans="1:60">
      <c r="D141" s="10"/>
      <c r="G141" s="315">
        <f>G8+G16+G21+G24+G40+G43+G46+G48+G55+G66+G78+G98+G128+G131</f>
        <v>0</v>
      </c>
    </row>
    <row r="142" spans="1:60">
      <c r="D142" s="10"/>
    </row>
    <row r="143" spans="1:60">
      <c r="D143" s="10"/>
    </row>
    <row r="144" spans="1:60">
      <c r="D144" s="10"/>
    </row>
    <row r="145" spans="4:4">
      <c r="D145" s="10"/>
    </row>
    <row r="146" spans="4:4">
      <c r="D146" s="10"/>
    </row>
    <row r="147" spans="4:4">
      <c r="D147" s="10"/>
    </row>
    <row r="148" spans="4:4">
      <c r="D148" s="10"/>
    </row>
    <row r="149" spans="4:4">
      <c r="D149" s="10"/>
    </row>
    <row r="150" spans="4:4">
      <c r="D150" s="10"/>
    </row>
    <row r="151" spans="4:4">
      <c r="D151" s="10"/>
    </row>
    <row r="152" spans="4:4">
      <c r="D152" s="10"/>
    </row>
    <row r="153" spans="4:4">
      <c r="D153" s="10"/>
    </row>
    <row r="154" spans="4:4">
      <c r="D154" s="10"/>
    </row>
    <row r="155" spans="4:4">
      <c r="D155" s="10"/>
    </row>
    <row r="156" spans="4:4">
      <c r="D156" s="10"/>
    </row>
    <row r="157" spans="4:4">
      <c r="D157" s="10"/>
    </row>
    <row r="158" spans="4:4">
      <c r="D158" s="10"/>
    </row>
    <row r="159" spans="4:4">
      <c r="D159" s="10"/>
    </row>
    <row r="160" spans="4:4">
      <c r="D160" s="10"/>
    </row>
    <row r="161" spans="4:4">
      <c r="D161" s="10"/>
    </row>
    <row r="162" spans="4:4">
      <c r="D162" s="10"/>
    </row>
    <row r="163" spans="4:4">
      <c r="D163" s="10"/>
    </row>
    <row r="164" spans="4:4">
      <c r="D164" s="10"/>
    </row>
    <row r="165" spans="4:4">
      <c r="D165" s="10"/>
    </row>
    <row r="166" spans="4:4">
      <c r="D166" s="10"/>
    </row>
    <row r="167" spans="4:4">
      <c r="D167" s="10"/>
    </row>
    <row r="168" spans="4:4">
      <c r="D168" s="10"/>
    </row>
    <row r="169" spans="4:4">
      <c r="D169" s="10"/>
    </row>
    <row r="170" spans="4:4">
      <c r="D170" s="10"/>
    </row>
    <row r="171" spans="4:4">
      <c r="D171" s="10"/>
    </row>
    <row r="172" spans="4:4">
      <c r="D172" s="10"/>
    </row>
    <row r="173" spans="4:4">
      <c r="D173" s="10"/>
    </row>
    <row r="174" spans="4:4">
      <c r="D174" s="10"/>
    </row>
    <row r="175" spans="4:4">
      <c r="D175" s="10"/>
    </row>
    <row r="176" spans="4:4">
      <c r="D176" s="10"/>
    </row>
    <row r="177" spans="4:4">
      <c r="D177" s="10"/>
    </row>
    <row r="178" spans="4:4">
      <c r="D178" s="10"/>
    </row>
    <row r="179" spans="4:4">
      <c r="D179" s="10"/>
    </row>
    <row r="180" spans="4:4">
      <c r="D180" s="10"/>
    </row>
    <row r="181" spans="4:4">
      <c r="D181" s="10"/>
    </row>
    <row r="182" spans="4:4">
      <c r="D182" s="10"/>
    </row>
    <row r="183" spans="4:4">
      <c r="D183" s="10"/>
    </row>
    <row r="184" spans="4:4">
      <c r="D184" s="10"/>
    </row>
    <row r="185" spans="4:4">
      <c r="D185" s="10"/>
    </row>
    <row r="186" spans="4:4">
      <c r="D186" s="10"/>
    </row>
    <row r="187" spans="4:4">
      <c r="D187" s="10"/>
    </row>
    <row r="188" spans="4:4">
      <c r="D188" s="10"/>
    </row>
    <row r="189" spans="4:4">
      <c r="D189" s="10"/>
    </row>
    <row r="190" spans="4:4">
      <c r="D190" s="10"/>
    </row>
    <row r="191" spans="4:4">
      <c r="D191" s="10"/>
    </row>
    <row r="192" spans="4:4">
      <c r="D192" s="10"/>
    </row>
    <row r="193" spans="4:4">
      <c r="D193" s="10"/>
    </row>
    <row r="194" spans="4:4">
      <c r="D194" s="10"/>
    </row>
    <row r="195" spans="4:4">
      <c r="D195" s="10"/>
    </row>
    <row r="196" spans="4:4">
      <c r="D196" s="10"/>
    </row>
    <row r="197" spans="4:4">
      <c r="D197" s="10"/>
    </row>
    <row r="198" spans="4:4">
      <c r="D198" s="10"/>
    </row>
    <row r="199" spans="4:4">
      <c r="D199" s="10"/>
    </row>
    <row r="200" spans="4:4">
      <c r="D200" s="10"/>
    </row>
    <row r="201" spans="4:4">
      <c r="D201" s="10"/>
    </row>
    <row r="202" spans="4:4">
      <c r="D202" s="10"/>
    </row>
    <row r="203" spans="4:4">
      <c r="D203" s="10"/>
    </row>
    <row r="204" spans="4:4">
      <c r="D204" s="10"/>
    </row>
    <row r="205" spans="4:4">
      <c r="D205" s="10"/>
    </row>
    <row r="206" spans="4:4">
      <c r="D206" s="10"/>
    </row>
    <row r="207" spans="4:4">
      <c r="D207" s="10"/>
    </row>
    <row r="208" spans="4:4">
      <c r="D208" s="10"/>
    </row>
    <row r="209" spans="4:4">
      <c r="D209" s="10"/>
    </row>
    <row r="210" spans="4:4">
      <c r="D210" s="10"/>
    </row>
    <row r="211" spans="4:4">
      <c r="D211" s="10"/>
    </row>
    <row r="212" spans="4:4">
      <c r="D212" s="10"/>
    </row>
    <row r="213" spans="4:4">
      <c r="D213" s="10"/>
    </row>
    <row r="214" spans="4:4">
      <c r="D214" s="10"/>
    </row>
    <row r="215" spans="4:4">
      <c r="D215" s="10"/>
    </row>
    <row r="216" spans="4:4">
      <c r="D216" s="10"/>
    </row>
    <row r="217" spans="4:4">
      <c r="D217" s="10"/>
    </row>
    <row r="218" spans="4:4">
      <c r="D218" s="10"/>
    </row>
    <row r="219" spans="4:4">
      <c r="D219" s="10"/>
    </row>
    <row r="220" spans="4:4">
      <c r="D220" s="10"/>
    </row>
    <row r="221" spans="4:4">
      <c r="D221" s="10"/>
    </row>
    <row r="222" spans="4:4">
      <c r="D222" s="10"/>
    </row>
    <row r="223" spans="4:4">
      <c r="D223" s="10"/>
    </row>
    <row r="224" spans="4:4">
      <c r="D224" s="10"/>
    </row>
    <row r="225" spans="4:4">
      <c r="D225" s="10"/>
    </row>
    <row r="226" spans="4:4">
      <c r="D226" s="10"/>
    </row>
    <row r="227" spans="4:4">
      <c r="D227" s="10"/>
    </row>
    <row r="228" spans="4:4">
      <c r="D228" s="10"/>
    </row>
    <row r="229" spans="4:4">
      <c r="D229" s="10"/>
    </row>
    <row r="230" spans="4:4">
      <c r="D230" s="10"/>
    </row>
    <row r="231" spans="4:4">
      <c r="D231" s="10"/>
    </row>
    <row r="232" spans="4:4">
      <c r="D232" s="10"/>
    </row>
    <row r="233" spans="4:4">
      <c r="D233" s="10"/>
    </row>
    <row r="234" spans="4:4">
      <c r="D234" s="10"/>
    </row>
    <row r="235" spans="4:4">
      <c r="D235" s="10"/>
    </row>
    <row r="236" spans="4:4">
      <c r="D236" s="10"/>
    </row>
    <row r="237" spans="4:4">
      <c r="D237" s="10"/>
    </row>
    <row r="238" spans="4:4">
      <c r="D238" s="10"/>
    </row>
    <row r="239" spans="4:4">
      <c r="D239" s="10"/>
    </row>
    <row r="240" spans="4:4">
      <c r="D240" s="10"/>
    </row>
    <row r="241" spans="4:4">
      <c r="D241" s="10"/>
    </row>
    <row r="242" spans="4:4">
      <c r="D242" s="10"/>
    </row>
    <row r="243" spans="4:4">
      <c r="D243" s="10"/>
    </row>
    <row r="244" spans="4:4">
      <c r="D244" s="10"/>
    </row>
    <row r="245" spans="4:4">
      <c r="D245" s="10"/>
    </row>
    <row r="246" spans="4:4">
      <c r="D246" s="10"/>
    </row>
    <row r="247" spans="4:4">
      <c r="D247" s="10"/>
    </row>
    <row r="248" spans="4:4">
      <c r="D248" s="10"/>
    </row>
    <row r="249" spans="4:4">
      <c r="D249" s="10"/>
    </row>
    <row r="250" spans="4:4">
      <c r="D250" s="10"/>
    </row>
    <row r="251" spans="4:4">
      <c r="D251" s="10"/>
    </row>
    <row r="252" spans="4:4">
      <c r="D252" s="10"/>
    </row>
    <row r="253" spans="4:4">
      <c r="D253" s="10"/>
    </row>
    <row r="254" spans="4:4">
      <c r="D254" s="10"/>
    </row>
    <row r="255" spans="4:4">
      <c r="D255" s="10"/>
    </row>
    <row r="256" spans="4:4">
      <c r="D256" s="10"/>
    </row>
    <row r="257" spans="4:4">
      <c r="D257" s="10"/>
    </row>
    <row r="258" spans="4:4">
      <c r="D258" s="10"/>
    </row>
    <row r="259" spans="4:4">
      <c r="D259" s="10"/>
    </row>
    <row r="260" spans="4:4">
      <c r="D260" s="10"/>
    </row>
    <row r="261" spans="4:4">
      <c r="D261" s="10"/>
    </row>
    <row r="262" spans="4:4">
      <c r="D262" s="10"/>
    </row>
    <row r="263" spans="4:4">
      <c r="D263" s="10"/>
    </row>
    <row r="264" spans="4:4">
      <c r="D264" s="10"/>
    </row>
    <row r="265" spans="4:4">
      <c r="D265" s="10"/>
    </row>
    <row r="266" spans="4:4">
      <c r="D266" s="10"/>
    </row>
    <row r="267" spans="4:4">
      <c r="D267" s="10"/>
    </row>
    <row r="268" spans="4:4">
      <c r="D268" s="10"/>
    </row>
    <row r="269" spans="4:4">
      <c r="D269" s="10"/>
    </row>
    <row r="270" spans="4:4">
      <c r="D270" s="10"/>
    </row>
    <row r="271" spans="4:4">
      <c r="D271" s="10"/>
    </row>
    <row r="272" spans="4:4">
      <c r="D272" s="10"/>
    </row>
    <row r="273" spans="4:4">
      <c r="D273" s="10"/>
    </row>
    <row r="274" spans="4:4">
      <c r="D274" s="10"/>
    </row>
    <row r="275" spans="4:4">
      <c r="D275" s="10"/>
    </row>
    <row r="276" spans="4:4">
      <c r="D276" s="10"/>
    </row>
    <row r="277" spans="4:4">
      <c r="D277" s="10"/>
    </row>
    <row r="278" spans="4:4">
      <c r="D278" s="10"/>
    </row>
    <row r="279" spans="4:4">
      <c r="D279" s="10"/>
    </row>
    <row r="280" spans="4:4">
      <c r="D280" s="10"/>
    </row>
    <row r="281" spans="4:4">
      <c r="D281" s="10"/>
    </row>
    <row r="282" spans="4:4">
      <c r="D282" s="10"/>
    </row>
    <row r="283" spans="4:4">
      <c r="D283" s="10"/>
    </row>
    <row r="284" spans="4:4">
      <c r="D284" s="10"/>
    </row>
    <row r="285" spans="4:4">
      <c r="D285" s="10"/>
    </row>
    <row r="286" spans="4:4">
      <c r="D286" s="10"/>
    </row>
    <row r="287" spans="4:4">
      <c r="D287" s="10"/>
    </row>
    <row r="288" spans="4:4">
      <c r="D288" s="10"/>
    </row>
    <row r="289" spans="4:4">
      <c r="D289" s="10"/>
    </row>
    <row r="290" spans="4:4">
      <c r="D290" s="10"/>
    </row>
    <row r="291" spans="4:4">
      <c r="D291" s="10"/>
    </row>
    <row r="292" spans="4:4">
      <c r="D292" s="10"/>
    </row>
    <row r="293" spans="4:4">
      <c r="D293" s="10"/>
    </row>
    <row r="294" spans="4:4">
      <c r="D294" s="10"/>
    </row>
    <row r="295" spans="4:4">
      <c r="D295" s="10"/>
    </row>
    <row r="296" spans="4:4">
      <c r="D296" s="10"/>
    </row>
    <row r="297" spans="4:4">
      <c r="D297" s="10"/>
    </row>
    <row r="298" spans="4:4">
      <c r="D298" s="10"/>
    </row>
    <row r="299" spans="4:4">
      <c r="D299" s="10"/>
    </row>
    <row r="300" spans="4:4">
      <c r="D300" s="10"/>
    </row>
    <row r="301" spans="4:4">
      <c r="D301" s="10"/>
    </row>
    <row r="302" spans="4:4">
      <c r="D302" s="10"/>
    </row>
    <row r="303" spans="4:4">
      <c r="D303" s="10"/>
    </row>
    <row r="304" spans="4:4">
      <c r="D304" s="10"/>
    </row>
    <row r="305" spans="4:4">
      <c r="D305" s="10"/>
    </row>
    <row r="306" spans="4:4">
      <c r="D306" s="10"/>
    </row>
    <row r="307" spans="4:4">
      <c r="D307" s="10"/>
    </row>
    <row r="308" spans="4:4">
      <c r="D308" s="10"/>
    </row>
    <row r="309" spans="4:4">
      <c r="D309" s="10"/>
    </row>
    <row r="310" spans="4:4">
      <c r="D310" s="10"/>
    </row>
    <row r="311" spans="4:4">
      <c r="D311" s="10"/>
    </row>
    <row r="312" spans="4:4">
      <c r="D312" s="10"/>
    </row>
    <row r="313" spans="4:4">
      <c r="D313" s="10"/>
    </row>
    <row r="314" spans="4:4">
      <c r="D314" s="10"/>
    </row>
    <row r="315" spans="4:4">
      <c r="D315" s="10"/>
    </row>
    <row r="316" spans="4:4">
      <c r="D316" s="10"/>
    </row>
    <row r="317" spans="4:4">
      <c r="D317" s="10"/>
    </row>
    <row r="318" spans="4:4">
      <c r="D318" s="10"/>
    </row>
    <row r="319" spans="4:4">
      <c r="D319" s="10"/>
    </row>
    <row r="320" spans="4:4">
      <c r="D320" s="10"/>
    </row>
    <row r="321" spans="4:4">
      <c r="D321" s="10"/>
    </row>
    <row r="322" spans="4:4">
      <c r="D322" s="10"/>
    </row>
    <row r="323" spans="4:4">
      <c r="D323" s="10"/>
    </row>
    <row r="324" spans="4:4">
      <c r="D324" s="10"/>
    </row>
    <row r="325" spans="4:4">
      <c r="D325" s="10"/>
    </row>
    <row r="326" spans="4:4">
      <c r="D326" s="10"/>
    </row>
    <row r="327" spans="4:4">
      <c r="D327" s="10"/>
    </row>
    <row r="328" spans="4:4">
      <c r="D328" s="10"/>
    </row>
    <row r="329" spans="4:4">
      <c r="D329" s="10"/>
    </row>
    <row r="330" spans="4:4">
      <c r="D330" s="10"/>
    </row>
    <row r="331" spans="4:4">
      <c r="D331" s="10"/>
    </row>
    <row r="332" spans="4:4">
      <c r="D332" s="10"/>
    </row>
    <row r="333" spans="4:4">
      <c r="D333" s="10"/>
    </row>
    <row r="334" spans="4:4">
      <c r="D334" s="10"/>
    </row>
    <row r="335" spans="4:4">
      <c r="D335" s="10"/>
    </row>
    <row r="336" spans="4:4">
      <c r="D336" s="10"/>
    </row>
    <row r="337" spans="4:4">
      <c r="D337" s="10"/>
    </row>
    <row r="338" spans="4:4">
      <c r="D338" s="10"/>
    </row>
    <row r="339" spans="4:4">
      <c r="D339" s="10"/>
    </row>
    <row r="340" spans="4:4">
      <c r="D340" s="10"/>
    </row>
    <row r="341" spans="4:4">
      <c r="D341" s="10"/>
    </row>
    <row r="342" spans="4:4">
      <c r="D342" s="10"/>
    </row>
    <row r="343" spans="4:4">
      <c r="D343" s="10"/>
    </row>
    <row r="344" spans="4:4">
      <c r="D344" s="10"/>
    </row>
    <row r="345" spans="4:4">
      <c r="D345" s="10"/>
    </row>
    <row r="346" spans="4:4">
      <c r="D346" s="10"/>
    </row>
    <row r="347" spans="4:4">
      <c r="D347" s="10"/>
    </row>
    <row r="348" spans="4:4">
      <c r="D348" s="10"/>
    </row>
    <row r="349" spans="4:4">
      <c r="D349" s="10"/>
    </row>
    <row r="350" spans="4:4">
      <c r="D350" s="10"/>
    </row>
    <row r="351" spans="4:4">
      <c r="D351" s="10"/>
    </row>
    <row r="352" spans="4:4">
      <c r="D352" s="10"/>
    </row>
    <row r="353" spans="4:4">
      <c r="D353" s="10"/>
    </row>
    <row r="354" spans="4:4">
      <c r="D354" s="10"/>
    </row>
    <row r="355" spans="4:4">
      <c r="D355" s="10"/>
    </row>
    <row r="356" spans="4:4">
      <c r="D356" s="10"/>
    </row>
    <row r="357" spans="4:4">
      <c r="D357" s="10"/>
    </row>
    <row r="358" spans="4:4">
      <c r="D358" s="10"/>
    </row>
    <row r="359" spans="4:4">
      <c r="D359" s="10"/>
    </row>
    <row r="360" spans="4:4">
      <c r="D360" s="10"/>
    </row>
    <row r="361" spans="4:4">
      <c r="D361" s="10"/>
    </row>
    <row r="362" spans="4:4">
      <c r="D362" s="10"/>
    </row>
    <row r="363" spans="4:4">
      <c r="D363" s="10"/>
    </row>
    <row r="364" spans="4:4">
      <c r="D364" s="10"/>
    </row>
    <row r="365" spans="4:4">
      <c r="D365" s="10"/>
    </row>
    <row r="366" spans="4:4">
      <c r="D366" s="10"/>
    </row>
    <row r="367" spans="4:4">
      <c r="D367" s="10"/>
    </row>
    <row r="368" spans="4:4">
      <c r="D368" s="10"/>
    </row>
    <row r="369" spans="4:4">
      <c r="D369" s="10"/>
    </row>
    <row r="370" spans="4:4">
      <c r="D370" s="10"/>
    </row>
    <row r="371" spans="4:4">
      <c r="D371" s="10"/>
    </row>
    <row r="372" spans="4:4">
      <c r="D372" s="10"/>
    </row>
    <row r="373" spans="4:4">
      <c r="D373" s="10"/>
    </row>
    <row r="374" spans="4:4">
      <c r="D374" s="10"/>
    </row>
    <row r="375" spans="4:4">
      <c r="D375" s="10"/>
    </row>
    <row r="376" spans="4:4">
      <c r="D376" s="10"/>
    </row>
    <row r="377" spans="4:4">
      <c r="D377" s="10"/>
    </row>
    <row r="378" spans="4:4">
      <c r="D378" s="10"/>
    </row>
    <row r="379" spans="4:4">
      <c r="D379" s="10"/>
    </row>
    <row r="380" spans="4:4">
      <c r="D380" s="10"/>
    </row>
    <row r="381" spans="4:4">
      <c r="D381" s="10"/>
    </row>
    <row r="382" spans="4:4">
      <c r="D382" s="10"/>
    </row>
    <row r="383" spans="4:4">
      <c r="D383" s="10"/>
    </row>
    <row r="384" spans="4:4">
      <c r="D384" s="10"/>
    </row>
    <row r="385" spans="4:4">
      <c r="D385" s="10"/>
    </row>
    <row r="386" spans="4:4">
      <c r="D386" s="10"/>
    </row>
    <row r="387" spans="4:4">
      <c r="D387" s="10"/>
    </row>
    <row r="388" spans="4:4">
      <c r="D388" s="10"/>
    </row>
    <row r="389" spans="4:4">
      <c r="D389" s="10"/>
    </row>
    <row r="390" spans="4:4">
      <c r="D390" s="10"/>
    </row>
    <row r="391" spans="4:4">
      <c r="D391" s="10"/>
    </row>
    <row r="392" spans="4:4">
      <c r="D392" s="10"/>
    </row>
    <row r="393" spans="4:4">
      <c r="D393" s="10"/>
    </row>
    <row r="394" spans="4:4">
      <c r="D394" s="10"/>
    </row>
    <row r="395" spans="4:4">
      <c r="D395" s="10"/>
    </row>
    <row r="396" spans="4:4">
      <c r="D396" s="10"/>
    </row>
    <row r="397" spans="4:4">
      <c r="D397" s="10"/>
    </row>
    <row r="398" spans="4:4">
      <c r="D398" s="10"/>
    </row>
    <row r="399" spans="4:4">
      <c r="D399" s="10"/>
    </row>
    <row r="400" spans="4:4">
      <c r="D400" s="10"/>
    </row>
    <row r="401" spans="4:4">
      <c r="D401" s="10"/>
    </row>
    <row r="402" spans="4:4">
      <c r="D402" s="10"/>
    </row>
    <row r="403" spans="4:4">
      <c r="D403" s="10"/>
    </row>
    <row r="404" spans="4:4">
      <c r="D404" s="10"/>
    </row>
    <row r="405" spans="4:4">
      <c r="D405" s="10"/>
    </row>
    <row r="406" spans="4:4">
      <c r="D406" s="10"/>
    </row>
    <row r="407" spans="4:4">
      <c r="D407" s="10"/>
    </row>
    <row r="408" spans="4:4">
      <c r="D408" s="10"/>
    </row>
    <row r="409" spans="4:4">
      <c r="D409" s="10"/>
    </row>
    <row r="410" spans="4:4">
      <c r="D410" s="10"/>
    </row>
    <row r="411" spans="4:4">
      <c r="D411" s="10"/>
    </row>
    <row r="412" spans="4:4">
      <c r="D412" s="10"/>
    </row>
    <row r="413" spans="4:4">
      <c r="D413" s="10"/>
    </row>
    <row r="414" spans="4:4">
      <c r="D414" s="10"/>
    </row>
    <row r="415" spans="4:4">
      <c r="D415" s="10"/>
    </row>
    <row r="416" spans="4:4">
      <c r="D416" s="10"/>
    </row>
    <row r="417" spans="4:4">
      <c r="D417" s="10"/>
    </row>
    <row r="418" spans="4:4">
      <c r="D418" s="10"/>
    </row>
    <row r="419" spans="4:4">
      <c r="D419" s="10"/>
    </row>
    <row r="420" spans="4:4">
      <c r="D420" s="10"/>
    </row>
    <row r="421" spans="4:4">
      <c r="D421" s="10"/>
    </row>
    <row r="422" spans="4:4">
      <c r="D422" s="10"/>
    </row>
    <row r="423" spans="4:4">
      <c r="D423" s="10"/>
    </row>
    <row r="424" spans="4:4">
      <c r="D424" s="10"/>
    </row>
    <row r="425" spans="4:4">
      <c r="D425" s="10"/>
    </row>
    <row r="426" spans="4:4">
      <c r="D426" s="10"/>
    </row>
    <row r="427" spans="4:4">
      <c r="D427" s="10"/>
    </row>
    <row r="428" spans="4:4">
      <c r="D428" s="10"/>
    </row>
    <row r="429" spans="4:4">
      <c r="D429" s="10"/>
    </row>
    <row r="430" spans="4:4">
      <c r="D430" s="10"/>
    </row>
    <row r="431" spans="4:4">
      <c r="D431" s="10"/>
    </row>
    <row r="432" spans="4:4">
      <c r="D432" s="10"/>
    </row>
    <row r="433" spans="4:4">
      <c r="D433" s="10"/>
    </row>
    <row r="434" spans="4:4">
      <c r="D434" s="10"/>
    </row>
    <row r="435" spans="4:4">
      <c r="D435" s="10"/>
    </row>
    <row r="436" spans="4:4">
      <c r="D436" s="10"/>
    </row>
    <row r="437" spans="4:4">
      <c r="D437" s="10"/>
    </row>
    <row r="438" spans="4:4">
      <c r="D438" s="10"/>
    </row>
    <row r="439" spans="4:4">
      <c r="D439" s="10"/>
    </row>
    <row r="440" spans="4:4">
      <c r="D440" s="10"/>
    </row>
    <row r="441" spans="4:4">
      <c r="D441" s="10"/>
    </row>
    <row r="442" spans="4:4">
      <c r="D442" s="10"/>
    </row>
    <row r="443" spans="4:4">
      <c r="D443" s="10"/>
    </row>
    <row r="444" spans="4:4">
      <c r="D444" s="10"/>
    </row>
    <row r="445" spans="4:4">
      <c r="D445" s="10"/>
    </row>
    <row r="446" spans="4:4">
      <c r="D446" s="10"/>
    </row>
    <row r="447" spans="4:4">
      <c r="D447" s="10"/>
    </row>
    <row r="448" spans="4:4">
      <c r="D448" s="10"/>
    </row>
    <row r="449" spans="4:4">
      <c r="D449" s="10"/>
    </row>
    <row r="450" spans="4:4">
      <c r="D450" s="10"/>
    </row>
    <row r="451" spans="4:4">
      <c r="D451" s="10"/>
    </row>
    <row r="452" spans="4:4">
      <c r="D452" s="10"/>
    </row>
    <row r="453" spans="4:4">
      <c r="D453" s="10"/>
    </row>
    <row r="454" spans="4:4">
      <c r="D454" s="10"/>
    </row>
    <row r="455" spans="4:4">
      <c r="D455" s="10"/>
    </row>
    <row r="456" spans="4:4">
      <c r="D456" s="10"/>
    </row>
    <row r="457" spans="4:4">
      <c r="D457" s="10"/>
    </row>
    <row r="458" spans="4:4">
      <c r="D458" s="10"/>
    </row>
    <row r="459" spans="4:4">
      <c r="D459" s="10"/>
    </row>
    <row r="460" spans="4:4">
      <c r="D460" s="10"/>
    </row>
    <row r="461" spans="4:4">
      <c r="D461" s="10"/>
    </row>
    <row r="462" spans="4:4">
      <c r="D462" s="10"/>
    </row>
    <row r="463" spans="4:4">
      <c r="D463" s="10"/>
    </row>
    <row r="464" spans="4:4">
      <c r="D464" s="10"/>
    </row>
    <row r="465" spans="4:4">
      <c r="D465" s="10"/>
    </row>
    <row r="466" spans="4:4">
      <c r="D466" s="10"/>
    </row>
    <row r="467" spans="4:4">
      <c r="D467" s="10"/>
    </row>
    <row r="468" spans="4:4">
      <c r="D468" s="10"/>
    </row>
    <row r="469" spans="4:4">
      <c r="D469" s="10"/>
    </row>
    <row r="470" spans="4:4">
      <c r="D470" s="10"/>
    </row>
    <row r="471" spans="4:4">
      <c r="D471" s="10"/>
    </row>
    <row r="472" spans="4:4">
      <c r="D472" s="10"/>
    </row>
    <row r="473" spans="4:4">
      <c r="D473" s="10"/>
    </row>
    <row r="474" spans="4:4">
      <c r="D474" s="10"/>
    </row>
    <row r="475" spans="4:4">
      <c r="D475" s="10"/>
    </row>
    <row r="476" spans="4:4">
      <c r="D476" s="10"/>
    </row>
    <row r="477" spans="4:4">
      <c r="D477" s="10"/>
    </row>
    <row r="478" spans="4:4">
      <c r="D478" s="10"/>
    </row>
    <row r="479" spans="4:4">
      <c r="D479" s="10"/>
    </row>
    <row r="480" spans="4:4">
      <c r="D480" s="10"/>
    </row>
    <row r="481" spans="4:4">
      <c r="D481" s="10"/>
    </row>
    <row r="482" spans="4:4">
      <c r="D482" s="10"/>
    </row>
    <row r="483" spans="4:4">
      <c r="D483" s="10"/>
    </row>
    <row r="484" spans="4:4">
      <c r="D484" s="10"/>
    </row>
    <row r="485" spans="4:4">
      <c r="D485" s="10"/>
    </row>
    <row r="486" spans="4:4">
      <c r="D486" s="10"/>
    </row>
    <row r="487" spans="4:4">
      <c r="D487" s="10"/>
    </row>
    <row r="488" spans="4:4">
      <c r="D488" s="10"/>
    </row>
    <row r="489" spans="4:4">
      <c r="D489" s="10"/>
    </row>
    <row r="490" spans="4:4">
      <c r="D490" s="10"/>
    </row>
    <row r="491" spans="4:4">
      <c r="D491" s="10"/>
    </row>
    <row r="492" spans="4:4">
      <c r="D492" s="10"/>
    </row>
    <row r="493" spans="4:4">
      <c r="D493" s="10"/>
    </row>
    <row r="494" spans="4:4">
      <c r="D494" s="10"/>
    </row>
    <row r="495" spans="4:4">
      <c r="D495" s="10"/>
    </row>
    <row r="496" spans="4:4">
      <c r="D496" s="10"/>
    </row>
    <row r="497" spans="4:4">
      <c r="D497" s="10"/>
    </row>
    <row r="498" spans="4:4">
      <c r="D498" s="10"/>
    </row>
    <row r="499" spans="4:4">
      <c r="D499" s="10"/>
    </row>
    <row r="500" spans="4:4">
      <c r="D500" s="10"/>
    </row>
    <row r="501" spans="4:4">
      <c r="D501" s="10"/>
    </row>
    <row r="502" spans="4:4">
      <c r="D502" s="10"/>
    </row>
    <row r="503" spans="4:4">
      <c r="D503" s="10"/>
    </row>
    <row r="504" spans="4:4">
      <c r="D504" s="10"/>
    </row>
    <row r="505" spans="4:4">
      <c r="D505" s="10"/>
    </row>
    <row r="506" spans="4:4">
      <c r="D506" s="10"/>
    </row>
    <row r="507" spans="4:4">
      <c r="D507" s="10"/>
    </row>
    <row r="508" spans="4:4">
      <c r="D508" s="10"/>
    </row>
    <row r="509" spans="4:4">
      <c r="D509" s="10"/>
    </row>
    <row r="510" spans="4:4">
      <c r="D510" s="10"/>
    </row>
    <row r="511" spans="4:4">
      <c r="D511" s="10"/>
    </row>
    <row r="512" spans="4:4">
      <c r="D512" s="10"/>
    </row>
    <row r="513" spans="4:4">
      <c r="D513" s="10"/>
    </row>
    <row r="514" spans="4:4">
      <c r="D514" s="10"/>
    </row>
    <row r="515" spans="4:4">
      <c r="D515" s="10"/>
    </row>
    <row r="516" spans="4:4">
      <c r="D516" s="10"/>
    </row>
    <row r="517" spans="4:4">
      <c r="D517" s="10"/>
    </row>
    <row r="518" spans="4:4">
      <c r="D518" s="10"/>
    </row>
    <row r="519" spans="4:4">
      <c r="D519" s="10"/>
    </row>
    <row r="520" spans="4:4">
      <c r="D520" s="10"/>
    </row>
    <row r="521" spans="4:4">
      <c r="D521" s="10"/>
    </row>
    <row r="522" spans="4:4">
      <c r="D522" s="10"/>
    </row>
    <row r="523" spans="4:4">
      <c r="D523" s="10"/>
    </row>
    <row r="524" spans="4:4">
      <c r="D524" s="10"/>
    </row>
    <row r="525" spans="4:4">
      <c r="D525" s="10"/>
    </row>
    <row r="526" spans="4:4">
      <c r="D526" s="10"/>
    </row>
    <row r="527" spans="4:4">
      <c r="D527" s="10"/>
    </row>
    <row r="528" spans="4:4">
      <c r="D528" s="10"/>
    </row>
    <row r="529" spans="4:4">
      <c r="D529" s="10"/>
    </row>
    <row r="530" spans="4:4">
      <c r="D530" s="10"/>
    </row>
    <row r="531" spans="4:4">
      <c r="D531" s="10"/>
    </row>
    <row r="532" spans="4:4">
      <c r="D532" s="10"/>
    </row>
    <row r="533" spans="4:4">
      <c r="D533" s="10"/>
    </row>
    <row r="534" spans="4:4">
      <c r="D534" s="10"/>
    </row>
    <row r="535" spans="4:4">
      <c r="D535" s="10"/>
    </row>
    <row r="536" spans="4:4">
      <c r="D536" s="10"/>
    </row>
    <row r="537" spans="4:4">
      <c r="D537" s="10"/>
    </row>
    <row r="538" spans="4:4">
      <c r="D538" s="10"/>
    </row>
    <row r="539" spans="4:4">
      <c r="D539" s="10"/>
    </row>
    <row r="540" spans="4:4">
      <c r="D540" s="10"/>
    </row>
    <row r="541" spans="4:4">
      <c r="D541" s="10"/>
    </row>
    <row r="542" spans="4:4">
      <c r="D542" s="10"/>
    </row>
    <row r="543" spans="4:4">
      <c r="D543" s="10"/>
    </row>
    <row r="544" spans="4:4">
      <c r="D544" s="10"/>
    </row>
    <row r="545" spans="4:4">
      <c r="D545" s="10"/>
    </row>
    <row r="546" spans="4:4">
      <c r="D546" s="10"/>
    </row>
    <row r="547" spans="4:4">
      <c r="D547" s="10"/>
    </row>
    <row r="548" spans="4:4">
      <c r="D548" s="10"/>
    </row>
    <row r="549" spans="4:4">
      <c r="D549" s="10"/>
    </row>
    <row r="550" spans="4:4">
      <c r="D550" s="10"/>
    </row>
    <row r="551" spans="4:4">
      <c r="D551" s="10"/>
    </row>
    <row r="552" spans="4:4">
      <c r="D552" s="10"/>
    </row>
    <row r="553" spans="4:4">
      <c r="D553" s="10"/>
    </row>
    <row r="554" spans="4:4">
      <c r="D554" s="10"/>
    </row>
    <row r="555" spans="4:4">
      <c r="D555" s="10"/>
    </row>
    <row r="556" spans="4:4">
      <c r="D556" s="10"/>
    </row>
    <row r="557" spans="4:4">
      <c r="D557" s="10"/>
    </row>
    <row r="558" spans="4:4">
      <c r="D558" s="10"/>
    </row>
    <row r="559" spans="4:4">
      <c r="D559" s="10"/>
    </row>
    <row r="560" spans="4:4">
      <c r="D560" s="10"/>
    </row>
    <row r="561" spans="4:4">
      <c r="D561" s="10"/>
    </row>
    <row r="562" spans="4:4">
      <c r="D562" s="10"/>
    </row>
    <row r="563" spans="4:4">
      <c r="D563" s="10"/>
    </row>
    <row r="564" spans="4:4">
      <c r="D564" s="10"/>
    </row>
    <row r="565" spans="4:4">
      <c r="D565" s="10"/>
    </row>
    <row r="566" spans="4:4">
      <c r="D566" s="10"/>
    </row>
    <row r="567" spans="4:4">
      <c r="D567" s="10"/>
    </row>
    <row r="568" spans="4:4">
      <c r="D568" s="10"/>
    </row>
    <row r="569" spans="4:4">
      <c r="D569" s="10"/>
    </row>
    <row r="570" spans="4:4">
      <c r="D570" s="10"/>
    </row>
    <row r="571" spans="4:4">
      <c r="D571" s="10"/>
    </row>
    <row r="572" spans="4:4">
      <c r="D572" s="10"/>
    </row>
    <row r="573" spans="4:4">
      <c r="D573" s="10"/>
    </row>
    <row r="574" spans="4:4">
      <c r="D574" s="10"/>
    </row>
    <row r="575" spans="4:4">
      <c r="D575" s="10"/>
    </row>
    <row r="576" spans="4:4">
      <c r="D576" s="10"/>
    </row>
    <row r="577" spans="4:4">
      <c r="D577" s="10"/>
    </row>
    <row r="578" spans="4:4">
      <c r="D578" s="10"/>
    </row>
    <row r="579" spans="4:4">
      <c r="D579" s="10"/>
    </row>
    <row r="580" spans="4:4">
      <c r="D580" s="10"/>
    </row>
    <row r="581" spans="4:4">
      <c r="D581" s="10"/>
    </row>
    <row r="582" spans="4:4">
      <c r="D582" s="10"/>
    </row>
    <row r="583" spans="4:4">
      <c r="D583" s="10"/>
    </row>
    <row r="584" spans="4:4">
      <c r="D584" s="10"/>
    </row>
    <row r="585" spans="4:4">
      <c r="D585" s="10"/>
    </row>
    <row r="586" spans="4:4">
      <c r="D586" s="10"/>
    </row>
    <row r="587" spans="4:4">
      <c r="D587" s="10"/>
    </row>
    <row r="588" spans="4:4">
      <c r="D588" s="10"/>
    </row>
    <row r="589" spans="4:4">
      <c r="D589" s="10"/>
    </row>
    <row r="590" spans="4:4">
      <c r="D590" s="10"/>
    </row>
    <row r="591" spans="4:4">
      <c r="D591" s="10"/>
    </row>
    <row r="592" spans="4:4">
      <c r="D592" s="10"/>
    </row>
    <row r="593" spans="4:4">
      <c r="D593" s="10"/>
    </row>
    <row r="594" spans="4:4">
      <c r="D594" s="10"/>
    </row>
    <row r="595" spans="4:4">
      <c r="D595" s="10"/>
    </row>
    <row r="596" spans="4:4">
      <c r="D596" s="10"/>
    </row>
    <row r="597" spans="4:4">
      <c r="D597" s="10"/>
    </row>
    <row r="598" spans="4:4">
      <c r="D598" s="10"/>
    </row>
    <row r="599" spans="4:4">
      <c r="D599" s="10"/>
    </row>
    <row r="600" spans="4:4">
      <c r="D600" s="10"/>
    </row>
    <row r="601" spans="4:4">
      <c r="D601" s="10"/>
    </row>
    <row r="602" spans="4:4">
      <c r="D602" s="10"/>
    </row>
    <row r="603" spans="4:4">
      <c r="D603" s="10"/>
    </row>
    <row r="604" spans="4:4">
      <c r="D604" s="10"/>
    </row>
    <row r="605" spans="4:4">
      <c r="D605" s="10"/>
    </row>
    <row r="606" spans="4:4">
      <c r="D606" s="10"/>
    </row>
    <row r="607" spans="4:4">
      <c r="D607" s="10"/>
    </row>
    <row r="608" spans="4:4">
      <c r="D608" s="10"/>
    </row>
    <row r="609" spans="4:4">
      <c r="D609" s="10"/>
    </row>
    <row r="610" spans="4:4">
      <c r="D610" s="10"/>
    </row>
    <row r="611" spans="4:4">
      <c r="D611" s="10"/>
    </row>
    <row r="612" spans="4:4">
      <c r="D612" s="10"/>
    </row>
    <row r="613" spans="4:4">
      <c r="D613" s="10"/>
    </row>
    <row r="614" spans="4:4">
      <c r="D614" s="10"/>
    </row>
    <row r="615" spans="4:4">
      <c r="D615" s="10"/>
    </row>
    <row r="616" spans="4:4">
      <c r="D616" s="10"/>
    </row>
    <row r="617" spans="4:4">
      <c r="D617" s="10"/>
    </row>
    <row r="618" spans="4:4">
      <c r="D618" s="10"/>
    </row>
    <row r="619" spans="4:4">
      <c r="D619" s="10"/>
    </row>
    <row r="620" spans="4:4">
      <c r="D620" s="10"/>
    </row>
    <row r="621" spans="4:4">
      <c r="D621" s="10"/>
    </row>
    <row r="622" spans="4:4">
      <c r="D622" s="10"/>
    </row>
    <row r="623" spans="4:4">
      <c r="D623" s="10"/>
    </row>
    <row r="624" spans="4:4">
      <c r="D624" s="10"/>
    </row>
    <row r="625" spans="4:4">
      <c r="D625" s="10"/>
    </row>
    <row r="626" spans="4:4">
      <c r="D626" s="10"/>
    </row>
    <row r="627" spans="4:4">
      <c r="D627" s="10"/>
    </row>
    <row r="628" spans="4:4">
      <c r="D628" s="10"/>
    </row>
    <row r="629" spans="4:4">
      <c r="D629" s="10"/>
    </row>
    <row r="630" spans="4:4">
      <c r="D630" s="10"/>
    </row>
    <row r="631" spans="4:4">
      <c r="D631" s="10"/>
    </row>
    <row r="632" spans="4:4">
      <c r="D632" s="10"/>
    </row>
    <row r="633" spans="4:4">
      <c r="D633" s="10"/>
    </row>
    <row r="634" spans="4:4">
      <c r="D634" s="10"/>
    </row>
    <row r="635" spans="4:4">
      <c r="D635" s="10"/>
    </row>
    <row r="636" spans="4:4">
      <c r="D636" s="10"/>
    </row>
    <row r="637" spans="4:4">
      <c r="D637" s="10"/>
    </row>
    <row r="638" spans="4:4">
      <c r="D638" s="10"/>
    </row>
    <row r="639" spans="4:4">
      <c r="D639" s="10"/>
    </row>
    <row r="640" spans="4:4">
      <c r="D640" s="10"/>
    </row>
    <row r="641" spans="4:4">
      <c r="D641" s="10"/>
    </row>
    <row r="642" spans="4:4">
      <c r="D642" s="10"/>
    </row>
    <row r="643" spans="4:4">
      <c r="D643" s="10"/>
    </row>
    <row r="644" spans="4:4">
      <c r="D644" s="10"/>
    </row>
    <row r="645" spans="4:4">
      <c r="D645" s="10"/>
    </row>
    <row r="646" spans="4:4">
      <c r="D646" s="10"/>
    </row>
    <row r="647" spans="4:4">
      <c r="D647" s="10"/>
    </row>
    <row r="648" spans="4:4">
      <c r="D648" s="10"/>
    </row>
    <row r="649" spans="4:4">
      <c r="D649" s="10"/>
    </row>
    <row r="650" spans="4:4">
      <c r="D650" s="10"/>
    </row>
    <row r="651" spans="4:4">
      <c r="D651" s="10"/>
    </row>
    <row r="652" spans="4:4">
      <c r="D652" s="10"/>
    </row>
    <row r="653" spans="4:4">
      <c r="D653" s="10"/>
    </row>
    <row r="654" spans="4:4">
      <c r="D654" s="10"/>
    </row>
    <row r="655" spans="4:4">
      <c r="D655" s="10"/>
    </row>
    <row r="656" spans="4:4">
      <c r="D656" s="10"/>
    </row>
    <row r="657" spans="4:4">
      <c r="D657" s="10"/>
    </row>
    <row r="658" spans="4:4">
      <c r="D658" s="10"/>
    </row>
    <row r="659" spans="4:4">
      <c r="D659" s="10"/>
    </row>
    <row r="660" spans="4:4">
      <c r="D660" s="10"/>
    </row>
    <row r="661" spans="4:4">
      <c r="D661" s="10"/>
    </row>
    <row r="662" spans="4:4">
      <c r="D662" s="10"/>
    </row>
    <row r="663" spans="4:4">
      <c r="D663" s="10"/>
    </row>
    <row r="664" spans="4:4">
      <c r="D664" s="10"/>
    </row>
    <row r="665" spans="4:4">
      <c r="D665" s="10"/>
    </row>
    <row r="666" spans="4:4">
      <c r="D666" s="10"/>
    </row>
    <row r="667" spans="4:4">
      <c r="D667" s="10"/>
    </row>
    <row r="668" spans="4:4">
      <c r="D668" s="10"/>
    </row>
    <row r="669" spans="4:4">
      <c r="D669" s="10"/>
    </row>
    <row r="670" spans="4:4">
      <c r="D670" s="10"/>
    </row>
    <row r="671" spans="4:4">
      <c r="D671" s="10"/>
    </row>
    <row r="672" spans="4:4">
      <c r="D672" s="10"/>
    </row>
    <row r="673" spans="4:4">
      <c r="D673" s="10"/>
    </row>
    <row r="674" spans="4:4">
      <c r="D674" s="10"/>
    </row>
    <row r="675" spans="4:4">
      <c r="D675" s="10"/>
    </row>
    <row r="676" spans="4:4">
      <c r="D676" s="10"/>
    </row>
    <row r="677" spans="4:4">
      <c r="D677" s="10"/>
    </row>
    <row r="678" spans="4:4">
      <c r="D678" s="10"/>
    </row>
    <row r="679" spans="4:4">
      <c r="D679" s="10"/>
    </row>
    <row r="680" spans="4:4">
      <c r="D680" s="10"/>
    </row>
    <row r="681" spans="4:4">
      <c r="D681" s="10"/>
    </row>
    <row r="682" spans="4:4">
      <c r="D682" s="10"/>
    </row>
    <row r="683" spans="4:4">
      <c r="D683" s="10"/>
    </row>
    <row r="684" spans="4:4">
      <c r="D684" s="10"/>
    </row>
    <row r="685" spans="4:4">
      <c r="D685" s="10"/>
    </row>
    <row r="686" spans="4:4">
      <c r="D686" s="10"/>
    </row>
    <row r="687" spans="4:4">
      <c r="D687" s="10"/>
    </row>
    <row r="688" spans="4:4">
      <c r="D688" s="10"/>
    </row>
    <row r="689" spans="4:4">
      <c r="D689" s="10"/>
    </row>
    <row r="690" spans="4:4">
      <c r="D690" s="10"/>
    </row>
    <row r="691" spans="4:4">
      <c r="D691" s="10"/>
    </row>
    <row r="692" spans="4:4">
      <c r="D692" s="10"/>
    </row>
    <row r="693" spans="4:4">
      <c r="D693" s="10"/>
    </row>
    <row r="694" spans="4:4">
      <c r="D694" s="10"/>
    </row>
    <row r="695" spans="4:4">
      <c r="D695" s="10"/>
    </row>
    <row r="696" spans="4:4">
      <c r="D696" s="10"/>
    </row>
    <row r="697" spans="4:4">
      <c r="D697" s="10"/>
    </row>
    <row r="698" spans="4:4">
      <c r="D698" s="10"/>
    </row>
    <row r="699" spans="4:4">
      <c r="D699" s="10"/>
    </row>
    <row r="700" spans="4:4">
      <c r="D700" s="10"/>
    </row>
    <row r="701" spans="4:4">
      <c r="D701" s="10"/>
    </row>
    <row r="702" spans="4:4">
      <c r="D702" s="10"/>
    </row>
    <row r="703" spans="4:4">
      <c r="D703" s="10"/>
    </row>
    <row r="704" spans="4:4">
      <c r="D704" s="10"/>
    </row>
    <row r="705" spans="4:4">
      <c r="D705" s="10"/>
    </row>
    <row r="706" spans="4:4">
      <c r="D706" s="10"/>
    </row>
    <row r="707" spans="4:4">
      <c r="D707" s="10"/>
    </row>
    <row r="708" spans="4:4">
      <c r="D708" s="10"/>
    </row>
    <row r="709" spans="4:4">
      <c r="D709" s="10"/>
    </row>
    <row r="710" spans="4:4">
      <c r="D710" s="10"/>
    </row>
    <row r="711" spans="4:4">
      <c r="D711" s="10"/>
    </row>
    <row r="712" spans="4:4">
      <c r="D712" s="10"/>
    </row>
    <row r="713" spans="4:4">
      <c r="D713" s="10"/>
    </row>
    <row r="714" spans="4:4">
      <c r="D714" s="10"/>
    </row>
    <row r="715" spans="4:4">
      <c r="D715" s="10"/>
    </row>
    <row r="716" spans="4:4">
      <c r="D716" s="10"/>
    </row>
    <row r="717" spans="4:4">
      <c r="D717" s="10"/>
    </row>
    <row r="718" spans="4:4">
      <c r="D718" s="10"/>
    </row>
    <row r="719" spans="4:4">
      <c r="D719" s="10"/>
    </row>
    <row r="720" spans="4:4">
      <c r="D720" s="10"/>
    </row>
    <row r="721" spans="4:4">
      <c r="D721" s="10"/>
    </row>
    <row r="722" spans="4:4">
      <c r="D722" s="10"/>
    </row>
    <row r="723" spans="4:4">
      <c r="D723" s="10"/>
    </row>
    <row r="724" spans="4:4">
      <c r="D724" s="10"/>
    </row>
    <row r="725" spans="4:4">
      <c r="D725" s="10"/>
    </row>
    <row r="726" spans="4:4">
      <c r="D726" s="10"/>
    </row>
    <row r="727" spans="4:4">
      <c r="D727" s="10"/>
    </row>
    <row r="728" spans="4:4">
      <c r="D728" s="10"/>
    </row>
    <row r="729" spans="4:4">
      <c r="D729" s="10"/>
    </row>
    <row r="730" spans="4:4">
      <c r="D730" s="10"/>
    </row>
    <row r="731" spans="4:4">
      <c r="D731" s="10"/>
    </row>
    <row r="732" spans="4:4">
      <c r="D732" s="10"/>
    </row>
    <row r="733" spans="4:4">
      <c r="D733" s="10"/>
    </row>
    <row r="734" spans="4:4">
      <c r="D734" s="10"/>
    </row>
    <row r="735" spans="4:4">
      <c r="D735" s="10"/>
    </row>
    <row r="736" spans="4:4">
      <c r="D736" s="10"/>
    </row>
    <row r="737" spans="4:4">
      <c r="D737" s="10"/>
    </row>
    <row r="738" spans="4:4">
      <c r="D738" s="10"/>
    </row>
    <row r="739" spans="4:4">
      <c r="D739" s="10"/>
    </row>
    <row r="740" spans="4:4">
      <c r="D740" s="10"/>
    </row>
    <row r="741" spans="4:4">
      <c r="D741" s="10"/>
    </row>
    <row r="742" spans="4:4">
      <c r="D742" s="10"/>
    </row>
    <row r="743" spans="4:4">
      <c r="D743" s="10"/>
    </row>
    <row r="744" spans="4:4">
      <c r="D744" s="10"/>
    </row>
    <row r="745" spans="4:4">
      <c r="D745" s="10"/>
    </row>
    <row r="746" spans="4:4">
      <c r="D746" s="10"/>
    </row>
    <row r="747" spans="4:4">
      <c r="D747" s="10"/>
    </row>
    <row r="748" spans="4:4">
      <c r="D748" s="10"/>
    </row>
    <row r="749" spans="4:4">
      <c r="D749" s="10"/>
    </row>
    <row r="750" spans="4:4">
      <c r="D750" s="10"/>
    </row>
    <row r="751" spans="4:4">
      <c r="D751" s="10"/>
    </row>
    <row r="752" spans="4:4">
      <c r="D752" s="10"/>
    </row>
    <row r="753" spans="4:4">
      <c r="D753" s="10"/>
    </row>
    <row r="754" spans="4:4">
      <c r="D754" s="10"/>
    </row>
    <row r="755" spans="4:4">
      <c r="D755" s="10"/>
    </row>
    <row r="756" spans="4:4">
      <c r="D756" s="10"/>
    </row>
    <row r="757" spans="4:4">
      <c r="D757" s="10"/>
    </row>
    <row r="758" spans="4:4">
      <c r="D758" s="10"/>
    </row>
    <row r="759" spans="4:4">
      <c r="D759" s="10"/>
    </row>
    <row r="760" spans="4:4">
      <c r="D760" s="10"/>
    </row>
    <row r="761" spans="4:4">
      <c r="D761" s="10"/>
    </row>
    <row r="762" spans="4:4">
      <c r="D762" s="10"/>
    </row>
    <row r="763" spans="4:4">
      <c r="D763" s="10"/>
    </row>
    <row r="764" spans="4:4">
      <c r="D764" s="10"/>
    </row>
    <row r="765" spans="4:4">
      <c r="D765" s="10"/>
    </row>
    <row r="766" spans="4:4">
      <c r="D766" s="10"/>
    </row>
    <row r="767" spans="4:4">
      <c r="D767" s="10"/>
    </row>
    <row r="768" spans="4:4">
      <c r="D768" s="10"/>
    </row>
    <row r="769" spans="4:4">
      <c r="D769" s="10"/>
    </row>
    <row r="770" spans="4:4">
      <c r="D770" s="10"/>
    </row>
    <row r="771" spans="4:4">
      <c r="D771" s="10"/>
    </row>
    <row r="772" spans="4:4">
      <c r="D772" s="10"/>
    </row>
    <row r="773" spans="4:4">
      <c r="D773" s="10"/>
    </row>
    <row r="774" spans="4:4">
      <c r="D774" s="10"/>
    </row>
    <row r="775" spans="4:4">
      <c r="D775" s="10"/>
    </row>
    <row r="776" spans="4:4">
      <c r="D776" s="10"/>
    </row>
    <row r="777" spans="4:4">
      <c r="D777" s="10"/>
    </row>
    <row r="778" spans="4:4">
      <c r="D778" s="10"/>
    </row>
    <row r="779" spans="4:4">
      <c r="D779" s="10"/>
    </row>
    <row r="780" spans="4:4">
      <c r="D780" s="10"/>
    </row>
    <row r="781" spans="4:4">
      <c r="D781" s="10"/>
    </row>
    <row r="782" spans="4:4">
      <c r="D782" s="10"/>
    </row>
    <row r="783" spans="4:4">
      <c r="D783" s="10"/>
    </row>
    <row r="784" spans="4:4">
      <c r="D784" s="10"/>
    </row>
    <row r="785" spans="4:4">
      <c r="D785" s="10"/>
    </row>
    <row r="786" spans="4:4">
      <c r="D786" s="10"/>
    </row>
    <row r="787" spans="4:4">
      <c r="D787" s="10"/>
    </row>
    <row r="788" spans="4:4">
      <c r="D788" s="10"/>
    </row>
    <row r="789" spans="4:4">
      <c r="D789" s="10"/>
    </row>
    <row r="790" spans="4:4">
      <c r="D790" s="10"/>
    </row>
    <row r="791" spans="4:4">
      <c r="D791" s="10"/>
    </row>
    <row r="792" spans="4:4">
      <c r="D792" s="10"/>
    </row>
    <row r="793" spans="4:4">
      <c r="D793" s="10"/>
    </row>
    <row r="794" spans="4:4">
      <c r="D794" s="10"/>
    </row>
    <row r="795" spans="4:4">
      <c r="D795" s="10"/>
    </row>
    <row r="796" spans="4:4">
      <c r="D796" s="10"/>
    </row>
    <row r="797" spans="4:4">
      <c r="D797" s="10"/>
    </row>
    <row r="798" spans="4:4">
      <c r="D798" s="10"/>
    </row>
    <row r="799" spans="4:4">
      <c r="D799" s="10"/>
    </row>
    <row r="800" spans="4:4">
      <c r="D800" s="10"/>
    </row>
    <row r="801" spans="4:4">
      <c r="D801" s="10"/>
    </row>
    <row r="802" spans="4:4">
      <c r="D802" s="10"/>
    </row>
    <row r="803" spans="4:4">
      <c r="D803" s="10"/>
    </row>
    <row r="804" spans="4:4">
      <c r="D804" s="10"/>
    </row>
    <row r="805" spans="4:4">
      <c r="D805" s="10"/>
    </row>
    <row r="806" spans="4:4">
      <c r="D806" s="10"/>
    </row>
    <row r="807" spans="4:4">
      <c r="D807" s="10"/>
    </row>
    <row r="808" spans="4:4">
      <c r="D808" s="10"/>
    </row>
    <row r="809" spans="4:4">
      <c r="D809" s="10"/>
    </row>
    <row r="810" spans="4:4">
      <c r="D810" s="10"/>
    </row>
    <row r="811" spans="4:4">
      <c r="D811" s="10"/>
    </row>
    <row r="812" spans="4:4">
      <c r="D812" s="10"/>
    </row>
    <row r="813" spans="4:4">
      <c r="D813" s="10"/>
    </row>
    <row r="814" spans="4:4">
      <c r="D814" s="10"/>
    </row>
    <row r="815" spans="4:4">
      <c r="D815" s="10"/>
    </row>
    <row r="816" spans="4:4">
      <c r="D816" s="10"/>
    </row>
    <row r="817" spans="4:4">
      <c r="D817" s="10"/>
    </row>
    <row r="818" spans="4:4">
      <c r="D818" s="10"/>
    </row>
    <row r="819" spans="4:4">
      <c r="D819" s="10"/>
    </row>
    <row r="820" spans="4:4">
      <c r="D820" s="10"/>
    </row>
    <row r="821" spans="4:4">
      <c r="D821" s="10"/>
    </row>
    <row r="822" spans="4:4">
      <c r="D822" s="10"/>
    </row>
    <row r="823" spans="4:4">
      <c r="D823" s="10"/>
    </row>
    <row r="824" spans="4:4">
      <c r="D824" s="10"/>
    </row>
    <row r="825" spans="4:4">
      <c r="D825" s="10"/>
    </row>
    <row r="826" spans="4:4">
      <c r="D826" s="10"/>
    </row>
    <row r="827" spans="4:4">
      <c r="D827" s="10"/>
    </row>
    <row r="828" spans="4:4">
      <c r="D828" s="10"/>
    </row>
    <row r="829" spans="4:4">
      <c r="D829" s="10"/>
    </row>
    <row r="830" spans="4:4">
      <c r="D830" s="10"/>
    </row>
    <row r="831" spans="4:4">
      <c r="D831" s="10"/>
    </row>
    <row r="832" spans="4:4">
      <c r="D832" s="10"/>
    </row>
    <row r="833" spans="4:4">
      <c r="D833" s="10"/>
    </row>
    <row r="834" spans="4:4">
      <c r="D834" s="10"/>
    </row>
    <row r="835" spans="4:4">
      <c r="D835" s="10"/>
    </row>
    <row r="836" spans="4:4">
      <c r="D836" s="10"/>
    </row>
    <row r="837" spans="4:4">
      <c r="D837" s="10"/>
    </row>
    <row r="838" spans="4:4">
      <c r="D838" s="10"/>
    </row>
    <row r="839" spans="4:4">
      <c r="D839" s="10"/>
    </row>
    <row r="840" spans="4:4">
      <c r="D840" s="10"/>
    </row>
    <row r="841" spans="4:4">
      <c r="D841" s="10"/>
    </row>
    <row r="842" spans="4:4">
      <c r="D842" s="10"/>
    </row>
    <row r="843" spans="4:4">
      <c r="D843" s="10"/>
    </row>
    <row r="844" spans="4:4">
      <c r="D844" s="10"/>
    </row>
    <row r="845" spans="4:4">
      <c r="D845" s="10"/>
    </row>
    <row r="846" spans="4:4">
      <c r="D846" s="10"/>
    </row>
    <row r="847" spans="4:4">
      <c r="D847" s="10"/>
    </row>
    <row r="848" spans="4:4">
      <c r="D848" s="10"/>
    </row>
    <row r="849" spans="4:4">
      <c r="D849" s="10"/>
    </row>
    <row r="850" spans="4:4">
      <c r="D850" s="10"/>
    </row>
    <row r="851" spans="4:4">
      <c r="D851" s="10"/>
    </row>
    <row r="852" spans="4:4">
      <c r="D852" s="10"/>
    </row>
    <row r="853" spans="4:4">
      <c r="D853" s="10"/>
    </row>
    <row r="854" spans="4:4">
      <c r="D854" s="10"/>
    </row>
    <row r="855" spans="4:4">
      <c r="D855" s="10"/>
    </row>
    <row r="856" spans="4:4">
      <c r="D856" s="10"/>
    </row>
    <row r="857" spans="4:4">
      <c r="D857" s="10"/>
    </row>
    <row r="858" spans="4:4">
      <c r="D858" s="10"/>
    </row>
    <row r="859" spans="4:4">
      <c r="D859" s="10"/>
    </row>
    <row r="860" spans="4:4">
      <c r="D860" s="10"/>
    </row>
    <row r="861" spans="4:4">
      <c r="D861" s="10"/>
    </row>
    <row r="862" spans="4:4">
      <c r="D862" s="10"/>
    </row>
    <row r="863" spans="4:4">
      <c r="D863" s="10"/>
    </row>
    <row r="864" spans="4:4">
      <c r="D864" s="10"/>
    </row>
    <row r="865" spans="4:4">
      <c r="D865" s="10"/>
    </row>
    <row r="866" spans="4:4">
      <c r="D866" s="10"/>
    </row>
    <row r="867" spans="4:4">
      <c r="D867" s="10"/>
    </row>
    <row r="868" spans="4:4">
      <c r="D868" s="10"/>
    </row>
    <row r="869" spans="4:4">
      <c r="D869" s="10"/>
    </row>
    <row r="870" spans="4:4">
      <c r="D870" s="10"/>
    </row>
    <row r="871" spans="4:4">
      <c r="D871" s="10"/>
    </row>
    <row r="872" spans="4:4">
      <c r="D872" s="10"/>
    </row>
    <row r="873" spans="4:4">
      <c r="D873" s="10"/>
    </row>
    <row r="874" spans="4:4">
      <c r="D874" s="10"/>
    </row>
    <row r="875" spans="4:4">
      <c r="D875" s="10"/>
    </row>
    <row r="876" spans="4:4">
      <c r="D876" s="10"/>
    </row>
    <row r="877" spans="4:4">
      <c r="D877" s="10"/>
    </row>
    <row r="878" spans="4:4">
      <c r="D878" s="10"/>
    </row>
    <row r="879" spans="4:4">
      <c r="D879" s="10"/>
    </row>
    <row r="880" spans="4:4">
      <c r="D880" s="10"/>
    </row>
    <row r="881" spans="4:4">
      <c r="D881" s="10"/>
    </row>
    <row r="882" spans="4:4">
      <c r="D882" s="10"/>
    </row>
    <row r="883" spans="4:4">
      <c r="D883" s="10"/>
    </row>
    <row r="884" spans="4:4">
      <c r="D884" s="10"/>
    </row>
    <row r="885" spans="4:4">
      <c r="D885" s="10"/>
    </row>
    <row r="886" spans="4:4">
      <c r="D886" s="10"/>
    </row>
    <row r="887" spans="4:4">
      <c r="D887" s="10"/>
    </row>
    <row r="888" spans="4:4">
      <c r="D888" s="10"/>
    </row>
    <row r="889" spans="4:4">
      <c r="D889" s="10"/>
    </row>
    <row r="890" spans="4:4">
      <c r="D890" s="10"/>
    </row>
    <row r="891" spans="4:4">
      <c r="D891" s="10"/>
    </row>
    <row r="892" spans="4:4">
      <c r="D892" s="10"/>
    </row>
    <row r="893" spans="4:4">
      <c r="D893" s="10"/>
    </row>
    <row r="894" spans="4:4">
      <c r="D894" s="10"/>
    </row>
    <row r="895" spans="4:4">
      <c r="D895" s="10"/>
    </row>
    <row r="896" spans="4:4">
      <c r="D896" s="10"/>
    </row>
    <row r="897" spans="4:4">
      <c r="D897" s="10"/>
    </row>
    <row r="898" spans="4:4">
      <c r="D898" s="10"/>
    </row>
    <row r="899" spans="4:4">
      <c r="D899" s="10"/>
    </row>
    <row r="900" spans="4:4">
      <c r="D900" s="10"/>
    </row>
    <row r="901" spans="4:4">
      <c r="D901" s="10"/>
    </row>
    <row r="902" spans="4:4">
      <c r="D902" s="10"/>
    </row>
    <row r="903" spans="4:4">
      <c r="D903" s="10"/>
    </row>
    <row r="904" spans="4:4">
      <c r="D904" s="10"/>
    </row>
    <row r="905" spans="4:4">
      <c r="D905" s="10"/>
    </row>
    <row r="906" spans="4:4">
      <c r="D906" s="10"/>
    </row>
    <row r="907" spans="4:4">
      <c r="D907" s="10"/>
    </row>
    <row r="908" spans="4:4">
      <c r="D908" s="10"/>
    </row>
    <row r="909" spans="4:4">
      <c r="D909" s="10"/>
    </row>
    <row r="910" spans="4:4">
      <c r="D910" s="10"/>
    </row>
    <row r="911" spans="4:4">
      <c r="D911" s="10"/>
    </row>
    <row r="912" spans="4:4">
      <c r="D912" s="10"/>
    </row>
    <row r="913" spans="4:4">
      <c r="D913" s="10"/>
    </row>
    <row r="914" spans="4:4">
      <c r="D914" s="10"/>
    </row>
    <row r="915" spans="4:4">
      <c r="D915" s="10"/>
    </row>
    <row r="916" spans="4:4">
      <c r="D916" s="10"/>
    </row>
    <row r="917" spans="4:4">
      <c r="D917" s="10"/>
    </row>
    <row r="918" spans="4:4">
      <c r="D918" s="10"/>
    </row>
    <row r="919" spans="4:4">
      <c r="D919" s="10"/>
    </row>
    <row r="920" spans="4:4">
      <c r="D920" s="10"/>
    </row>
    <row r="921" spans="4:4">
      <c r="D921" s="10"/>
    </row>
    <row r="922" spans="4:4">
      <c r="D922" s="10"/>
    </row>
    <row r="923" spans="4:4">
      <c r="D923" s="10"/>
    </row>
    <row r="924" spans="4:4">
      <c r="D924" s="10"/>
    </row>
    <row r="925" spans="4:4">
      <c r="D925" s="10"/>
    </row>
    <row r="926" spans="4:4">
      <c r="D926" s="10"/>
    </row>
    <row r="927" spans="4:4">
      <c r="D927" s="10"/>
    </row>
    <row r="928" spans="4:4">
      <c r="D928" s="10"/>
    </row>
    <row r="929" spans="4:4">
      <c r="D929" s="10"/>
    </row>
    <row r="930" spans="4:4">
      <c r="D930" s="10"/>
    </row>
    <row r="931" spans="4:4">
      <c r="D931" s="10"/>
    </row>
    <row r="932" spans="4:4">
      <c r="D932" s="10"/>
    </row>
    <row r="933" spans="4:4">
      <c r="D933" s="10"/>
    </row>
    <row r="934" spans="4:4">
      <c r="D934" s="10"/>
    </row>
    <row r="935" spans="4:4">
      <c r="D935" s="10"/>
    </row>
    <row r="936" spans="4:4">
      <c r="D936" s="10"/>
    </row>
    <row r="937" spans="4:4">
      <c r="D937" s="10"/>
    </row>
    <row r="938" spans="4:4">
      <c r="D938" s="10"/>
    </row>
    <row r="939" spans="4:4">
      <c r="D939" s="10"/>
    </row>
    <row r="940" spans="4:4">
      <c r="D940" s="10"/>
    </row>
    <row r="941" spans="4:4">
      <c r="D941" s="10"/>
    </row>
    <row r="942" spans="4:4">
      <c r="D942" s="10"/>
    </row>
    <row r="943" spans="4:4">
      <c r="D943" s="10"/>
    </row>
    <row r="944" spans="4:4">
      <c r="D944" s="10"/>
    </row>
    <row r="945" spans="4:4">
      <c r="D945" s="10"/>
    </row>
    <row r="946" spans="4:4">
      <c r="D946" s="10"/>
    </row>
    <row r="947" spans="4:4">
      <c r="D947" s="10"/>
    </row>
    <row r="948" spans="4:4">
      <c r="D948" s="10"/>
    </row>
    <row r="949" spans="4:4">
      <c r="D949" s="10"/>
    </row>
    <row r="950" spans="4:4">
      <c r="D950" s="10"/>
    </row>
    <row r="951" spans="4:4">
      <c r="D951" s="10"/>
    </row>
    <row r="952" spans="4:4">
      <c r="D952" s="10"/>
    </row>
    <row r="953" spans="4:4">
      <c r="D953" s="10"/>
    </row>
    <row r="954" spans="4:4">
      <c r="D954" s="10"/>
    </row>
    <row r="955" spans="4:4">
      <c r="D955" s="10"/>
    </row>
    <row r="956" spans="4:4">
      <c r="D956" s="10"/>
    </row>
    <row r="957" spans="4:4">
      <c r="D957" s="10"/>
    </row>
    <row r="958" spans="4:4">
      <c r="D958" s="10"/>
    </row>
    <row r="959" spans="4:4">
      <c r="D959" s="10"/>
    </row>
    <row r="960" spans="4:4">
      <c r="D960" s="10"/>
    </row>
    <row r="961" spans="4:4">
      <c r="D961" s="10"/>
    </row>
    <row r="962" spans="4:4">
      <c r="D962" s="10"/>
    </row>
    <row r="963" spans="4:4">
      <c r="D963" s="10"/>
    </row>
    <row r="964" spans="4:4">
      <c r="D964" s="10"/>
    </row>
    <row r="965" spans="4:4">
      <c r="D965" s="10"/>
    </row>
    <row r="966" spans="4:4">
      <c r="D966" s="10"/>
    </row>
    <row r="967" spans="4:4">
      <c r="D967" s="10"/>
    </row>
    <row r="968" spans="4:4">
      <c r="D968" s="10"/>
    </row>
    <row r="969" spans="4:4">
      <c r="D969" s="10"/>
    </row>
    <row r="970" spans="4:4">
      <c r="D970" s="10"/>
    </row>
    <row r="971" spans="4:4">
      <c r="D971" s="10"/>
    </row>
    <row r="972" spans="4:4">
      <c r="D972" s="10"/>
    </row>
    <row r="973" spans="4:4">
      <c r="D973" s="10"/>
    </row>
    <row r="974" spans="4:4">
      <c r="D974" s="10"/>
    </row>
    <row r="975" spans="4:4">
      <c r="D975" s="10"/>
    </row>
    <row r="976" spans="4:4">
      <c r="D976" s="10"/>
    </row>
    <row r="977" spans="4:4">
      <c r="D977" s="10"/>
    </row>
    <row r="978" spans="4:4">
      <c r="D978" s="10"/>
    </row>
    <row r="979" spans="4:4">
      <c r="D979" s="10"/>
    </row>
    <row r="980" spans="4:4">
      <c r="D980" s="10"/>
    </row>
    <row r="981" spans="4:4">
      <c r="D981" s="10"/>
    </row>
    <row r="982" spans="4:4">
      <c r="D982" s="10"/>
    </row>
    <row r="983" spans="4:4">
      <c r="D983" s="10"/>
    </row>
    <row r="984" spans="4:4">
      <c r="D984" s="10"/>
    </row>
    <row r="985" spans="4:4">
      <c r="D985" s="10"/>
    </row>
    <row r="986" spans="4:4">
      <c r="D986" s="10"/>
    </row>
    <row r="987" spans="4:4">
      <c r="D987" s="10"/>
    </row>
    <row r="988" spans="4:4">
      <c r="D988" s="10"/>
    </row>
    <row r="989" spans="4:4">
      <c r="D989" s="10"/>
    </row>
    <row r="990" spans="4:4">
      <c r="D990" s="10"/>
    </row>
    <row r="991" spans="4:4">
      <c r="D991" s="10"/>
    </row>
    <row r="992" spans="4:4">
      <c r="D992" s="10"/>
    </row>
    <row r="993" spans="4:4">
      <c r="D993" s="10"/>
    </row>
    <row r="994" spans="4:4">
      <c r="D994" s="10"/>
    </row>
    <row r="995" spans="4:4">
      <c r="D995" s="10"/>
    </row>
    <row r="996" spans="4:4">
      <c r="D996" s="10"/>
    </row>
    <row r="997" spans="4:4">
      <c r="D997" s="10"/>
    </row>
    <row r="998" spans="4:4">
      <c r="D998" s="10"/>
    </row>
    <row r="999" spans="4:4">
      <c r="D999" s="10"/>
    </row>
    <row r="1000" spans="4:4">
      <c r="D1000" s="10"/>
    </row>
    <row r="1001" spans="4:4">
      <c r="D1001" s="10"/>
    </row>
    <row r="1002" spans="4:4">
      <c r="D1002" s="10"/>
    </row>
    <row r="1003" spans="4:4">
      <c r="D1003" s="10"/>
    </row>
    <row r="1004" spans="4:4">
      <c r="D1004" s="10"/>
    </row>
    <row r="1005" spans="4:4">
      <c r="D1005" s="10"/>
    </row>
    <row r="1006" spans="4:4">
      <c r="D1006" s="10"/>
    </row>
    <row r="1007" spans="4:4">
      <c r="D1007" s="10"/>
    </row>
    <row r="1008" spans="4:4">
      <c r="D1008" s="10"/>
    </row>
    <row r="1009" spans="4:4">
      <c r="D1009" s="10"/>
    </row>
    <row r="1010" spans="4:4">
      <c r="D1010" s="10"/>
    </row>
    <row r="1011" spans="4:4">
      <c r="D1011" s="10"/>
    </row>
    <row r="1012" spans="4:4">
      <c r="D1012" s="10"/>
    </row>
    <row r="1013" spans="4:4">
      <c r="D1013" s="10"/>
    </row>
    <row r="1014" spans="4:4">
      <c r="D1014" s="10"/>
    </row>
    <row r="1015" spans="4:4">
      <c r="D1015" s="10"/>
    </row>
    <row r="1016" spans="4:4">
      <c r="D1016" s="10"/>
    </row>
    <row r="1017" spans="4:4">
      <c r="D1017" s="10"/>
    </row>
    <row r="1018" spans="4:4">
      <c r="D1018" s="10"/>
    </row>
    <row r="1019" spans="4:4">
      <c r="D1019" s="10"/>
    </row>
    <row r="1020" spans="4:4">
      <c r="D1020" s="10"/>
    </row>
    <row r="1021" spans="4:4">
      <c r="D1021" s="10"/>
    </row>
    <row r="1022" spans="4:4">
      <c r="D1022" s="10"/>
    </row>
    <row r="1023" spans="4:4">
      <c r="D1023" s="10"/>
    </row>
    <row r="1024" spans="4:4">
      <c r="D1024" s="10"/>
    </row>
    <row r="1025" spans="4:4">
      <c r="D1025" s="10"/>
    </row>
    <row r="1026" spans="4:4">
      <c r="D1026" s="10"/>
    </row>
    <row r="1027" spans="4:4">
      <c r="D1027" s="10"/>
    </row>
    <row r="1028" spans="4:4">
      <c r="D1028" s="10"/>
    </row>
    <row r="1029" spans="4:4">
      <c r="D1029" s="10"/>
    </row>
    <row r="1030" spans="4:4">
      <c r="D1030" s="10"/>
    </row>
    <row r="1031" spans="4:4">
      <c r="D1031" s="10"/>
    </row>
    <row r="1032" spans="4:4">
      <c r="D1032" s="10"/>
    </row>
    <row r="1033" spans="4:4">
      <c r="D1033" s="10"/>
    </row>
    <row r="1034" spans="4:4">
      <c r="D1034" s="10"/>
    </row>
    <row r="1035" spans="4:4">
      <c r="D1035" s="10"/>
    </row>
    <row r="1036" spans="4:4">
      <c r="D1036" s="10"/>
    </row>
    <row r="1037" spans="4:4">
      <c r="D1037" s="10"/>
    </row>
    <row r="1038" spans="4:4">
      <c r="D1038" s="10"/>
    </row>
    <row r="1039" spans="4:4">
      <c r="D1039" s="10"/>
    </row>
    <row r="1040" spans="4:4">
      <c r="D1040" s="10"/>
    </row>
    <row r="1041" spans="4:4">
      <c r="D1041" s="10"/>
    </row>
    <row r="1042" spans="4:4">
      <c r="D1042" s="10"/>
    </row>
    <row r="1043" spans="4:4">
      <c r="D1043" s="10"/>
    </row>
    <row r="1044" spans="4:4">
      <c r="D1044" s="10"/>
    </row>
    <row r="1045" spans="4:4">
      <c r="D1045" s="10"/>
    </row>
    <row r="1046" spans="4:4">
      <c r="D1046" s="10"/>
    </row>
    <row r="1047" spans="4:4">
      <c r="D1047" s="10"/>
    </row>
    <row r="1048" spans="4:4">
      <c r="D1048" s="10"/>
    </row>
    <row r="1049" spans="4:4">
      <c r="D1049" s="10"/>
    </row>
    <row r="1050" spans="4:4">
      <c r="D1050" s="10"/>
    </row>
    <row r="1051" spans="4:4">
      <c r="D1051" s="10"/>
    </row>
    <row r="1052" spans="4:4">
      <c r="D1052" s="10"/>
    </row>
    <row r="1053" spans="4:4">
      <c r="D1053" s="10"/>
    </row>
    <row r="1054" spans="4:4">
      <c r="D1054" s="10"/>
    </row>
    <row r="1055" spans="4:4">
      <c r="D1055" s="10"/>
    </row>
    <row r="1056" spans="4:4">
      <c r="D1056" s="10"/>
    </row>
    <row r="1057" spans="4:4">
      <c r="D1057" s="10"/>
    </row>
    <row r="1058" spans="4:4">
      <c r="D1058" s="10"/>
    </row>
    <row r="1059" spans="4:4">
      <c r="D1059" s="10"/>
    </row>
    <row r="1060" spans="4:4">
      <c r="D1060" s="10"/>
    </row>
    <row r="1061" spans="4:4">
      <c r="D1061" s="10"/>
    </row>
    <row r="1062" spans="4:4">
      <c r="D1062" s="10"/>
    </row>
    <row r="1063" spans="4:4">
      <c r="D1063" s="10"/>
    </row>
    <row r="1064" spans="4:4">
      <c r="D1064" s="10"/>
    </row>
    <row r="1065" spans="4:4">
      <c r="D1065" s="10"/>
    </row>
    <row r="1066" spans="4:4">
      <c r="D1066" s="10"/>
    </row>
    <row r="1067" spans="4:4">
      <c r="D1067" s="10"/>
    </row>
    <row r="1068" spans="4:4">
      <c r="D1068" s="10"/>
    </row>
    <row r="1069" spans="4:4">
      <c r="D1069" s="10"/>
    </row>
    <row r="1070" spans="4:4">
      <c r="D1070" s="10"/>
    </row>
    <row r="1071" spans="4:4">
      <c r="D1071" s="10"/>
    </row>
    <row r="1072" spans="4:4">
      <c r="D1072" s="10"/>
    </row>
    <row r="1073" spans="4:4">
      <c r="D1073" s="10"/>
    </row>
    <row r="1074" spans="4:4">
      <c r="D1074" s="10"/>
    </row>
    <row r="1075" spans="4:4">
      <c r="D1075" s="10"/>
    </row>
    <row r="1076" spans="4:4">
      <c r="D1076" s="10"/>
    </row>
    <row r="1077" spans="4:4">
      <c r="D1077" s="10"/>
    </row>
    <row r="1078" spans="4:4">
      <c r="D1078" s="10"/>
    </row>
    <row r="1079" spans="4:4">
      <c r="D1079" s="10"/>
    </row>
    <row r="1080" spans="4:4">
      <c r="D1080" s="10"/>
    </row>
    <row r="1081" spans="4:4">
      <c r="D1081" s="10"/>
    </row>
    <row r="1082" spans="4:4">
      <c r="D1082" s="10"/>
    </row>
    <row r="1083" spans="4:4">
      <c r="D1083" s="10"/>
    </row>
    <row r="1084" spans="4:4">
      <c r="D1084" s="10"/>
    </row>
    <row r="1085" spans="4:4">
      <c r="D1085" s="10"/>
    </row>
    <row r="1086" spans="4:4">
      <c r="D1086" s="10"/>
    </row>
    <row r="1087" spans="4:4">
      <c r="D1087" s="10"/>
    </row>
    <row r="1088" spans="4:4">
      <c r="D1088" s="10"/>
    </row>
    <row r="1089" spans="4:4">
      <c r="D1089" s="10"/>
    </row>
    <row r="1090" spans="4:4">
      <c r="D1090" s="10"/>
    </row>
    <row r="1091" spans="4:4">
      <c r="D1091" s="10"/>
    </row>
    <row r="1092" spans="4:4">
      <c r="D1092" s="10"/>
    </row>
    <row r="1093" spans="4:4">
      <c r="D1093" s="10"/>
    </row>
    <row r="1094" spans="4:4">
      <c r="D1094" s="10"/>
    </row>
    <row r="1095" spans="4:4">
      <c r="D1095" s="10"/>
    </row>
    <row r="1096" spans="4:4">
      <c r="D1096" s="10"/>
    </row>
    <row r="1097" spans="4:4">
      <c r="D1097" s="10"/>
    </row>
    <row r="1098" spans="4:4">
      <c r="D1098" s="10"/>
    </row>
    <row r="1099" spans="4:4">
      <c r="D1099" s="10"/>
    </row>
    <row r="1100" spans="4:4">
      <c r="D1100" s="10"/>
    </row>
    <row r="1101" spans="4:4">
      <c r="D1101" s="10"/>
    </row>
    <row r="1102" spans="4:4">
      <c r="D1102" s="10"/>
    </row>
    <row r="1103" spans="4:4">
      <c r="D1103" s="10"/>
    </row>
    <row r="1104" spans="4:4">
      <c r="D1104" s="10"/>
    </row>
    <row r="1105" spans="4:4">
      <c r="D1105" s="10"/>
    </row>
    <row r="1106" spans="4:4">
      <c r="D1106" s="10"/>
    </row>
    <row r="1107" spans="4:4">
      <c r="D1107" s="10"/>
    </row>
    <row r="1108" spans="4:4">
      <c r="D1108" s="10"/>
    </row>
    <row r="1109" spans="4:4">
      <c r="D1109" s="10"/>
    </row>
    <row r="1110" spans="4:4">
      <c r="D1110" s="10"/>
    </row>
    <row r="1111" spans="4:4">
      <c r="D1111" s="10"/>
    </row>
    <row r="1112" spans="4:4">
      <c r="D1112" s="10"/>
    </row>
    <row r="1113" spans="4:4">
      <c r="D1113" s="10"/>
    </row>
    <row r="1114" spans="4:4">
      <c r="D1114" s="10"/>
    </row>
    <row r="1115" spans="4:4">
      <c r="D1115" s="10"/>
    </row>
    <row r="1116" spans="4:4">
      <c r="D1116" s="10"/>
    </row>
    <row r="1117" spans="4:4">
      <c r="D1117" s="10"/>
    </row>
    <row r="1118" spans="4:4">
      <c r="D1118" s="10"/>
    </row>
    <row r="1119" spans="4:4">
      <c r="D1119" s="10"/>
    </row>
    <row r="1120" spans="4:4">
      <c r="D1120" s="10"/>
    </row>
    <row r="1121" spans="4:4">
      <c r="D1121" s="10"/>
    </row>
    <row r="1122" spans="4:4">
      <c r="D1122" s="10"/>
    </row>
    <row r="1123" spans="4:4">
      <c r="D1123" s="10"/>
    </row>
    <row r="1124" spans="4:4">
      <c r="D1124" s="10"/>
    </row>
    <row r="1125" spans="4:4">
      <c r="D1125" s="10"/>
    </row>
    <row r="1126" spans="4:4">
      <c r="D1126" s="10"/>
    </row>
    <row r="1127" spans="4:4">
      <c r="D1127" s="10"/>
    </row>
    <row r="1128" spans="4:4">
      <c r="D1128" s="10"/>
    </row>
    <row r="1129" spans="4:4">
      <c r="D1129" s="10"/>
    </row>
    <row r="1130" spans="4:4">
      <c r="D1130" s="10"/>
    </row>
    <row r="1131" spans="4:4">
      <c r="D1131" s="10"/>
    </row>
    <row r="1132" spans="4:4">
      <c r="D1132" s="10"/>
    </row>
    <row r="1133" spans="4:4">
      <c r="D1133" s="10"/>
    </row>
    <row r="1134" spans="4:4">
      <c r="D1134" s="10"/>
    </row>
    <row r="1135" spans="4:4">
      <c r="D1135" s="10"/>
    </row>
    <row r="1136" spans="4:4">
      <c r="D1136" s="10"/>
    </row>
    <row r="1137" spans="4:4">
      <c r="D1137" s="10"/>
    </row>
    <row r="1138" spans="4:4">
      <c r="D1138" s="10"/>
    </row>
    <row r="1139" spans="4:4">
      <c r="D1139" s="10"/>
    </row>
    <row r="1140" spans="4:4">
      <c r="D1140" s="10"/>
    </row>
    <row r="1141" spans="4:4">
      <c r="D1141" s="10"/>
    </row>
    <row r="1142" spans="4:4">
      <c r="D1142" s="10"/>
    </row>
    <row r="1143" spans="4:4">
      <c r="D1143" s="10"/>
    </row>
    <row r="1144" spans="4:4">
      <c r="D1144" s="10"/>
    </row>
    <row r="1145" spans="4:4">
      <c r="D1145" s="10"/>
    </row>
    <row r="1146" spans="4:4">
      <c r="D1146" s="10"/>
    </row>
    <row r="1147" spans="4:4">
      <c r="D1147" s="10"/>
    </row>
    <row r="1148" spans="4:4">
      <c r="D1148" s="10"/>
    </row>
    <row r="1149" spans="4:4">
      <c r="D1149" s="10"/>
    </row>
    <row r="1150" spans="4:4">
      <c r="D1150" s="10"/>
    </row>
    <row r="1151" spans="4:4">
      <c r="D1151" s="10"/>
    </row>
    <row r="1152" spans="4:4">
      <c r="D1152" s="10"/>
    </row>
    <row r="1153" spans="4:4">
      <c r="D1153" s="10"/>
    </row>
    <row r="1154" spans="4:4">
      <c r="D1154" s="10"/>
    </row>
    <row r="1155" spans="4:4">
      <c r="D1155" s="10"/>
    </row>
    <row r="1156" spans="4:4">
      <c r="D1156" s="10"/>
    </row>
    <row r="1157" spans="4:4">
      <c r="D1157" s="10"/>
    </row>
    <row r="1158" spans="4:4">
      <c r="D1158" s="10"/>
    </row>
    <row r="1159" spans="4:4">
      <c r="D1159" s="10"/>
    </row>
    <row r="1160" spans="4:4">
      <c r="D1160" s="10"/>
    </row>
    <row r="1161" spans="4:4">
      <c r="D1161" s="10"/>
    </row>
    <row r="1162" spans="4:4">
      <c r="D1162" s="10"/>
    </row>
    <row r="1163" spans="4:4">
      <c r="D1163" s="10"/>
    </row>
    <row r="1164" spans="4:4">
      <c r="D1164" s="10"/>
    </row>
    <row r="1165" spans="4:4">
      <c r="D1165" s="10"/>
    </row>
    <row r="1166" spans="4:4">
      <c r="D1166" s="10"/>
    </row>
    <row r="1167" spans="4:4">
      <c r="D1167" s="10"/>
    </row>
    <row r="1168" spans="4:4">
      <c r="D1168" s="10"/>
    </row>
    <row r="1169" spans="4:4">
      <c r="D1169" s="10"/>
    </row>
    <row r="1170" spans="4:4">
      <c r="D1170" s="10"/>
    </row>
    <row r="1171" spans="4:4">
      <c r="D1171" s="10"/>
    </row>
    <row r="1172" spans="4:4">
      <c r="D1172" s="10"/>
    </row>
    <row r="1173" spans="4:4">
      <c r="D1173" s="10"/>
    </row>
    <row r="1174" spans="4:4">
      <c r="D1174" s="10"/>
    </row>
    <row r="1175" spans="4:4">
      <c r="D1175" s="10"/>
    </row>
    <row r="1176" spans="4:4">
      <c r="D1176" s="10"/>
    </row>
    <row r="1177" spans="4:4">
      <c r="D1177" s="10"/>
    </row>
    <row r="1178" spans="4:4">
      <c r="D1178" s="10"/>
    </row>
    <row r="1179" spans="4:4">
      <c r="D1179" s="10"/>
    </row>
    <row r="1180" spans="4:4">
      <c r="D1180" s="10"/>
    </row>
    <row r="1181" spans="4:4">
      <c r="D1181" s="10"/>
    </row>
    <row r="1182" spans="4:4">
      <c r="D1182" s="10"/>
    </row>
    <row r="1183" spans="4:4">
      <c r="D1183" s="10"/>
    </row>
    <row r="1184" spans="4:4">
      <c r="D1184" s="10"/>
    </row>
    <row r="1185" spans="4:4">
      <c r="D1185" s="10"/>
    </row>
    <row r="1186" spans="4:4">
      <c r="D1186" s="10"/>
    </row>
    <row r="1187" spans="4:4">
      <c r="D1187" s="10"/>
    </row>
    <row r="1188" spans="4:4">
      <c r="D1188" s="10"/>
    </row>
    <row r="1189" spans="4:4">
      <c r="D1189" s="10"/>
    </row>
    <row r="1190" spans="4:4">
      <c r="D1190" s="10"/>
    </row>
    <row r="1191" spans="4:4">
      <c r="D1191" s="10"/>
    </row>
    <row r="1192" spans="4:4">
      <c r="D1192" s="10"/>
    </row>
    <row r="1193" spans="4:4">
      <c r="D1193" s="10"/>
    </row>
    <row r="1194" spans="4:4">
      <c r="D1194" s="10"/>
    </row>
    <row r="1195" spans="4:4">
      <c r="D1195" s="10"/>
    </row>
    <row r="1196" spans="4:4">
      <c r="D1196" s="10"/>
    </row>
    <row r="1197" spans="4:4">
      <c r="D1197" s="10"/>
    </row>
    <row r="1198" spans="4:4">
      <c r="D1198" s="10"/>
    </row>
    <row r="1199" spans="4:4">
      <c r="D1199" s="10"/>
    </row>
    <row r="1200" spans="4:4">
      <c r="D1200" s="10"/>
    </row>
    <row r="1201" spans="4:4">
      <c r="D1201" s="10"/>
    </row>
    <row r="1202" spans="4:4">
      <c r="D1202" s="10"/>
    </row>
    <row r="1203" spans="4:4">
      <c r="D1203" s="10"/>
    </row>
    <row r="1204" spans="4:4">
      <c r="D1204" s="10"/>
    </row>
    <row r="1205" spans="4:4">
      <c r="D1205" s="10"/>
    </row>
    <row r="1206" spans="4:4">
      <c r="D1206" s="10"/>
    </row>
    <row r="1207" spans="4:4">
      <c r="D1207" s="10"/>
    </row>
    <row r="1208" spans="4:4">
      <c r="D1208" s="10"/>
    </row>
    <row r="1209" spans="4:4">
      <c r="D1209" s="10"/>
    </row>
    <row r="1210" spans="4:4">
      <c r="D1210" s="10"/>
    </row>
    <row r="1211" spans="4:4">
      <c r="D1211" s="10"/>
    </row>
    <row r="1212" spans="4:4">
      <c r="D1212" s="10"/>
    </row>
    <row r="1213" spans="4:4">
      <c r="D1213" s="10"/>
    </row>
    <row r="1214" spans="4:4">
      <c r="D1214" s="10"/>
    </row>
    <row r="1215" spans="4:4">
      <c r="D1215" s="10"/>
    </row>
    <row r="1216" spans="4:4">
      <c r="D1216" s="10"/>
    </row>
    <row r="1217" spans="4:4">
      <c r="D1217" s="10"/>
    </row>
    <row r="1218" spans="4:4">
      <c r="D1218" s="10"/>
    </row>
    <row r="1219" spans="4:4">
      <c r="D1219" s="10"/>
    </row>
    <row r="1220" spans="4:4">
      <c r="D1220" s="10"/>
    </row>
    <row r="1221" spans="4:4">
      <c r="D1221" s="10"/>
    </row>
    <row r="1222" spans="4:4">
      <c r="D1222" s="10"/>
    </row>
    <row r="1223" spans="4:4">
      <c r="D1223" s="10"/>
    </row>
    <row r="1224" spans="4:4">
      <c r="D1224" s="10"/>
    </row>
    <row r="1225" spans="4:4">
      <c r="D1225" s="10"/>
    </row>
    <row r="1226" spans="4:4">
      <c r="D1226" s="10"/>
    </row>
    <row r="1227" spans="4:4">
      <c r="D1227" s="10"/>
    </row>
    <row r="1228" spans="4:4">
      <c r="D1228" s="10"/>
    </row>
    <row r="1229" spans="4:4">
      <c r="D1229" s="10"/>
    </row>
    <row r="1230" spans="4:4">
      <c r="D1230" s="10"/>
    </row>
    <row r="1231" spans="4:4">
      <c r="D1231" s="10"/>
    </row>
    <row r="1232" spans="4:4">
      <c r="D1232" s="10"/>
    </row>
    <row r="1233" spans="4:4">
      <c r="D1233" s="10"/>
    </row>
    <row r="1234" spans="4:4">
      <c r="D1234" s="10"/>
    </row>
    <row r="1235" spans="4:4">
      <c r="D1235" s="10"/>
    </row>
    <row r="1236" spans="4:4">
      <c r="D1236" s="10"/>
    </row>
    <row r="1237" spans="4:4">
      <c r="D1237" s="10"/>
    </row>
    <row r="1238" spans="4:4">
      <c r="D1238" s="10"/>
    </row>
    <row r="1239" spans="4:4">
      <c r="D1239" s="10"/>
    </row>
    <row r="1240" spans="4:4">
      <c r="D1240" s="10"/>
    </row>
    <row r="1241" spans="4:4">
      <c r="D1241" s="10"/>
    </row>
    <row r="1242" spans="4:4">
      <c r="D1242" s="10"/>
    </row>
    <row r="1243" spans="4:4">
      <c r="D1243" s="10"/>
    </row>
    <row r="1244" spans="4:4">
      <c r="D1244" s="10"/>
    </row>
    <row r="1245" spans="4:4">
      <c r="D1245" s="10"/>
    </row>
    <row r="1246" spans="4:4">
      <c r="D1246" s="10"/>
    </row>
    <row r="1247" spans="4:4">
      <c r="D1247" s="10"/>
    </row>
    <row r="1248" spans="4:4">
      <c r="D1248" s="10"/>
    </row>
    <row r="1249" spans="4:4">
      <c r="D1249" s="10"/>
    </row>
    <row r="1250" spans="4:4">
      <c r="D1250" s="10"/>
    </row>
    <row r="1251" spans="4:4">
      <c r="D1251" s="10"/>
    </row>
    <row r="1252" spans="4:4">
      <c r="D1252" s="10"/>
    </row>
    <row r="1253" spans="4:4">
      <c r="D1253" s="10"/>
    </row>
    <row r="1254" spans="4:4">
      <c r="D1254" s="10"/>
    </row>
    <row r="1255" spans="4:4">
      <c r="D1255" s="10"/>
    </row>
    <row r="1256" spans="4:4">
      <c r="D1256" s="10"/>
    </row>
    <row r="1257" spans="4:4">
      <c r="D1257" s="10"/>
    </row>
    <row r="1258" spans="4:4">
      <c r="D1258" s="10"/>
    </row>
    <row r="1259" spans="4:4">
      <c r="D1259" s="10"/>
    </row>
    <row r="1260" spans="4:4">
      <c r="D1260" s="10"/>
    </row>
    <row r="1261" spans="4:4">
      <c r="D1261" s="10"/>
    </row>
    <row r="1262" spans="4:4">
      <c r="D1262" s="10"/>
    </row>
    <row r="1263" spans="4:4">
      <c r="D1263" s="10"/>
    </row>
    <row r="1264" spans="4:4">
      <c r="D1264" s="10"/>
    </row>
    <row r="1265" spans="4:4">
      <c r="D1265" s="10"/>
    </row>
    <row r="1266" spans="4:4">
      <c r="D1266" s="10"/>
    </row>
    <row r="1267" spans="4:4">
      <c r="D1267" s="10"/>
    </row>
    <row r="1268" spans="4:4">
      <c r="D1268" s="10"/>
    </row>
    <row r="1269" spans="4:4">
      <c r="D1269" s="10"/>
    </row>
    <row r="1270" spans="4:4">
      <c r="D1270" s="10"/>
    </row>
    <row r="1271" spans="4:4">
      <c r="D1271" s="10"/>
    </row>
    <row r="1272" spans="4:4">
      <c r="D1272" s="10"/>
    </row>
    <row r="1273" spans="4:4">
      <c r="D1273" s="10"/>
    </row>
    <row r="1274" spans="4:4">
      <c r="D1274" s="10"/>
    </row>
    <row r="1275" spans="4:4">
      <c r="D1275" s="10"/>
    </row>
    <row r="1276" spans="4:4">
      <c r="D1276" s="10"/>
    </row>
    <row r="1277" spans="4:4">
      <c r="D1277" s="10"/>
    </row>
    <row r="1278" spans="4:4">
      <c r="D1278" s="10"/>
    </row>
    <row r="1279" spans="4:4">
      <c r="D1279" s="10"/>
    </row>
    <row r="1280" spans="4:4">
      <c r="D1280" s="10"/>
    </row>
    <row r="1281" spans="4:4">
      <c r="D1281" s="10"/>
    </row>
    <row r="1282" spans="4:4">
      <c r="D1282" s="10"/>
    </row>
    <row r="1283" spans="4:4">
      <c r="D1283" s="10"/>
    </row>
    <row r="1284" spans="4:4">
      <c r="D1284" s="10"/>
    </row>
    <row r="1285" spans="4:4">
      <c r="D1285" s="10"/>
    </row>
    <row r="1286" spans="4:4">
      <c r="D1286" s="10"/>
    </row>
    <row r="1287" spans="4:4">
      <c r="D1287" s="10"/>
    </row>
    <row r="1288" spans="4:4">
      <c r="D1288" s="10"/>
    </row>
    <row r="1289" spans="4:4">
      <c r="D1289" s="10"/>
    </row>
    <row r="1290" spans="4:4">
      <c r="D1290" s="10"/>
    </row>
    <row r="1291" spans="4:4">
      <c r="D1291" s="10"/>
    </row>
    <row r="1292" spans="4:4">
      <c r="D1292" s="10"/>
    </row>
    <row r="1293" spans="4:4">
      <c r="D1293" s="10"/>
    </row>
    <row r="1294" spans="4:4">
      <c r="D1294" s="10"/>
    </row>
    <row r="1295" spans="4:4">
      <c r="D1295" s="10"/>
    </row>
    <row r="1296" spans="4:4">
      <c r="D1296" s="10"/>
    </row>
    <row r="1297" spans="4:4">
      <c r="D1297" s="10"/>
    </row>
    <row r="1298" spans="4:4">
      <c r="D1298" s="10"/>
    </row>
    <row r="1299" spans="4:4">
      <c r="D1299" s="10"/>
    </row>
    <row r="1300" spans="4:4">
      <c r="D1300" s="10"/>
    </row>
    <row r="1301" spans="4:4">
      <c r="D1301" s="10"/>
    </row>
    <row r="1302" spans="4:4">
      <c r="D1302" s="10"/>
    </row>
    <row r="1303" spans="4:4">
      <c r="D1303" s="10"/>
    </row>
    <row r="1304" spans="4:4">
      <c r="D1304" s="10"/>
    </row>
    <row r="1305" spans="4:4">
      <c r="D1305" s="10"/>
    </row>
    <row r="1306" spans="4:4">
      <c r="D1306" s="10"/>
    </row>
    <row r="1307" spans="4:4">
      <c r="D1307" s="10"/>
    </row>
    <row r="1308" spans="4:4">
      <c r="D1308" s="10"/>
    </row>
    <row r="1309" spans="4:4">
      <c r="D1309" s="10"/>
    </row>
    <row r="1310" spans="4:4">
      <c r="D1310" s="10"/>
    </row>
    <row r="1311" spans="4:4">
      <c r="D1311" s="10"/>
    </row>
    <row r="1312" spans="4:4">
      <c r="D1312" s="10"/>
    </row>
    <row r="1313" spans="4:4">
      <c r="D1313" s="10"/>
    </row>
    <row r="1314" spans="4:4">
      <c r="D1314" s="10"/>
    </row>
    <row r="1315" spans="4:4">
      <c r="D1315" s="10"/>
    </row>
    <row r="1316" spans="4:4">
      <c r="D1316" s="10"/>
    </row>
    <row r="1317" spans="4:4">
      <c r="D1317" s="10"/>
    </row>
    <row r="1318" spans="4:4">
      <c r="D1318" s="10"/>
    </row>
    <row r="1319" spans="4:4">
      <c r="D1319" s="10"/>
    </row>
    <row r="1320" spans="4:4">
      <c r="D1320" s="10"/>
    </row>
    <row r="1321" spans="4:4">
      <c r="D1321" s="10"/>
    </row>
    <row r="1322" spans="4:4">
      <c r="D1322" s="10"/>
    </row>
    <row r="1323" spans="4:4">
      <c r="D1323" s="10"/>
    </row>
    <row r="1324" spans="4:4">
      <c r="D1324" s="10"/>
    </row>
    <row r="1325" spans="4:4">
      <c r="D1325" s="10"/>
    </row>
    <row r="1326" spans="4:4">
      <c r="D1326" s="10"/>
    </row>
    <row r="1327" spans="4:4">
      <c r="D1327" s="10"/>
    </row>
    <row r="1328" spans="4:4">
      <c r="D1328" s="10"/>
    </row>
    <row r="1329" spans="4:4">
      <c r="D1329" s="10"/>
    </row>
    <row r="1330" spans="4:4">
      <c r="D1330" s="10"/>
    </row>
    <row r="1331" spans="4:4">
      <c r="D1331" s="10"/>
    </row>
    <row r="1332" spans="4:4">
      <c r="D1332" s="10"/>
    </row>
    <row r="1333" spans="4:4">
      <c r="D1333" s="10"/>
    </row>
    <row r="1334" spans="4:4">
      <c r="D1334" s="10"/>
    </row>
    <row r="1335" spans="4:4">
      <c r="D1335" s="10"/>
    </row>
    <row r="1336" spans="4:4">
      <c r="D1336" s="10"/>
    </row>
    <row r="1337" spans="4:4">
      <c r="D1337" s="10"/>
    </row>
    <row r="1338" spans="4:4">
      <c r="D1338" s="10"/>
    </row>
    <row r="1339" spans="4:4">
      <c r="D1339" s="10"/>
    </row>
    <row r="1340" spans="4:4">
      <c r="D1340" s="10"/>
    </row>
    <row r="1341" spans="4:4">
      <c r="D1341" s="10"/>
    </row>
    <row r="1342" spans="4:4">
      <c r="D1342" s="10"/>
    </row>
    <row r="1343" spans="4:4">
      <c r="D1343" s="10"/>
    </row>
    <row r="1344" spans="4:4">
      <c r="D1344" s="10"/>
    </row>
    <row r="1345" spans="4:4">
      <c r="D1345" s="10"/>
    </row>
    <row r="1346" spans="4:4">
      <c r="D1346" s="10"/>
    </row>
    <row r="1347" spans="4:4">
      <c r="D1347" s="10"/>
    </row>
    <row r="1348" spans="4:4">
      <c r="D1348" s="10"/>
    </row>
    <row r="1349" spans="4:4">
      <c r="D1349" s="10"/>
    </row>
    <row r="1350" spans="4:4">
      <c r="D1350" s="10"/>
    </row>
    <row r="1351" spans="4:4">
      <c r="D1351" s="10"/>
    </row>
    <row r="1352" spans="4:4">
      <c r="D1352" s="10"/>
    </row>
    <row r="1353" spans="4:4">
      <c r="D1353" s="10"/>
    </row>
    <row r="1354" spans="4:4">
      <c r="D1354" s="10"/>
    </row>
    <row r="1355" spans="4:4">
      <c r="D1355" s="10"/>
    </row>
    <row r="1356" spans="4:4">
      <c r="D1356" s="10"/>
    </row>
    <row r="1357" spans="4:4">
      <c r="D1357" s="10"/>
    </row>
    <row r="1358" spans="4:4">
      <c r="D1358" s="10"/>
    </row>
    <row r="1359" spans="4:4">
      <c r="D1359" s="10"/>
    </row>
    <row r="1360" spans="4:4">
      <c r="D1360" s="10"/>
    </row>
    <row r="1361" spans="4:4">
      <c r="D1361" s="10"/>
    </row>
    <row r="1362" spans="4:4">
      <c r="D1362" s="10"/>
    </row>
    <row r="1363" spans="4:4">
      <c r="D1363" s="10"/>
    </row>
    <row r="1364" spans="4:4">
      <c r="D1364" s="10"/>
    </row>
    <row r="1365" spans="4:4">
      <c r="D1365" s="10"/>
    </row>
    <row r="1366" spans="4:4">
      <c r="D1366" s="10"/>
    </row>
    <row r="1367" spans="4:4">
      <c r="D1367" s="10"/>
    </row>
    <row r="1368" spans="4:4">
      <c r="D1368" s="10"/>
    </row>
    <row r="1369" spans="4:4">
      <c r="D1369" s="10"/>
    </row>
    <row r="1370" spans="4:4">
      <c r="D1370" s="10"/>
    </row>
    <row r="1371" spans="4:4">
      <c r="D1371" s="10"/>
    </row>
    <row r="1372" spans="4:4">
      <c r="D1372" s="10"/>
    </row>
    <row r="1373" spans="4:4">
      <c r="D1373" s="10"/>
    </row>
    <row r="1374" spans="4:4">
      <c r="D1374" s="10"/>
    </row>
    <row r="1375" spans="4:4">
      <c r="D1375" s="10"/>
    </row>
    <row r="1376" spans="4:4">
      <c r="D1376" s="10"/>
    </row>
    <row r="1377" spans="4:4">
      <c r="D1377" s="10"/>
    </row>
    <row r="1378" spans="4:4">
      <c r="D1378" s="10"/>
    </row>
    <row r="1379" spans="4:4">
      <c r="D1379" s="10"/>
    </row>
    <row r="1380" spans="4:4">
      <c r="D1380" s="10"/>
    </row>
    <row r="1381" spans="4:4">
      <c r="D1381" s="10"/>
    </row>
    <row r="1382" spans="4:4">
      <c r="D1382" s="10"/>
    </row>
    <row r="1383" spans="4:4">
      <c r="D1383" s="10"/>
    </row>
    <row r="1384" spans="4:4">
      <c r="D1384" s="10"/>
    </row>
    <row r="1385" spans="4:4">
      <c r="D1385" s="10"/>
    </row>
    <row r="1386" spans="4:4">
      <c r="D1386" s="10"/>
    </row>
    <row r="1387" spans="4:4">
      <c r="D1387" s="10"/>
    </row>
    <row r="1388" spans="4:4">
      <c r="D1388" s="10"/>
    </row>
    <row r="1389" spans="4:4">
      <c r="D1389" s="10"/>
    </row>
    <row r="1390" spans="4:4">
      <c r="D1390" s="10"/>
    </row>
    <row r="1391" spans="4:4">
      <c r="D1391" s="10"/>
    </row>
    <row r="1392" spans="4:4">
      <c r="D1392" s="10"/>
    </row>
    <row r="1393" spans="4:4">
      <c r="D1393" s="10"/>
    </row>
    <row r="1394" spans="4:4">
      <c r="D1394" s="10"/>
    </row>
    <row r="1395" spans="4:4">
      <c r="D1395" s="10"/>
    </row>
    <row r="1396" spans="4:4">
      <c r="D1396" s="10"/>
    </row>
    <row r="1397" spans="4:4">
      <c r="D1397" s="10"/>
    </row>
    <row r="1398" spans="4:4">
      <c r="D1398" s="10"/>
    </row>
    <row r="1399" spans="4:4">
      <c r="D1399" s="10"/>
    </row>
    <row r="1400" spans="4:4">
      <c r="D1400" s="10"/>
    </row>
    <row r="1401" spans="4:4">
      <c r="D1401" s="10"/>
    </row>
    <row r="1402" spans="4:4">
      <c r="D1402" s="10"/>
    </row>
    <row r="1403" spans="4:4">
      <c r="D1403" s="10"/>
    </row>
    <row r="1404" spans="4:4">
      <c r="D1404" s="10"/>
    </row>
    <row r="1405" spans="4:4">
      <c r="D1405" s="10"/>
    </row>
    <row r="1406" spans="4:4">
      <c r="D1406" s="10"/>
    </row>
    <row r="1407" spans="4:4">
      <c r="D1407" s="10"/>
    </row>
    <row r="1408" spans="4:4">
      <c r="D1408" s="10"/>
    </row>
    <row r="1409" spans="4:4">
      <c r="D1409" s="10"/>
    </row>
    <row r="1410" spans="4:4">
      <c r="D1410" s="10"/>
    </row>
    <row r="1411" spans="4:4">
      <c r="D1411" s="10"/>
    </row>
    <row r="1412" spans="4:4">
      <c r="D1412" s="10"/>
    </row>
    <row r="1413" spans="4:4">
      <c r="D1413" s="10"/>
    </row>
    <row r="1414" spans="4:4">
      <c r="D1414" s="10"/>
    </row>
    <row r="1415" spans="4:4">
      <c r="D1415" s="10"/>
    </row>
    <row r="1416" spans="4:4">
      <c r="D1416" s="10"/>
    </row>
    <row r="1417" spans="4:4">
      <c r="D1417" s="10"/>
    </row>
    <row r="1418" spans="4:4">
      <c r="D1418" s="10"/>
    </row>
    <row r="1419" spans="4:4">
      <c r="D1419" s="10"/>
    </row>
    <row r="1420" spans="4:4">
      <c r="D1420" s="10"/>
    </row>
    <row r="1421" spans="4:4">
      <c r="D1421" s="10"/>
    </row>
    <row r="1422" spans="4:4">
      <c r="D1422" s="10"/>
    </row>
    <row r="1423" spans="4:4">
      <c r="D1423" s="10"/>
    </row>
    <row r="1424" spans="4:4">
      <c r="D1424" s="10"/>
    </row>
    <row r="1425" spans="4:4">
      <c r="D1425" s="10"/>
    </row>
    <row r="1426" spans="4:4">
      <c r="D1426" s="10"/>
    </row>
    <row r="1427" spans="4:4">
      <c r="D1427" s="10"/>
    </row>
    <row r="1428" spans="4:4">
      <c r="D1428" s="10"/>
    </row>
    <row r="1429" spans="4:4">
      <c r="D1429" s="10"/>
    </row>
    <row r="1430" spans="4:4">
      <c r="D1430" s="10"/>
    </row>
    <row r="1431" spans="4:4">
      <c r="D1431" s="10"/>
    </row>
    <row r="1432" spans="4:4">
      <c r="D1432" s="10"/>
    </row>
    <row r="1433" spans="4:4">
      <c r="D1433" s="10"/>
    </row>
    <row r="1434" spans="4:4">
      <c r="D1434" s="10"/>
    </row>
    <row r="1435" spans="4:4">
      <c r="D1435" s="10"/>
    </row>
    <row r="1436" spans="4:4">
      <c r="D1436" s="10"/>
    </row>
    <row r="1437" spans="4:4">
      <c r="D1437" s="10"/>
    </row>
    <row r="1438" spans="4:4">
      <c r="D1438" s="10"/>
    </row>
    <row r="1439" spans="4:4">
      <c r="D1439" s="10"/>
    </row>
    <row r="1440" spans="4:4">
      <c r="D1440" s="10"/>
    </row>
    <row r="1441" spans="4:4">
      <c r="D1441" s="10"/>
    </row>
    <row r="1442" spans="4:4">
      <c r="D1442" s="10"/>
    </row>
    <row r="1443" spans="4:4">
      <c r="D1443" s="10"/>
    </row>
    <row r="1444" spans="4:4">
      <c r="D1444" s="10"/>
    </row>
    <row r="1445" spans="4:4">
      <c r="D1445" s="10"/>
    </row>
    <row r="1446" spans="4:4">
      <c r="D1446" s="10"/>
    </row>
    <row r="1447" spans="4:4">
      <c r="D1447" s="10"/>
    </row>
    <row r="1448" spans="4:4">
      <c r="D1448" s="10"/>
    </row>
    <row r="1449" spans="4:4">
      <c r="D1449" s="10"/>
    </row>
    <row r="1450" spans="4:4">
      <c r="D1450" s="10"/>
    </row>
    <row r="1451" spans="4:4">
      <c r="D1451" s="10"/>
    </row>
    <row r="1452" spans="4:4">
      <c r="D1452" s="10"/>
    </row>
    <row r="1453" spans="4:4">
      <c r="D1453" s="10"/>
    </row>
    <row r="1454" spans="4:4">
      <c r="D1454" s="10"/>
    </row>
    <row r="1455" spans="4:4">
      <c r="D1455" s="10"/>
    </row>
    <row r="1456" spans="4:4">
      <c r="D1456" s="10"/>
    </row>
    <row r="1457" spans="4:4">
      <c r="D1457" s="10"/>
    </row>
    <row r="1458" spans="4:4">
      <c r="D1458" s="10"/>
    </row>
    <row r="1459" spans="4:4">
      <c r="D1459" s="10"/>
    </row>
    <row r="1460" spans="4:4">
      <c r="D1460" s="10"/>
    </row>
    <row r="1461" spans="4:4">
      <c r="D1461" s="10"/>
    </row>
    <row r="1462" spans="4:4">
      <c r="D1462" s="10"/>
    </row>
    <row r="1463" spans="4:4">
      <c r="D1463" s="10"/>
    </row>
    <row r="1464" spans="4:4">
      <c r="D1464" s="10"/>
    </row>
    <row r="1465" spans="4:4">
      <c r="D1465" s="10"/>
    </row>
    <row r="1466" spans="4:4">
      <c r="D1466" s="10"/>
    </row>
    <row r="1467" spans="4:4">
      <c r="D1467" s="10"/>
    </row>
    <row r="1468" spans="4:4">
      <c r="D1468" s="10"/>
    </row>
    <row r="1469" spans="4:4">
      <c r="D1469" s="10"/>
    </row>
    <row r="1470" spans="4:4">
      <c r="D1470" s="10"/>
    </row>
    <row r="1471" spans="4:4">
      <c r="D1471" s="10"/>
    </row>
    <row r="1472" spans="4:4">
      <c r="D1472" s="10"/>
    </row>
    <row r="1473" spans="4:4">
      <c r="D1473" s="10"/>
    </row>
    <row r="1474" spans="4:4">
      <c r="D1474" s="10"/>
    </row>
    <row r="1475" spans="4:4">
      <c r="D1475" s="10"/>
    </row>
    <row r="1476" spans="4:4">
      <c r="D1476" s="10"/>
    </row>
    <row r="1477" spans="4:4">
      <c r="D1477" s="10"/>
    </row>
    <row r="1478" spans="4:4">
      <c r="D1478" s="10"/>
    </row>
    <row r="1479" spans="4:4">
      <c r="D1479" s="10"/>
    </row>
    <row r="1480" spans="4:4">
      <c r="D1480" s="10"/>
    </row>
    <row r="1481" spans="4:4">
      <c r="D1481" s="10"/>
    </row>
    <row r="1482" spans="4:4">
      <c r="D1482" s="10"/>
    </row>
    <row r="1483" spans="4:4">
      <c r="D1483" s="10"/>
    </row>
    <row r="1484" spans="4:4">
      <c r="D1484" s="10"/>
    </row>
    <row r="1485" spans="4:4">
      <c r="D1485" s="10"/>
    </row>
    <row r="1486" spans="4:4">
      <c r="D1486" s="10"/>
    </row>
    <row r="1487" spans="4:4">
      <c r="D1487" s="10"/>
    </row>
    <row r="1488" spans="4:4">
      <c r="D1488" s="10"/>
    </row>
    <row r="1489" spans="4:4">
      <c r="D1489" s="10"/>
    </row>
    <row r="1490" spans="4:4">
      <c r="D1490" s="10"/>
    </row>
    <row r="1491" spans="4:4">
      <c r="D1491" s="10"/>
    </row>
    <row r="1492" spans="4:4">
      <c r="D1492" s="10"/>
    </row>
    <row r="1493" spans="4:4">
      <c r="D1493" s="10"/>
    </row>
    <row r="1494" spans="4:4">
      <c r="D1494" s="10"/>
    </row>
    <row r="1495" spans="4:4">
      <c r="D1495" s="10"/>
    </row>
    <row r="1496" spans="4:4">
      <c r="D1496" s="10"/>
    </row>
    <row r="1497" spans="4:4">
      <c r="D1497" s="10"/>
    </row>
    <row r="1498" spans="4:4">
      <c r="D1498" s="10"/>
    </row>
    <row r="1499" spans="4:4">
      <c r="D1499" s="10"/>
    </row>
    <row r="1500" spans="4:4">
      <c r="D1500" s="10"/>
    </row>
    <row r="1501" spans="4:4">
      <c r="D1501" s="10"/>
    </row>
    <row r="1502" spans="4:4">
      <c r="D1502" s="10"/>
    </row>
    <row r="1503" spans="4:4">
      <c r="D1503" s="10"/>
    </row>
    <row r="1504" spans="4:4">
      <c r="D1504" s="10"/>
    </row>
    <row r="1505" spans="4:4">
      <c r="D1505" s="10"/>
    </row>
    <row r="1506" spans="4:4">
      <c r="D1506" s="10"/>
    </row>
    <row r="1507" spans="4:4">
      <c r="D1507" s="10"/>
    </row>
    <row r="1508" spans="4:4">
      <c r="D1508" s="10"/>
    </row>
    <row r="1509" spans="4:4">
      <c r="D1509" s="10"/>
    </row>
    <row r="1510" spans="4:4">
      <c r="D1510" s="10"/>
    </row>
    <row r="1511" spans="4:4">
      <c r="D1511" s="10"/>
    </row>
    <row r="1512" spans="4:4">
      <c r="D1512" s="10"/>
    </row>
    <row r="1513" spans="4:4">
      <c r="D1513" s="10"/>
    </row>
    <row r="1514" spans="4:4">
      <c r="D1514" s="10"/>
    </row>
    <row r="1515" spans="4:4">
      <c r="D1515" s="10"/>
    </row>
    <row r="1516" spans="4:4">
      <c r="D1516" s="10"/>
    </row>
    <row r="1517" spans="4:4">
      <c r="D1517" s="10"/>
    </row>
    <row r="1518" spans="4:4">
      <c r="D1518" s="10"/>
    </row>
    <row r="1519" spans="4:4">
      <c r="D1519" s="10"/>
    </row>
    <row r="1520" spans="4:4">
      <c r="D1520" s="10"/>
    </row>
    <row r="1521" spans="4:4">
      <c r="D1521" s="10"/>
    </row>
    <row r="1522" spans="4:4">
      <c r="D1522" s="10"/>
    </row>
    <row r="1523" spans="4:4">
      <c r="D1523" s="10"/>
    </row>
    <row r="1524" spans="4:4">
      <c r="D1524" s="10"/>
    </row>
    <row r="1525" spans="4:4">
      <c r="D1525" s="10"/>
    </row>
    <row r="1526" spans="4:4">
      <c r="D1526" s="10"/>
    </row>
    <row r="1527" spans="4:4">
      <c r="D1527" s="10"/>
    </row>
    <row r="1528" spans="4:4">
      <c r="D1528" s="10"/>
    </row>
    <row r="1529" spans="4:4">
      <c r="D1529" s="10"/>
    </row>
    <row r="1530" spans="4:4">
      <c r="D1530" s="10"/>
    </row>
    <row r="1531" spans="4:4">
      <c r="D1531" s="10"/>
    </row>
    <row r="1532" spans="4:4">
      <c r="D1532" s="10"/>
    </row>
    <row r="1533" spans="4:4">
      <c r="D1533" s="10"/>
    </row>
    <row r="1534" spans="4:4">
      <c r="D1534" s="10"/>
    </row>
    <row r="1535" spans="4:4">
      <c r="D1535" s="10"/>
    </row>
    <row r="1536" spans="4:4">
      <c r="D1536" s="10"/>
    </row>
    <row r="1537" spans="4:4">
      <c r="D1537" s="10"/>
    </row>
    <row r="1538" spans="4:4">
      <c r="D1538" s="10"/>
    </row>
    <row r="1539" spans="4:4">
      <c r="D1539" s="10"/>
    </row>
    <row r="1540" spans="4:4">
      <c r="D1540" s="10"/>
    </row>
    <row r="1541" spans="4:4">
      <c r="D1541" s="10"/>
    </row>
    <row r="1542" spans="4:4">
      <c r="D1542" s="10"/>
    </row>
    <row r="1543" spans="4:4">
      <c r="D1543" s="10"/>
    </row>
    <row r="1544" spans="4:4">
      <c r="D1544" s="10"/>
    </row>
    <row r="1545" spans="4:4">
      <c r="D1545" s="10"/>
    </row>
    <row r="1546" spans="4:4">
      <c r="D1546" s="10"/>
    </row>
    <row r="1547" spans="4:4">
      <c r="D1547" s="10"/>
    </row>
    <row r="1548" spans="4:4">
      <c r="D1548" s="10"/>
    </row>
    <row r="1549" spans="4:4">
      <c r="D1549" s="10"/>
    </row>
    <row r="1550" spans="4:4">
      <c r="D1550" s="10"/>
    </row>
    <row r="1551" spans="4:4">
      <c r="D1551" s="10"/>
    </row>
    <row r="1552" spans="4:4">
      <c r="D1552" s="10"/>
    </row>
    <row r="1553" spans="4:4">
      <c r="D1553" s="10"/>
    </row>
    <row r="1554" spans="4:4">
      <c r="D1554" s="10"/>
    </row>
    <row r="1555" spans="4:4">
      <c r="D1555" s="10"/>
    </row>
    <row r="1556" spans="4:4">
      <c r="D1556" s="10"/>
    </row>
    <row r="1557" spans="4:4">
      <c r="D1557" s="10"/>
    </row>
    <row r="1558" spans="4:4">
      <c r="D1558" s="10"/>
    </row>
    <row r="1559" spans="4:4">
      <c r="D1559" s="10"/>
    </row>
    <row r="1560" spans="4:4">
      <c r="D1560" s="10"/>
    </row>
    <row r="1561" spans="4:4">
      <c r="D1561" s="10"/>
    </row>
    <row r="1562" spans="4:4">
      <c r="D1562" s="10"/>
    </row>
    <row r="1563" spans="4:4">
      <c r="D1563" s="10"/>
    </row>
    <row r="1564" spans="4:4">
      <c r="D1564" s="10"/>
    </row>
    <row r="1565" spans="4:4">
      <c r="D1565" s="10"/>
    </row>
    <row r="1566" spans="4:4">
      <c r="D1566" s="10"/>
    </row>
    <row r="1567" spans="4:4">
      <c r="D1567" s="10"/>
    </row>
    <row r="1568" spans="4:4">
      <c r="D1568" s="10"/>
    </row>
    <row r="1569" spans="4:4">
      <c r="D1569" s="10"/>
    </row>
    <row r="1570" spans="4:4">
      <c r="D1570" s="10"/>
    </row>
    <row r="1571" spans="4:4">
      <c r="D1571" s="10"/>
    </row>
    <row r="1572" spans="4:4">
      <c r="D1572" s="10"/>
    </row>
    <row r="1573" spans="4:4">
      <c r="D1573" s="10"/>
    </row>
    <row r="1574" spans="4:4">
      <c r="D1574" s="10"/>
    </row>
    <row r="1575" spans="4:4">
      <c r="D1575" s="10"/>
    </row>
    <row r="1576" spans="4:4">
      <c r="D1576" s="10"/>
    </row>
    <row r="1577" spans="4:4">
      <c r="D1577" s="10"/>
    </row>
    <row r="1578" spans="4:4">
      <c r="D1578" s="10"/>
    </row>
    <row r="1579" spans="4:4">
      <c r="D1579" s="10"/>
    </row>
    <row r="1580" spans="4:4">
      <c r="D1580" s="10"/>
    </row>
    <row r="1581" spans="4:4">
      <c r="D1581" s="10"/>
    </row>
    <row r="1582" spans="4:4">
      <c r="D1582" s="10"/>
    </row>
    <row r="1583" spans="4:4">
      <c r="D1583" s="10"/>
    </row>
    <row r="1584" spans="4:4">
      <c r="D1584" s="10"/>
    </row>
    <row r="1585" spans="4:4">
      <c r="D1585" s="10"/>
    </row>
    <row r="1586" spans="4:4">
      <c r="D1586" s="10"/>
    </row>
    <row r="1587" spans="4:4">
      <c r="D1587" s="10"/>
    </row>
    <row r="1588" spans="4:4">
      <c r="D1588" s="10"/>
    </row>
    <row r="1589" spans="4:4">
      <c r="D1589" s="10"/>
    </row>
    <row r="1590" spans="4:4">
      <c r="D1590" s="10"/>
    </row>
    <row r="1591" spans="4:4">
      <c r="D1591" s="10"/>
    </row>
    <row r="1592" spans="4:4">
      <c r="D1592" s="10"/>
    </row>
    <row r="1593" spans="4:4">
      <c r="D1593" s="10"/>
    </row>
    <row r="1594" spans="4:4">
      <c r="D1594" s="10"/>
    </row>
    <row r="1595" spans="4:4">
      <c r="D1595" s="10"/>
    </row>
    <row r="1596" spans="4:4">
      <c r="D1596" s="10"/>
    </row>
    <row r="1597" spans="4:4">
      <c r="D1597" s="10"/>
    </row>
    <row r="1598" spans="4:4">
      <c r="D1598" s="10"/>
    </row>
    <row r="1599" spans="4:4">
      <c r="D1599" s="10"/>
    </row>
    <row r="1600" spans="4:4">
      <c r="D1600" s="10"/>
    </row>
    <row r="1601" spans="4:4">
      <c r="D1601" s="10"/>
    </row>
    <row r="1602" spans="4:4">
      <c r="D1602" s="10"/>
    </row>
    <row r="1603" spans="4:4">
      <c r="D1603" s="10"/>
    </row>
    <row r="1604" spans="4:4">
      <c r="D1604" s="10"/>
    </row>
    <row r="1605" spans="4:4">
      <c r="D1605" s="10"/>
    </row>
    <row r="1606" spans="4:4">
      <c r="D1606" s="10"/>
    </row>
    <row r="1607" spans="4:4">
      <c r="D1607" s="10"/>
    </row>
    <row r="1608" spans="4:4">
      <c r="D1608" s="10"/>
    </row>
    <row r="1609" spans="4:4">
      <c r="D1609" s="10"/>
    </row>
    <row r="1610" spans="4:4">
      <c r="D1610" s="10"/>
    </row>
    <row r="1611" spans="4:4">
      <c r="D1611" s="10"/>
    </row>
    <row r="1612" spans="4:4">
      <c r="D1612" s="10"/>
    </row>
    <row r="1613" spans="4:4">
      <c r="D1613" s="10"/>
    </row>
    <row r="1614" spans="4:4">
      <c r="D1614" s="10"/>
    </row>
    <row r="1615" spans="4:4">
      <c r="D1615" s="10"/>
    </row>
    <row r="1616" spans="4:4">
      <c r="D1616" s="10"/>
    </row>
    <row r="1617" spans="4:4">
      <c r="D1617" s="10"/>
    </row>
    <row r="1618" spans="4:4">
      <c r="D1618" s="10"/>
    </row>
    <row r="1619" spans="4:4">
      <c r="D1619" s="10"/>
    </row>
    <row r="1620" spans="4:4">
      <c r="D1620" s="10"/>
    </row>
    <row r="1621" spans="4:4">
      <c r="D1621" s="10"/>
    </row>
    <row r="1622" spans="4:4">
      <c r="D1622" s="10"/>
    </row>
    <row r="1623" spans="4:4">
      <c r="D1623" s="10"/>
    </row>
    <row r="1624" spans="4:4">
      <c r="D1624" s="10"/>
    </row>
    <row r="1625" spans="4:4">
      <c r="D1625" s="10"/>
    </row>
    <row r="1626" spans="4:4">
      <c r="D1626" s="10"/>
    </row>
    <row r="1627" spans="4:4">
      <c r="D1627" s="10"/>
    </row>
    <row r="1628" spans="4:4">
      <c r="D1628" s="10"/>
    </row>
    <row r="1629" spans="4:4">
      <c r="D1629" s="10"/>
    </row>
    <row r="1630" spans="4:4">
      <c r="D1630" s="10"/>
    </row>
    <row r="1631" spans="4:4">
      <c r="D1631" s="10"/>
    </row>
    <row r="1632" spans="4:4">
      <c r="D1632" s="10"/>
    </row>
    <row r="1633" spans="4:4">
      <c r="D1633" s="10"/>
    </row>
    <row r="1634" spans="4:4">
      <c r="D1634" s="10"/>
    </row>
    <row r="1635" spans="4:4">
      <c r="D1635" s="10"/>
    </row>
    <row r="1636" spans="4:4">
      <c r="D1636" s="10"/>
    </row>
    <row r="1637" spans="4:4">
      <c r="D1637" s="10"/>
    </row>
    <row r="1638" spans="4:4">
      <c r="D1638" s="10"/>
    </row>
    <row r="1639" spans="4:4">
      <c r="D1639" s="10"/>
    </row>
    <row r="1640" spans="4:4">
      <c r="D1640" s="10"/>
    </row>
    <row r="1641" spans="4:4">
      <c r="D1641" s="10"/>
    </row>
    <row r="1642" spans="4:4">
      <c r="D1642" s="10"/>
    </row>
    <row r="1643" spans="4:4">
      <c r="D1643" s="10"/>
    </row>
    <row r="1644" spans="4:4">
      <c r="D1644" s="10"/>
    </row>
    <row r="1645" spans="4:4">
      <c r="D1645" s="10"/>
    </row>
    <row r="1646" spans="4:4">
      <c r="D1646" s="10"/>
    </row>
    <row r="1647" spans="4:4">
      <c r="D1647" s="10"/>
    </row>
    <row r="1648" spans="4:4">
      <c r="D1648" s="10"/>
    </row>
    <row r="1649" spans="4:4">
      <c r="D1649" s="10"/>
    </row>
    <row r="1650" spans="4:4">
      <c r="D1650" s="10"/>
    </row>
    <row r="1651" spans="4:4">
      <c r="D1651" s="10"/>
    </row>
    <row r="1652" spans="4:4">
      <c r="D1652" s="10"/>
    </row>
    <row r="1653" spans="4:4">
      <c r="D1653" s="10"/>
    </row>
    <row r="1654" spans="4:4">
      <c r="D1654" s="10"/>
    </row>
    <row r="1655" spans="4:4">
      <c r="D1655" s="10"/>
    </row>
    <row r="1656" spans="4:4">
      <c r="D1656" s="10"/>
    </row>
    <row r="1657" spans="4:4">
      <c r="D1657" s="10"/>
    </row>
    <row r="1658" spans="4:4">
      <c r="D1658" s="10"/>
    </row>
    <row r="1659" spans="4:4">
      <c r="D1659" s="10"/>
    </row>
    <row r="1660" spans="4:4">
      <c r="D1660" s="10"/>
    </row>
    <row r="1661" spans="4:4">
      <c r="D1661" s="10"/>
    </row>
    <row r="1662" spans="4:4">
      <c r="D1662" s="10"/>
    </row>
    <row r="1663" spans="4:4">
      <c r="D1663" s="10"/>
    </row>
    <row r="1664" spans="4:4">
      <c r="D1664" s="10"/>
    </row>
    <row r="1665" spans="4:4">
      <c r="D1665" s="10"/>
    </row>
    <row r="1666" spans="4:4">
      <c r="D1666" s="10"/>
    </row>
    <row r="1667" spans="4:4">
      <c r="D1667" s="10"/>
    </row>
    <row r="1668" spans="4:4">
      <c r="D1668" s="10"/>
    </row>
    <row r="1669" spans="4:4">
      <c r="D1669" s="10"/>
    </row>
    <row r="1670" spans="4:4">
      <c r="D1670" s="10"/>
    </row>
    <row r="1671" spans="4:4">
      <c r="D1671" s="10"/>
    </row>
    <row r="1672" spans="4:4">
      <c r="D1672" s="10"/>
    </row>
    <row r="1673" spans="4:4">
      <c r="D1673" s="10"/>
    </row>
    <row r="1674" spans="4:4">
      <c r="D1674" s="10"/>
    </row>
    <row r="1675" spans="4:4">
      <c r="D1675" s="10"/>
    </row>
    <row r="1676" spans="4:4">
      <c r="D1676" s="10"/>
    </row>
    <row r="1677" spans="4:4">
      <c r="D1677" s="10"/>
    </row>
    <row r="1678" spans="4:4">
      <c r="D1678" s="10"/>
    </row>
    <row r="1679" spans="4:4">
      <c r="D1679" s="10"/>
    </row>
    <row r="1680" spans="4:4">
      <c r="D1680" s="10"/>
    </row>
    <row r="1681" spans="4:4">
      <c r="D1681" s="10"/>
    </row>
    <row r="1682" spans="4:4">
      <c r="D1682" s="10"/>
    </row>
    <row r="1683" spans="4:4">
      <c r="D1683" s="10"/>
    </row>
    <row r="1684" spans="4:4">
      <c r="D1684" s="10"/>
    </row>
    <row r="1685" spans="4:4">
      <c r="D1685" s="10"/>
    </row>
    <row r="1686" spans="4:4">
      <c r="D1686" s="10"/>
    </row>
    <row r="1687" spans="4:4">
      <c r="D1687" s="10"/>
    </row>
    <row r="1688" spans="4:4">
      <c r="D1688" s="10"/>
    </row>
    <row r="1689" spans="4:4">
      <c r="D1689" s="10"/>
    </row>
    <row r="1690" spans="4:4">
      <c r="D1690" s="10"/>
    </row>
    <row r="1691" spans="4:4">
      <c r="D1691" s="10"/>
    </row>
    <row r="1692" spans="4:4">
      <c r="D1692" s="10"/>
    </row>
    <row r="1693" spans="4:4">
      <c r="D1693" s="10"/>
    </row>
    <row r="1694" spans="4:4">
      <c r="D1694" s="10"/>
    </row>
    <row r="1695" spans="4:4">
      <c r="D1695" s="10"/>
    </row>
    <row r="1696" spans="4:4">
      <c r="D1696" s="10"/>
    </row>
    <row r="1697" spans="4:4">
      <c r="D1697" s="10"/>
    </row>
    <row r="1698" spans="4:4">
      <c r="D1698" s="10"/>
    </row>
    <row r="1699" spans="4:4">
      <c r="D1699" s="10"/>
    </row>
    <row r="1700" spans="4:4">
      <c r="D1700" s="10"/>
    </row>
    <row r="1701" spans="4:4">
      <c r="D1701" s="10"/>
    </row>
    <row r="1702" spans="4:4">
      <c r="D1702" s="10"/>
    </row>
    <row r="1703" spans="4:4">
      <c r="D1703" s="10"/>
    </row>
    <row r="1704" spans="4:4">
      <c r="D1704" s="10"/>
    </row>
    <row r="1705" spans="4:4">
      <c r="D1705" s="10"/>
    </row>
    <row r="1706" spans="4:4">
      <c r="D1706" s="10"/>
    </row>
    <row r="1707" spans="4:4">
      <c r="D1707" s="10"/>
    </row>
    <row r="1708" spans="4:4">
      <c r="D1708" s="10"/>
    </row>
    <row r="1709" spans="4:4">
      <c r="D1709" s="10"/>
    </row>
    <row r="1710" spans="4:4">
      <c r="D1710" s="10"/>
    </row>
    <row r="1711" spans="4:4">
      <c r="D1711" s="10"/>
    </row>
    <row r="1712" spans="4:4">
      <c r="D1712" s="10"/>
    </row>
    <row r="1713" spans="4:4">
      <c r="D1713" s="10"/>
    </row>
    <row r="1714" spans="4:4">
      <c r="D1714" s="10"/>
    </row>
    <row r="1715" spans="4:4">
      <c r="D1715" s="10"/>
    </row>
    <row r="1716" spans="4:4">
      <c r="D1716" s="10"/>
    </row>
    <row r="1717" spans="4:4">
      <c r="D1717" s="10"/>
    </row>
    <row r="1718" spans="4:4">
      <c r="D1718" s="10"/>
    </row>
    <row r="1719" spans="4:4">
      <c r="D1719" s="10"/>
    </row>
    <row r="1720" spans="4:4">
      <c r="D1720" s="10"/>
    </row>
    <row r="1721" spans="4:4">
      <c r="D1721" s="10"/>
    </row>
    <row r="1722" spans="4:4">
      <c r="D1722" s="10"/>
    </row>
    <row r="1723" spans="4:4">
      <c r="D1723" s="10"/>
    </row>
    <row r="1724" spans="4:4">
      <c r="D1724" s="10"/>
    </row>
    <row r="1725" spans="4:4">
      <c r="D1725" s="10"/>
    </row>
    <row r="1726" spans="4:4">
      <c r="D1726" s="10"/>
    </row>
    <row r="1727" spans="4:4">
      <c r="D1727" s="10"/>
    </row>
    <row r="1728" spans="4:4">
      <c r="D1728" s="10"/>
    </row>
    <row r="1729" spans="4:4">
      <c r="D1729" s="10"/>
    </row>
    <row r="1730" spans="4:4">
      <c r="D1730" s="10"/>
    </row>
    <row r="1731" spans="4:4">
      <c r="D1731" s="10"/>
    </row>
    <row r="1732" spans="4:4">
      <c r="D1732" s="10"/>
    </row>
    <row r="1733" spans="4:4">
      <c r="D1733" s="10"/>
    </row>
    <row r="1734" spans="4:4">
      <c r="D1734" s="10"/>
    </row>
    <row r="1735" spans="4:4">
      <c r="D1735" s="10"/>
    </row>
    <row r="1736" spans="4:4">
      <c r="D1736" s="10"/>
    </row>
    <row r="1737" spans="4:4">
      <c r="D1737" s="10"/>
    </row>
    <row r="1738" spans="4:4">
      <c r="D1738" s="10"/>
    </row>
    <row r="1739" spans="4:4">
      <c r="D1739" s="10"/>
    </row>
    <row r="1740" spans="4:4">
      <c r="D1740" s="10"/>
    </row>
    <row r="1741" spans="4:4">
      <c r="D1741" s="10"/>
    </row>
    <row r="1742" spans="4:4">
      <c r="D1742" s="10"/>
    </row>
    <row r="1743" spans="4:4">
      <c r="D1743" s="10"/>
    </row>
    <row r="1744" spans="4:4">
      <c r="D1744" s="10"/>
    </row>
    <row r="1745" spans="4:4">
      <c r="D1745" s="10"/>
    </row>
    <row r="1746" spans="4:4">
      <c r="D1746" s="10"/>
    </row>
    <row r="1747" spans="4:4">
      <c r="D1747" s="10"/>
    </row>
    <row r="1748" spans="4:4">
      <c r="D1748" s="10"/>
    </row>
    <row r="1749" spans="4:4">
      <c r="D1749" s="10"/>
    </row>
    <row r="1750" spans="4:4">
      <c r="D1750" s="10"/>
    </row>
    <row r="1751" spans="4:4">
      <c r="D1751" s="10"/>
    </row>
    <row r="1752" spans="4:4">
      <c r="D1752" s="10"/>
    </row>
    <row r="1753" spans="4:4">
      <c r="D1753" s="10"/>
    </row>
    <row r="1754" spans="4:4">
      <c r="D1754" s="10"/>
    </row>
    <row r="1755" spans="4:4">
      <c r="D1755" s="10"/>
    </row>
    <row r="1756" spans="4:4">
      <c r="D1756" s="10"/>
    </row>
    <row r="1757" spans="4:4">
      <c r="D1757" s="10"/>
    </row>
    <row r="1758" spans="4:4">
      <c r="D1758" s="10"/>
    </row>
    <row r="1759" spans="4:4">
      <c r="D1759" s="10"/>
    </row>
    <row r="1760" spans="4:4">
      <c r="D1760" s="10"/>
    </row>
    <row r="1761" spans="4:4">
      <c r="D1761" s="10"/>
    </row>
    <row r="1762" spans="4:4">
      <c r="D1762" s="10"/>
    </row>
    <row r="1763" spans="4:4">
      <c r="D1763" s="10"/>
    </row>
    <row r="1764" spans="4:4">
      <c r="D1764" s="10"/>
    </row>
    <row r="1765" spans="4:4">
      <c r="D1765" s="10"/>
    </row>
    <row r="1766" spans="4:4">
      <c r="D1766" s="10"/>
    </row>
    <row r="1767" spans="4:4">
      <c r="D1767" s="10"/>
    </row>
    <row r="1768" spans="4:4">
      <c r="D1768" s="10"/>
    </row>
    <row r="1769" spans="4:4">
      <c r="D1769" s="10"/>
    </row>
    <row r="1770" spans="4:4">
      <c r="D1770" s="10"/>
    </row>
    <row r="1771" spans="4:4">
      <c r="D1771" s="10"/>
    </row>
    <row r="1772" spans="4:4">
      <c r="D1772" s="10"/>
    </row>
    <row r="1773" spans="4:4">
      <c r="D1773" s="10"/>
    </row>
    <row r="1774" spans="4:4">
      <c r="D1774" s="10"/>
    </row>
    <row r="1775" spans="4:4">
      <c r="D1775" s="10"/>
    </row>
    <row r="1776" spans="4:4">
      <c r="D1776" s="10"/>
    </row>
    <row r="1777" spans="4:4">
      <c r="D1777" s="10"/>
    </row>
    <row r="1778" spans="4:4">
      <c r="D1778" s="10"/>
    </row>
    <row r="1779" spans="4:4">
      <c r="D1779" s="10"/>
    </row>
    <row r="1780" spans="4:4">
      <c r="D1780" s="10"/>
    </row>
    <row r="1781" spans="4:4">
      <c r="D1781" s="10"/>
    </row>
    <row r="1782" spans="4:4">
      <c r="D1782" s="10"/>
    </row>
    <row r="1783" spans="4:4">
      <c r="D1783" s="10"/>
    </row>
    <row r="1784" spans="4:4">
      <c r="D1784" s="10"/>
    </row>
    <row r="1785" spans="4:4">
      <c r="D1785" s="10"/>
    </row>
    <row r="1786" spans="4:4">
      <c r="D1786" s="10"/>
    </row>
    <row r="1787" spans="4:4">
      <c r="D1787" s="10"/>
    </row>
    <row r="1788" spans="4:4">
      <c r="D1788" s="10"/>
    </row>
    <row r="1789" spans="4:4">
      <c r="D1789" s="10"/>
    </row>
    <row r="1790" spans="4:4">
      <c r="D1790" s="10"/>
    </row>
    <row r="1791" spans="4:4">
      <c r="D1791" s="10"/>
    </row>
    <row r="1792" spans="4:4">
      <c r="D1792" s="10"/>
    </row>
    <row r="1793" spans="4:4">
      <c r="D1793" s="10"/>
    </row>
    <row r="1794" spans="4:4">
      <c r="D1794" s="10"/>
    </row>
    <row r="1795" spans="4:4">
      <c r="D1795" s="10"/>
    </row>
    <row r="1796" spans="4:4">
      <c r="D1796" s="10"/>
    </row>
    <row r="1797" spans="4:4">
      <c r="D1797" s="10"/>
    </row>
    <row r="1798" spans="4:4">
      <c r="D1798" s="10"/>
    </row>
    <row r="1799" spans="4:4">
      <c r="D1799" s="10"/>
    </row>
    <row r="1800" spans="4:4">
      <c r="D1800" s="10"/>
    </row>
    <row r="1801" spans="4:4">
      <c r="D1801" s="10"/>
    </row>
    <row r="1802" spans="4:4">
      <c r="D1802" s="10"/>
    </row>
    <row r="1803" spans="4:4">
      <c r="D1803" s="10"/>
    </row>
    <row r="1804" spans="4:4">
      <c r="D1804" s="10"/>
    </row>
    <row r="1805" spans="4:4">
      <c r="D1805" s="10"/>
    </row>
    <row r="1806" spans="4:4">
      <c r="D1806" s="10"/>
    </row>
    <row r="1807" spans="4:4">
      <c r="D1807" s="10"/>
    </row>
    <row r="1808" spans="4:4">
      <c r="D1808" s="10"/>
    </row>
    <row r="1809" spans="4:4">
      <c r="D1809" s="10"/>
    </row>
    <row r="1810" spans="4:4">
      <c r="D1810" s="10"/>
    </row>
    <row r="1811" spans="4:4">
      <c r="D1811" s="10"/>
    </row>
    <row r="1812" spans="4:4">
      <c r="D1812" s="10"/>
    </row>
    <row r="1813" spans="4:4">
      <c r="D1813" s="10"/>
    </row>
    <row r="1814" spans="4:4">
      <c r="D1814" s="10"/>
    </row>
    <row r="1815" spans="4:4">
      <c r="D1815" s="10"/>
    </row>
    <row r="1816" spans="4:4">
      <c r="D1816" s="10"/>
    </row>
    <row r="1817" spans="4:4">
      <c r="D1817" s="10"/>
    </row>
    <row r="1818" spans="4:4">
      <c r="D1818" s="10"/>
    </row>
    <row r="1819" spans="4:4">
      <c r="D1819" s="10"/>
    </row>
    <row r="1820" spans="4:4">
      <c r="D1820" s="10"/>
    </row>
    <row r="1821" spans="4:4">
      <c r="D1821" s="10"/>
    </row>
    <row r="1822" spans="4:4">
      <c r="D1822" s="10"/>
    </row>
    <row r="1823" spans="4:4">
      <c r="D1823" s="10"/>
    </row>
    <row r="1824" spans="4:4">
      <c r="D1824" s="10"/>
    </row>
    <row r="1825" spans="4:4">
      <c r="D1825" s="10"/>
    </row>
    <row r="1826" spans="4:4">
      <c r="D1826" s="10"/>
    </row>
    <row r="1827" spans="4:4">
      <c r="D1827" s="10"/>
    </row>
    <row r="1828" spans="4:4">
      <c r="D1828" s="10"/>
    </row>
    <row r="1829" spans="4:4">
      <c r="D1829" s="10"/>
    </row>
    <row r="1830" spans="4:4">
      <c r="D1830" s="10"/>
    </row>
    <row r="1831" spans="4:4">
      <c r="D1831" s="10"/>
    </row>
    <row r="1832" spans="4:4">
      <c r="D1832" s="10"/>
    </row>
    <row r="1833" spans="4:4">
      <c r="D1833" s="10"/>
    </row>
    <row r="1834" spans="4:4">
      <c r="D1834" s="10"/>
    </row>
    <row r="1835" spans="4:4">
      <c r="D1835" s="10"/>
    </row>
    <row r="1836" spans="4:4">
      <c r="D1836" s="10"/>
    </row>
    <row r="1837" spans="4:4">
      <c r="D1837" s="10"/>
    </row>
    <row r="1838" spans="4:4">
      <c r="D1838" s="10"/>
    </row>
    <row r="1839" spans="4:4">
      <c r="D1839" s="10"/>
    </row>
    <row r="1840" spans="4:4">
      <c r="D1840" s="10"/>
    </row>
    <row r="1841" spans="4:4">
      <c r="D1841" s="10"/>
    </row>
    <row r="1842" spans="4:4">
      <c r="D1842" s="10"/>
    </row>
    <row r="1843" spans="4:4">
      <c r="D1843" s="10"/>
    </row>
    <row r="1844" spans="4:4">
      <c r="D1844" s="10"/>
    </row>
    <row r="1845" spans="4:4">
      <c r="D1845" s="10"/>
    </row>
    <row r="1846" spans="4:4">
      <c r="D1846" s="10"/>
    </row>
    <row r="1847" spans="4:4">
      <c r="D1847" s="10"/>
    </row>
    <row r="1848" spans="4:4">
      <c r="D1848" s="10"/>
    </row>
    <row r="1849" spans="4:4">
      <c r="D1849" s="10"/>
    </row>
    <row r="1850" spans="4:4">
      <c r="D1850" s="10"/>
    </row>
    <row r="1851" spans="4:4">
      <c r="D1851" s="10"/>
    </row>
    <row r="1852" spans="4:4">
      <c r="D1852" s="10"/>
    </row>
    <row r="1853" spans="4:4">
      <c r="D1853" s="10"/>
    </row>
    <row r="1854" spans="4:4">
      <c r="D1854" s="10"/>
    </row>
    <row r="1855" spans="4:4">
      <c r="D1855" s="10"/>
    </row>
    <row r="1856" spans="4:4">
      <c r="D1856" s="10"/>
    </row>
    <row r="1857" spans="4:4">
      <c r="D1857" s="10"/>
    </row>
    <row r="1858" spans="4:4">
      <c r="D1858" s="10"/>
    </row>
    <row r="1859" spans="4:4">
      <c r="D1859" s="10"/>
    </row>
    <row r="1860" spans="4:4">
      <c r="D1860" s="10"/>
    </row>
    <row r="1861" spans="4:4">
      <c r="D1861" s="10"/>
    </row>
    <row r="1862" spans="4:4">
      <c r="D1862" s="10"/>
    </row>
    <row r="1863" spans="4:4">
      <c r="D1863" s="10"/>
    </row>
    <row r="1864" spans="4:4">
      <c r="D1864" s="10"/>
    </row>
    <row r="1865" spans="4:4">
      <c r="D1865" s="10"/>
    </row>
    <row r="1866" spans="4:4">
      <c r="D1866" s="10"/>
    </row>
    <row r="1867" spans="4:4">
      <c r="D1867" s="10"/>
    </row>
    <row r="1868" spans="4:4">
      <c r="D1868" s="10"/>
    </row>
    <row r="1869" spans="4:4">
      <c r="D1869" s="10"/>
    </row>
    <row r="1870" spans="4:4">
      <c r="D1870" s="10"/>
    </row>
    <row r="1871" spans="4:4">
      <c r="D1871" s="10"/>
    </row>
    <row r="1872" spans="4:4">
      <c r="D1872" s="10"/>
    </row>
    <row r="1873" spans="4:4">
      <c r="D1873" s="10"/>
    </row>
    <row r="1874" spans="4:4">
      <c r="D1874" s="10"/>
    </row>
    <row r="1875" spans="4:4">
      <c r="D1875" s="10"/>
    </row>
    <row r="1876" spans="4:4">
      <c r="D1876" s="10"/>
    </row>
    <row r="1877" spans="4:4">
      <c r="D1877" s="10"/>
    </row>
    <row r="1878" spans="4:4">
      <c r="D1878" s="10"/>
    </row>
    <row r="1879" spans="4:4">
      <c r="D1879" s="10"/>
    </row>
    <row r="1880" spans="4:4">
      <c r="D1880" s="10"/>
    </row>
    <row r="1881" spans="4:4">
      <c r="D1881" s="10"/>
    </row>
    <row r="1882" spans="4:4">
      <c r="D1882" s="10"/>
    </row>
    <row r="1883" spans="4:4">
      <c r="D1883" s="10"/>
    </row>
    <row r="1884" spans="4:4">
      <c r="D1884" s="10"/>
    </row>
    <row r="1885" spans="4:4">
      <c r="D1885" s="10"/>
    </row>
    <row r="1886" spans="4:4">
      <c r="D1886" s="10"/>
    </row>
    <row r="1887" spans="4:4">
      <c r="D1887" s="10"/>
    </row>
    <row r="1888" spans="4:4">
      <c r="D1888" s="10"/>
    </row>
    <row r="1889" spans="4:4">
      <c r="D1889" s="10"/>
    </row>
    <row r="1890" spans="4:4">
      <c r="D1890" s="10"/>
    </row>
    <row r="1891" spans="4:4">
      <c r="D1891" s="10"/>
    </row>
    <row r="1892" spans="4:4">
      <c r="D1892" s="10"/>
    </row>
    <row r="1893" spans="4:4">
      <c r="D1893" s="10"/>
    </row>
    <row r="1894" spans="4:4">
      <c r="D1894" s="10"/>
    </row>
    <row r="1895" spans="4:4">
      <c r="D1895" s="10"/>
    </row>
    <row r="1896" spans="4:4">
      <c r="D1896" s="10"/>
    </row>
    <row r="1897" spans="4:4">
      <c r="D1897" s="10"/>
    </row>
    <row r="1898" spans="4:4">
      <c r="D1898" s="10"/>
    </row>
    <row r="1899" spans="4:4">
      <c r="D1899" s="10"/>
    </row>
    <row r="1900" spans="4:4">
      <c r="D1900" s="10"/>
    </row>
    <row r="1901" spans="4:4">
      <c r="D1901" s="10"/>
    </row>
    <row r="1902" spans="4:4">
      <c r="D1902" s="10"/>
    </row>
    <row r="1903" spans="4:4">
      <c r="D1903" s="10"/>
    </row>
    <row r="1904" spans="4:4">
      <c r="D1904" s="10"/>
    </row>
    <row r="1905" spans="4:4">
      <c r="D1905" s="10"/>
    </row>
    <row r="1906" spans="4:4">
      <c r="D1906" s="10"/>
    </row>
    <row r="1907" spans="4:4">
      <c r="D1907" s="10"/>
    </row>
    <row r="1908" spans="4:4">
      <c r="D1908" s="10"/>
    </row>
    <row r="1909" spans="4:4">
      <c r="D1909" s="10"/>
    </row>
    <row r="1910" spans="4:4">
      <c r="D1910" s="10"/>
    </row>
    <row r="1911" spans="4:4">
      <c r="D1911" s="10"/>
    </row>
    <row r="1912" spans="4:4">
      <c r="D1912" s="10"/>
    </row>
    <row r="1913" spans="4:4">
      <c r="D1913" s="10"/>
    </row>
    <row r="1914" spans="4:4">
      <c r="D1914" s="10"/>
    </row>
    <row r="1915" spans="4:4">
      <c r="D1915" s="10"/>
    </row>
    <row r="1916" spans="4:4">
      <c r="D1916" s="10"/>
    </row>
    <row r="1917" spans="4:4">
      <c r="D1917" s="10"/>
    </row>
    <row r="1918" spans="4:4">
      <c r="D1918" s="10"/>
    </row>
    <row r="1919" spans="4:4">
      <c r="D1919" s="10"/>
    </row>
    <row r="1920" spans="4:4">
      <c r="D1920" s="10"/>
    </row>
    <row r="1921" spans="4:4">
      <c r="D1921" s="10"/>
    </row>
    <row r="1922" spans="4:4">
      <c r="D1922" s="10"/>
    </row>
    <row r="1923" spans="4:4">
      <c r="D1923" s="10"/>
    </row>
    <row r="1924" spans="4:4">
      <c r="D1924" s="10"/>
    </row>
    <row r="1925" spans="4:4">
      <c r="D1925" s="10"/>
    </row>
    <row r="1926" spans="4:4">
      <c r="D1926" s="10"/>
    </row>
    <row r="1927" spans="4:4">
      <c r="D1927" s="10"/>
    </row>
    <row r="1928" spans="4:4">
      <c r="D1928" s="10"/>
    </row>
    <row r="1929" spans="4:4">
      <c r="D1929" s="10"/>
    </row>
    <row r="1930" spans="4:4">
      <c r="D1930" s="10"/>
    </row>
    <row r="1931" spans="4:4">
      <c r="D1931" s="10"/>
    </row>
    <row r="1932" spans="4:4">
      <c r="D1932" s="10"/>
    </row>
    <row r="1933" spans="4:4">
      <c r="D1933" s="10"/>
    </row>
    <row r="1934" spans="4:4">
      <c r="D1934" s="10"/>
    </row>
    <row r="1935" spans="4:4">
      <c r="D1935" s="10"/>
    </row>
    <row r="1936" spans="4:4">
      <c r="D1936" s="10"/>
    </row>
    <row r="1937" spans="4:4">
      <c r="D1937" s="10"/>
    </row>
    <row r="1938" spans="4:4">
      <c r="D1938" s="10"/>
    </row>
    <row r="1939" spans="4:4">
      <c r="D1939" s="10"/>
    </row>
    <row r="1940" spans="4:4">
      <c r="D1940" s="10"/>
    </row>
    <row r="1941" spans="4:4">
      <c r="D1941" s="10"/>
    </row>
    <row r="1942" spans="4:4">
      <c r="D1942" s="10"/>
    </row>
    <row r="1943" spans="4:4">
      <c r="D1943" s="10"/>
    </row>
    <row r="1944" spans="4:4">
      <c r="D1944" s="10"/>
    </row>
    <row r="1945" spans="4:4">
      <c r="D1945" s="10"/>
    </row>
    <row r="1946" spans="4:4">
      <c r="D1946" s="10"/>
    </row>
    <row r="1947" spans="4:4">
      <c r="D1947" s="10"/>
    </row>
    <row r="1948" spans="4:4">
      <c r="D1948" s="10"/>
    </row>
    <row r="1949" spans="4:4">
      <c r="D1949" s="10"/>
    </row>
    <row r="1950" spans="4:4">
      <c r="D1950" s="10"/>
    </row>
    <row r="1951" spans="4:4">
      <c r="D1951" s="10"/>
    </row>
    <row r="1952" spans="4:4">
      <c r="D1952" s="10"/>
    </row>
    <row r="1953" spans="4:4">
      <c r="D1953" s="10"/>
    </row>
    <row r="1954" spans="4:4">
      <c r="D1954" s="10"/>
    </row>
    <row r="1955" spans="4:4">
      <c r="D1955" s="10"/>
    </row>
    <row r="1956" spans="4:4">
      <c r="D1956" s="10"/>
    </row>
    <row r="1957" spans="4:4">
      <c r="D1957" s="10"/>
    </row>
    <row r="1958" spans="4:4">
      <c r="D1958" s="10"/>
    </row>
    <row r="1959" spans="4:4">
      <c r="D1959" s="10"/>
    </row>
    <row r="1960" spans="4:4">
      <c r="D1960" s="10"/>
    </row>
    <row r="1961" spans="4:4">
      <c r="D1961" s="10"/>
    </row>
    <row r="1962" spans="4:4">
      <c r="D1962" s="10"/>
    </row>
    <row r="1963" spans="4:4">
      <c r="D1963" s="10"/>
    </row>
    <row r="1964" spans="4:4">
      <c r="D1964" s="10"/>
    </row>
    <row r="1965" spans="4:4">
      <c r="D1965" s="10"/>
    </row>
    <row r="1966" spans="4:4">
      <c r="D1966" s="10"/>
    </row>
    <row r="1967" spans="4:4">
      <c r="D1967" s="10"/>
    </row>
    <row r="1968" spans="4:4">
      <c r="D1968" s="10"/>
    </row>
    <row r="1969" spans="4:4">
      <c r="D1969" s="10"/>
    </row>
    <row r="1970" spans="4:4">
      <c r="D1970" s="10"/>
    </row>
    <row r="1971" spans="4:4">
      <c r="D1971" s="10"/>
    </row>
    <row r="1972" spans="4:4">
      <c r="D1972" s="10"/>
    </row>
    <row r="1973" spans="4:4">
      <c r="D1973" s="10"/>
    </row>
    <row r="1974" spans="4:4">
      <c r="D1974" s="10"/>
    </row>
    <row r="1975" spans="4:4">
      <c r="D1975" s="10"/>
    </row>
    <row r="1976" spans="4:4">
      <c r="D1976" s="10"/>
    </row>
    <row r="1977" spans="4:4">
      <c r="D1977" s="10"/>
    </row>
    <row r="1978" spans="4:4">
      <c r="D1978" s="10"/>
    </row>
    <row r="1979" spans="4:4">
      <c r="D1979" s="10"/>
    </row>
    <row r="1980" spans="4:4">
      <c r="D1980" s="10"/>
    </row>
    <row r="1981" spans="4:4">
      <c r="D1981" s="10"/>
    </row>
    <row r="1982" spans="4:4">
      <c r="D1982" s="10"/>
    </row>
    <row r="1983" spans="4:4">
      <c r="D1983" s="10"/>
    </row>
    <row r="1984" spans="4:4">
      <c r="D1984" s="10"/>
    </row>
    <row r="1985" spans="4:4">
      <c r="D1985" s="10"/>
    </row>
    <row r="1986" spans="4:4">
      <c r="D1986" s="10"/>
    </row>
    <row r="1987" spans="4:4">
      <c r="D1987" s="10"/>
    </row>
    <row r="1988" spans="4:4">
      <c r="D1988" s="10"/>
    </row>
    <row r="1989" spans="4:4">
      <c r="D1989" s="10"/>
    </row>
    <row r="1990" spans="4:4">
      <c r="D1990" s="10"/>
    </row>
    <row r="1991" spans="4:4">
      <c r="D1991" s="10"/>
    </row>
    <row r="1992" spans="4:4">
      <c r="D1992" s="10"/>
    </row>
    <row r="1993" spans="4:4">
      <c r="D1993" s="10"/>
    </row>
    <row r="1994" spans="4:4">
      <c r="D1994" s="10"/>
    </row>
    <row r="1995" spans="4:4">
      <c r="D1995" s="10"/>
    </row>
    <row r="1996" spans="4:4">
      <c r="D1996" s="10"/>
    </row>
    <row r="1997" spans="4:4">
      <c r="D1997" s="10"/>
    </row>
    <row r="1998" spans="4:4">
      <c r="D1998" s="10"/>
    </row>
    <row r="1999" spans="4:4">
      <c r="D1999" s="10"/>
    </row>
    <row r="2000" spans="4:4">
      <c r="D2000" s="10"/>
    </row>
    <row r="2001" spans="4:4">
      <c r="D2001" s="10"/>
    </row>
    <row r="2002" spans="4:4">
      <c r="D2002" s="10"/>
    </row>
    <row r="2003" spans="4:4">
      <c r="D2003" s="10"/>
    </row>
    <row r="2004" spans="4:4">
      <c r="D2004" s="10"/>
    </row>
    <row r="2005" spans="4:4">
      <c r="D2005" s="10"/>
    </row>
    <row r="2006" spans="4:4">
      <c r="D2006" s="10"/>
    </row>
    <row r="2007" spans="4:4">
      <c r="D2007" s="10"/>
    </row>
    <row r="2008" spans="4:4">
      <c r="D2008" s="10"/>
    </row>
    <row r="2009" spans="4:4">
      <c r="D2009" s="10"/>
    </row>
    <row r="2010" spans="4:4">
      <c r="D2010" s="10"/>
    </row>
    <row r="2011" spans="4:4">
      <c r="D2011" s="10"/>
    </row>
    <row r="2012" spans="4:4">
      <c r="D2012" s="10"/>
    </row>
    <row r="2013" spans="4:4">
      <c r="D2013" s="10"/>
    </row>
    <row r="2014" spans="4:4">
      <c r="D2014" s="10"/>
    </row>
    <row r="2015" spans="4:4">
      <c r="D2015" s="10"/>
    </row>
    <row r="2016" spans="4:4">
      <c r="D2016" s="10"/>
    </row>
    <row r="2017" spans="4:4">
      <c r="D2017" s="10"/>
    </row>
    <row r="2018" spans="4:4">
      <c r="D2018" s="10"/>
    </row>
    <row r="2019" spans="4:4">
      <c r="D2019" s="10"/>
    </row>
    <row r="2020" spans="4:4">
      <c r="D2020" s="10"/>
    </row>
    <row r="2021" spans="4:4">
      <c r="D2021" s="10"/>
    </row>
    <row r="2022" spans="4:4">
      <c r="D2022" s="10"/>
    </row>
    <row r="2023" spans="4:4">
      <c r="D2023" s="10"/>
    </row>
    <row r="2024" spans="4:4">
      <c r="D2024" s="10"/>
    </row>
    <row r="2025" spans="4:4">
      <c r="D2025" s="10"/>
    </row>
    <row r="2026" spans="4:4">
      <c r="D2026" s="10"/>
    </row>
    <row r="2027" spans="4:4">
      <c r="D2027" s="10"/>
    </row>
    <row r="2028" spans="4:4">
      <c r="D2028" s="10"/>
    </row>
    <row r="2029" spans="4:4">
      <c r="D2029" s="10"/>
    </row>
    <row r="2030" spans="4:4">
      <c r="D2030" s="10"/>
    </row>
    <row r="2031" spans="4:4">
      <c r="D2031" s="10"/>
    </row>
    <row r="2032" spans="4:4">
      <c r="D2032" s="10"/>
    </row>
    <row r="2033" spans="4:4">
      <c r="D2033" s="10"/>
    </row>
    <row r="2034" spans="4:4">
      <c r="D2034" s="10"/>
    </row>
    <row r="2035" spans="4:4">
      <c r="D2035" s="10"/>
    </row>
    <row r="2036" spans="4:4">
      <c r="D2036" s="10"/>
    </row>
    <row r="2037" spans="4:4">
      <c r="D2037" s="10"/>
    </row>
    <row r="2038" spans="4:4">
      <c r="D2038" s="10"/>
    </row>
    <row r="2039" spans="4:4">
      <c r="D2039" s="10"/>
    </row>
    <row r="2040" spans="4:4">
      <c r="D2040" s="10"/>
    </row>
    <row r="2041" spans="4:4">
      <c r="D2041" s="10"/>
    </row>
    <row r="2042" spans="4:4">
      <c r="D2042" s="10"/>
    </row>
    <row r="2043" spans="4:4">
      <c r="D2043" s="10"/>
    </row>
    <row r="2044" spans="4:4">
      <c r="D2044" s="10"/>
    </row>
    <row r="2045" spans="4:4">
      <c r="D2045" s="10"/>
    </row>
    <row r="2046" spans="4:4">
      <c r="D2046" s="10"/>
    </row>
    <row r="2047" spans="4:4">
      <c r="D2047" s="10"/>
    </row>
    <row r="2048" spans="4:4">
      <c r="D2048" s="10"/>
    </row>
    <row r="2049" spans="4:4">
      <c r="D2049" s="10"/>
    </row>
    <row r="2050" spans="4:4">
      <c r="D2050" s="10"/>
    </row>
    <row r="2051" spans="4:4">
      <c r="D2051" s="10"/>
    </row>
    <row r="2052" spans="4:4">
      <c r="D2052" s="10"/>
    </row>
    <row r="2053" spans="4:4">
      <c r="D2053" s="10"/>
    </row>
    <row r="2054" spans="4:4">
      <c r="D2054" s="10"/>
    </row>
    <row r="2055" spans="4:4">
      <c r="D2055" s="10"/>
    </row>
    <row r="2056" spans="4:4">
      <c r="D2056" s="10"/>
    </row>
    <row r="2057" spans="4:4">
      <c r="D2057" s="10"/>
    </row>
    <row r="2058" spans="4:4">
      <c r="D2058" s="10"/>
    </row>
    <row r="2059" spans="4:4">
      <c r="D2059" s="10"/>
    </row>
    <row r="2060" spans="4:4">
      <c r="D2060" s="10"/>
    </row>
    <row r="2061" spans="4:4">
      <c r="D2061" s="10"/>
    </row>
    <row r="2062" spans="4:4">
      <c r="D2062" s="10"/>
    </row>
    <row r="2063" spans="4:4">
      <c r="D2063" s="10"/>
    </row>
    <row r="2064" spans="4:4">
      <c r="D2064" s="10"/>
    </row>
    <row r="2065" spans="4:4">
      <c r="D2065" s="10"/>
    </row>
    <row r="2066" spans="4:4">
      <c r="D2066" s="10"/>
    </row>
    <row r="2067" spans="4:4">
      <c r="D2067" s="10"/>
    </row>
    <row r="2068" spans="4:4">
      <c r="D2068" s="10"/>
    </row>
    <row r="2069" spans="4:4">
      <c r="D2069" s="10"/>
    </row>
    <row r="2070" spans="4:4">
      <c r="D2070" s="10"/>
    </row>
    <row r="2071" spans="4:4">
      <c r="D2071" s="10"/>
    </row>
    <row r="2072" spans="4:4">
      <c r="D2072" s="10"/>
    </row>
    <row r="2073" spans="4:4">
      <c r="D2073" s="10"/>
    </row>
    <row r="2074" spans="4:4">
      <c r="D2074" s="10"/>
    </row>
    <row r="2075" spans="4:4">
      <c r="D2075" s="10"/>
    </row>
    <row r="2076" spans="4:4">
      <c r="D2076" s="10"/>
    </row>
    <row r="2077" spans="4:4">
      <c r="D2077" s="10"/>
    </row>
    <row r="2078" spans="4:4">
      <c r="D2078" s="10"/>
    </row>
    <row r="2079" spans="4:4">
      <c r="D2079" s="10"/>
    </row>
    <row r="2080" spans="4:4">
      <c r="D2080" s="10"/>
    </row>
    <row r="2081" spans="4:4">
      <c r="D2081" s="10"/>
    </row>
    <row r="2082" spans="4:4">
      <c r="D2082" s="10"/>
    </row>
    <row r="2083" spans="4:4">
      <c r="D2083" s="10"/>
    </row>
    <row r="2084" spans="4:4">
      <c r="D2084" s="10"/>
    </row>
    <row r="2085" spans="4:4">
      <c r="D2085" s="10"/>
    </row>
    <row r="2086" spans="4:4">
      <c r="D2086" s="10"/>
    </row>
    <row r="2087" spans="4:4">
      <c r="D2087" s="10"/>
    </row>
    <row r="2088" spans="4:4">
      <c r="D2088" s="10"/>
    </row>
    <row r="2089" spans="4:4">
      <c r="D2089" s="10"/>
    </row>
    <row r="2090" spans="4:4">
      <c r="D2090" s="10"/>
    </row>
    <row r="2091" spans="4:4">
      <c r="D2091" s="10"/>
    </row>
    <row r="2092" spans="4:4">
      <c r="D2092" s="10"/>
    </row>
    <row r="2093" spans="4:4">
      <c r="D2093" s="10"/>
    </row>
    <row r="2094" spans="4:4">
      <c r="D2094" s="10"/>
    </row>
    <row r="2095" spans="4:4">
      <c r="D2095" s="10"/>
    </row>
    <row r="2096" spans="4:4">
      <c r="D2096" s="10"/>
    </row>
    <row r="2097" spans="4:4">
      <c r="D2097" s="10"/>
    </row>
    <row r="2098" spans="4:4">
      <c r="D2098" s="10"/>
    </row>
    <row r="2099" spans="4:4">
      <c r="D2099" s="10"/>
    </row>
    <row r="2100" spans="4:4">
      <c r="D2100" s="10"/>
    </row>
    <row r="2101" spans="4:4">
      <c r="D2101" s="10"/>
    </row>
    <row r="2102" spans="4:4">
      <c r="D2102" s="10"/>
    </row>
    <row r="2103" spans="4:4">
      <c r="D2103" s="10"/>
    </row>
    <row r="2104" spans="4:4">
      <c r="D2104" s="10"/>
    </row>
    <row r="2105" spans="4:4">
      <c r="D2105" s="10"/>
    </row>
    <row r="2106" spans="4:4">
      <c r="D2106" s="10"/>
    </row>
    <row r="2107" spans="4:4">
      <c r="D2107" s="10"/>
    </row>
    <row r="2108" spans="4:4">
      <c r="D2108" s="10"/>
    </row>
    <row r="2109" spans="4:4">
      <c r="D2109" s="10"/>
    </row>
    <row r="2110" spans="4:4">
      <c r="D2110" s="10"/>
    </row>
    <row r="2111" spans="4:4">
      <c r="D2111" s="10"/>
    </row>
    <row r="2112" spans="4:4">
      <c r="D2112" s="10"/>
    </row>
    <row r="2113" spans="4:4">
      <c r="D2113" s="10"/>
    </row>
    <row r="2114" spans="4:4">
      <c r="D2114" s="10"/>
    </row>
    <row r="2115" spans="4:4">
      <c r="D2115" s="10"/>
    </row>
    <row r="2116" spans="4:4">
      <c r="D2116" s="10"/>
    </row>
    <row r="2117" spans="4:4">
      <c r="D2117" s="10"/>
    </row>
    <row r="2118" spans="4:4">
      <c r="D2118" s="10"/>
    </row>
    <row r="2119" spans="4:4">
      <c r="D2119" s="10"/>
    </row>
    <row r="2120" spans="4:4">
      <c r="D2120" s="10"/>
    </row>
    <row r="2121" spans="4:4">
      <c r="D2121" s="10"/>
    </row>
    <row r="2122" spans="4:4">
      <c r="D2122" s="10"/>
    </row>
    <row r="2123" spans="4:4">
      <c r="D2123" s="10"/>
    </row>
    <row r="2124" spans="4:4">
      <c r="D2124" s="10"/>
    </row>
    <row r="2125" spans="4:4">
      <c r="D2125" s="10"/>
    </row>
    <row r="2126" spans="4:4">
      <c r="D2126" s="10"/>
    </row>
    <row r="2127" spans="4:4">
      <c r="D2127" s="10"/>
    </row>
    <row r="2128" spans="4:4">
      <c r="D2128" s="10"/>
    </row>
    <row r="2129" spans="4:4">
      <c r="D2129" s="10"/>
    </row>
    <row r="2130" spans="4:4">
      <c r="D2130" s="10"/>
    </row>
    <row r="2131" spans="4:4">
      <c r="D2131" s="10"/>
    </row>
    <row r="2132" spans="4:4">
      <c r="D2132" s="10"/>
    </row>
    <row r="2133" spans="4:4">
      <c r="D2133" s="10"/>
    </row>
    <row r="2134" spans="4:4">
      <c r="D2134" s="10"/>
    </row>
    <row r="2135" spans="4:4">
      <c r="D2135" s="10"/>
    </row>
    <row r="2136" spans="4:4">
      <c r="D2136" s="10"/>
    </row>
    <row r="2137" spans="4:4">
      <c r="D2137" s="10"/>
    </row>
    <row r="2138" spans="4:4">
      <c r="D2138" s="10"/>
    </row>
    <row r="2139" spans="4:4">
      <c r="D2139" s="10"/>
    </row>
    <row r="2140" spans="4:4">
      <c r="D2140" s="10"/>
    </row>
    <row r="2141" spans="4:4">
      <c r="D2141" s="10"/>
    </row>
    <row r="2142" spans="4:4">
      <c r="D2142" s="10"/>
    </row>
    <row r="2143" spans="4:4">
      <c r="D2143" s="10"/>
    </row>
    <row r="2144" spans="4:4">
      <c r="D2144" s="10"/>
    </row>
    <row r="2145" spans="4:4">
      <c r="D2145" s="10"/>
    </row>
    <row r="2146" spans="4:4">
      <c r="D2146" s="10"/>
    </row>
    <row r="2147" spans="4:4">
      <c r="D2147" s="10"/>
    </row>
    <row r="2148" spans="4:4">
      <c r="D2148" s="10"/>
    </row>
    <row r="2149" spans="4:4">
      <c r="D2149" s="10"/>
    </row>
    <row r="2150" spans="4:4">
      <c r="D2150" s="10"/>
    </row>
    <row r="2151" spans="4:4">
      <c r="D2151" s="10"/>
    </row>
    <row r="2152" spans="4:4">
      <c r="D2152" s="10"/>
    </row>
    <row r="2153" spans="4:4">
      <c r="D2153" s="10"/>
    </row>
    <row r="2154" spans="4:4">
      <c r="D2154" s="10"/>
    </row>
    <row r="2155" spans="4:4">
      <c r="D2155" s="10"/>
    </row>
    <row r="2156" spans="4:4">
      <c r="D2156" s="10"/>
    </row>
    <row r="2157" spans="4:4">
      <c r="D2157" s="10"/>
    </row>
    <row r="2158" spans="4:4">
      <c r="D2158" s="10"/>
    </row>
    <row r="2159" spans="4:4">
      <c r="D2159" s="10"/>
    </row>
    <row r="2160" spans="4:4">
      <c r="D2160" s="10"/>
    </row>
    <row r="2161" spans="4:4">
      <c r="D2161" s="10"/>
    </row>
    <row r="2162" spans="4:4">
      <c r="D2162" s="10"/>
    </row>
    <row r="2163" spans="4:4">
      <c r="D2163" s="10"/>
    </row>
    <row r="2164" spans="4:4">
      <c r="D2164" s="10"/>
    </row>
    <row r="2165" spans="4:4">
      <c r="D2165" s="10"/>
    </row>
    <row r="2166" spans="4:4">
      <c r="D2166" s="10"/>
    </row>
    <row r="2167" spans="4:4">
      <c r="D2167" s="10"/>
    </row>
    <row r="2168" spans="4:4">
      <c r="D2168" s="10"/>
    </row>
    <row r="2169" spans="4:4">
      <c r="D2169" s="10"/>
    </row>
    <row r="2170" spans="4:4">
      <c r="D2170" s="10"/>
    </row>
    <row r="2171" spans="4:4">
      <c r="D2171" s="10"/>
    </row>
    <row r="2172" spans="4:4">
      <c r="D2172" s="10"/>
    </row>
    <row r="2173" spans="4:4">
      <c r="D2173" s="10"/>
    </row>
    <row r="2174" spans="4:4">
      <c r="D2174" s="10"/>
    </row>
    <row r="2175" spans="4:4">
      <c r="D2175" s="10"/>
    </row>
    <row r="2176" spans="4:4">
      <c r="D2176" s="10"/>
    </row>
    <row r="2177" spans="4:4">
      <c r="D2177" s="10"/>
    </row>
    <row r="2178" spans="4:4">
      <c r="D2178" s="10"/>
    </row>
    <row r="2179" spans="4:4">
      <c r="D2179" s="10"/>
    </row>
    <row r="2180" spans="4:4">
      <c r="D2180" s="10"/>
    </row>
    <row r="2181" spans="4:4">
      <c r="D2181" s="10"/>
    </row>
    <row r="2182" spans="4:4">
      <c r="D2182" s="10"/>
    </row>
    <row r="2183" spans="4:4">
      <c r="D2183" s="10"/>
    </row>
    <row r="2184" spans="4:4">
      <c r="D2184" s="10"/>
    </row>
    <row r="2185" spans="4:4">
      <c r="D2185" s="10"/>
    </row>
    <row r="2186" spans="4:4">
      <c r="D2186" s="10"/>
    </row>
    <row r="2187" spans="4:4">
      <c r="D2187" s="10"/>
    </row>
    <row r="2188" spans="4:4">
      <c r="D2188" s="10"/>
    </row>
    <row r="2189" spans="4:4">
      <c r="D2189" s="10"/>
    </row>
    <row r="2190" spans="4:4">
      <c r="D2190" s="10"/>
    </row>
    <row r="2191" spans="4:4">
      <c r="D2191" s="10"/>
    </row>
    <row r="2192" spans="4:4">
      <c r="D2192" s="10"/>
    </row>
    <row r="2193" spans="4:4">
      <c r="D2193" s="10"/>
    </row>
    <row r="2194" spans="4:4">
      <c r="D2194" s="10"/>
    </row>
    <row r="2195" spans="4:4">
      <c r="D2195" s="10"/>
    </row>
    <row r="2196" spans="4:4">
      <c r="D2196" s="10"/>
    </row>
    <row r="2197" spans="4:4">
      <c r="D2197" s="10"/>
    </row>
    <row r="2198" spans="4:4">
      <c r="D2198" s="10"/>
    </row>
    <row r="2199" spans="4:4">
      <c r="D2199" s="10"/>
    </row>
    <row r="2200" spans="4:4">
      <c r="D2200" s="10"/>
    </row>
    <row r="2201" spans="4:4">
      <c r="D2201" s="10"/>
    </row>
    <row r="2202" spans="4:4">
      <c r="D2202" s="10"/>
    </row>
    <row r="2203" spans="4:4">
      <c r="D2203" s="10"/>
    </row>
    <row r="2204" spans="4:4">
      <c r="D2204" s="10"/>
    </row>
    <row r="2205" spans="4:4">
      <c r="D2205" s="10"/>
    </row>
    <row r="2206" spans="4:4">
      <c r="D2206" s="10"/>
    </row>
    <row r="2207" spans="4:4">
      <c r="D2207" s="10"/>
    </row>
    <row r="2208" spans="4:4">
      <c r="D2208" s="10"/>
    </row>
    <row r="2209" spans="4:4">
      <c r="D2209" s="10"/>
    </row>
    <row r="2210" spans="4:4">
      <c r="D2210" s="10"/>
    </row>
    <row r="2211" spans="4:4">
      <c r="D2211" s="10"/>
    </row>
    <row r="2212" spans="4:4">
      <c r="D2212" s="10"/>
    </row>
    <row r="2213" spans="4:4">
      <c r="D2213" s="10"/>
    </row>
    <row r="2214" spans="4:4">
      <c r="D2214" s="10"/>
    </row>
    <row r="2215" spans="4:4">
      <c r="D2215" s="10"/>
    </row>
    <row r="2216" spans="4:4">
      <c r="D2216" s="10"/>
    </row>
    <row r="2217" spans="4:4">
      <c r="D2217" s="10"/>
    </row>
    <row r="2218" spans="4:4">
      <c r="D2218" s="10"/>
    </row>
    <row r="2219" spans="4:4">
      <c r="D2219" s="10"/>
    </row>
    <row r="2220" spans="4:4">
      <c r="D2220" s="10"/>
    </row>
    <row r="2221" spans="4:4">
      <c r="D2221" s="10"/>
    </row>
    <row r="2222" spans="4:4">
      <c r="D2222" s="10"/>
    </row>
    <row r="2223" spans="4:4">
      <c r="D2223" s="10"/>
    </row>
    <row r="2224" spans="4:4">
      <c r="D2224" s="10"/>
    </row>
    <row r="2225" spans="4:4">
      <c r="D2225" s="10"/>
    </row>
    <row r="2226" spans="4:4">
      <c r="D2226" s="10"/>
    </row>
    <row r="2227" spans="4:4">
      <c r="D2227" s="10"/>
    </row>
    <row r="2228" spans="4:4">
      <c r="D2228" s="10"/>
    </row>
    <row r="2229" spans="4:4">
      <c r="D2229" s="10"/>
    </row>
    <row r="2230" spans="4:4">
      <c r="D2230" s="10"/>
    </row>
    <row r="2231" spans="4:4">
      <c r="D2231" s="10"/>
    </row>
    <row r="2232" spans="4:4">
      <c r="D2232" s="10"/>
    </row>
    <row r="2233" spans="4:4">
      <c r="D2233" s="10"/>
    </row>
    <row r="2234" spans="4:4">
      <c r="D2234" s="10"/>
    </row>
    <row r="2235" spans="4:4">
      <c r="D2235" s="10"/>
    </row>
    <row r="2236" spans="4:4">
      <c r="D2236" s="10"/>
    </row>
    <row r="2237" spans="4:4">
      <c r="D2237" s="10"/>
    </row>
    <row r="2238" spans="4:4">
      <c r="D2238" s="10"/>
    </row>
    <row r="2239" spans="4:4">
      <c r="D2239" s="10"/>
    </row>
    <row r="2240" spans="4:4">
      <c r="D2240" s="10"/>
    </row>
    <row r="2241" spans="4:4">
      <c r="D2241" s="10"/>
    </row>
    <row r="2242" spans="4:4">
      <c r="D2242" s="10"/>
    </row>
    <row r="2243" spans="4:4">
      <c r="D2243" s="10"/>
    </row>
    <row r="2244" spans="4:4">
      <c r="D2244" s="10"/>
    </row>
    <row r="2245" spans="4:4">
      <c r="D2245" s="10"/>
    </row>
    <row r="2246" spans="4:4">
      <c r="D2246" s="10"/>
    </row>
    <row r="2247" spans="4:4">
      <c r="D2247" s="10"/>
    </row>
    <row r="2248" spans="4:4">
      <c r="D2248" s="10"/>
    </row>
    <row r="2249" spans="4:4">
      <c r="D2249" s="10"/>
    </row>
    <row r="2250" spans="4:4">
      <c r="D2250" s="10"/>
    </row>
    <row r="2251" spans="4:4">
      <c r="D2251" s="10"/>
    </row>
    <row r="2252" spans="4:4">
      <c r="D2252" s="10"/>
    </row>
    <row r="2253" spans="4:4">
      <c r="D2253" s="10"/>
    </row>
    <row r="2254" spans="4:4">
      <c r="D2254" s="10"/>
    </row>
    <row r="2255" spans="4:4">
      <c r="D2255" s="10"/>
    </row>
    <row r="2256" spans="4:4">
      <c r="D2256" s="10"/>
    </row>
    <row r="2257" spans="4:4">
      <c r="D2257" s="10"/>
    </row>
    <row r="2258" spans="4:4">
      <c r="D2258" s="10"/>
    </row>
    <row r="2259" spans="4:4">
      <c r="D2259" s="10"/>
    </row>
    <row r="2260" spans="4:4">
      <c r="D2260" s="10"/>
    </row>
    <row r="2261" spans="4:4">
      <c r="D2261" s="10"/>
    </row>
    <row r="2262" spans="4:4">
      <c r="D2262" s="10"/>
    </row>
    <row r="2263" spans="4:4">
      <c r="D2263" s="10"/>
    </row>
    <row r="2264" spans="4:4">
      <c r="D2264" s="10"/>
    </row>
    <row r="2265" spans="4:4">
      <c r="D2265" s="10"/>
    </row>
    <row r="2266" spans="4:4">
      <c r="D2266" s="10"/>
    </row>
    <row r="2267" spans="4:4">
      <c r="D2267" s="10"/>
    </row>
    <row r="2268" spans="4:4">
      <c r="D2268" s="10"/>
    </row>
    <row r="2269" spans="4:4">
      <c r="D2269" s="10"/>
    </row>
    <row r="2270" spans="4:4">
      <c r="D2270" s="10"/>
    </row>
    <row r="2271" spans="4:4">
      <c r="D2271" s="10"/>
    </row>
    <row r="2272" spans="4:4">
      <c r="D2272" s="10"/>
    </row>
    <row r="2273" spans="4:4">
      <c r="D2273" s="10"/>
    </row>
    <row r="2274" spans="4:4">
      <c r="D2274" s="10"/>
    </row>
    <row r="2275" spans="4:4">
      <c r="D2275" s="10"/>
    </row>
    <row r="2276" spans="4:4">
      <c r="D2276" s="10"/>
    </row>
    <row r="2277" spans="4:4">
      <c r="D2277" s="10"/>
    </row>
    <row r="2278" spans="4:4">
      <c r="D2278" s="10"/>
    </row>
    <row r="2279" spans="4:4">
      <c r="D2279" s="10"/>
    </row>
    <row r="2280" spans="4:4">
      <c r="D2280" s="10"/>
    </row>
    <row r="2281" spans="4:4">
      <c r="D2281" s="10"/>
    </row>
    <row r="2282" spans="4:4">
      <c r="D2282" s="10"/>
    </row>
    <row r="2283" spans="4:4">
      <c r="D2283" s="10"/>
    </row>
    <row r="2284" spans="4:4">
      <c r="D2284" s="10"/>
    </row>
    <row r="2285" spans="4:4">
      <c r="D2285" s="10"/>
    </row>
    <row r="2286" spans="4:4">
      <c r="D2286" s="10"/>
    </row>
    <row r="2287" spans="4:4">
      <c r="D2287" s="10"/>
    </row>
    <row r="2288" spans="4:4">
      <c r="D2288" s="10"/>
    </row>
    <row r="2289" spans="4:4">
      <c r="D2289" s="10"/>
    </row>
    <row r="2290" spans="4:4">
      <c r="D2290" s="10"/>
    </row>
    <row r="2291" spans="4:4">
      <c r="D2291" s="10"/>
    </row>
    <row r="2292" spans="4:4">
      <c r="D2292" s="10"/>
    </row>
    <row r="2293" spans="4:4">
      <c r="D2293" s="10"/>
    </row>
    <row r="2294" spans="4:4">
      <c r="D2294" s="10"/>
    </row>
    <row r="2295" spans="4:4">
      <c r="D2295" s="10"/>
    </row>
    <row r="2296" spans="4:4">
      <c r="D2296" s="10"/>
    </row>
    <row r="2297" spans="4:4">
      <c r="D2297" s="10"/>
    </row>
    <row r="2298" spans="4:4">
      <c r="D2298" s="10"/>
    </row>
    <row r="2299" spans="4:4">
      <c r="D2299" s="10"/>
    </row>
    <row r="2300" spans="4:4">
      <c r="D2300" s="10"/>
    </row>
    <row r="2301" spans="4:4">
      <c r="D2301" s="10"/>
    </row>
    <row r="2302" spans="4:4">
      <c r="D2302" s="10"/>
    </row>
    <row r="2303" spans="4:4">
      <c r="D2303" s="10"/>
    </row>
    <row r="2304" spans="4:4">
      <c r="D2304" s="10"/>
    </row>
    <row r="2305" spans="4:4">
      <c r="D2305" s="10"/>
    </row>
    <row r="2306" spans="4:4">
      <c r="D2306" s="10"/>
    </row>
    <row r="2307" spans="4:4">
      <c r="D2307" s="10"/>
    </row>
    <row r="2308" spans="4:4">
      <c r="D2308" s="10"/>
    </row>
    <row r="2309" spans="4:4">
      <c r="D2309" s="10"/>
    </row>
    <row r="2310" spans="4:4">
      <c r="D2310" s="10"/>
    </row>
    <row r="2311" spans="4:4">
      <c r="D2311" s="10"/>
    </row>
    <row r="2312" spans="4:4">
      <c r="D2312" s="10"/>
    </row>
    <row r="2313" spans="4:4">
      <c r="D2313" s="10"/>
    </row>
    <row r="2314" spans="4:4">
      <c r="D2314" s="10"/>
    </row>
    <row r="2315" spans="4:4">
      <c r="D2315" s="10"/>
    </row>
    <row r="2316" spans="4:4">
      <c r="D2316" s="10"/>
    </row>
    <row r="2317" spans="4:4">
      <c r="D2317" s="10"/>
    </row>
    <row r="2318" spans="4:4">
      <c r="D2318" s="10"/>
    </row>
    <row r="2319" spans="4:4">
      <c r="D2319" s="10"/>
    </row>
    <row r="2320" spans="4:4">
      <c r="D2320" s="10"/>
    </row>
    <row r="2321" spans="4:4">
      <c r="D2321" s="10"/>
    </row>
    <row r="2322" spans="4:4">
      <c r="D2322" s="10"/>
    </row>
    <row r="2323" spans="4:4">
      <c r="D2323" s="10"/>
    </row>
    <row r="2324" spans="4:4">
      <c r="D2324" s="10"/>
    </row>
    <row r="2325" spans="4:4">
      <c r="D2325" s="10"/>
    </row>
    <row r="2326" spans="4:4">
      <c r="D2326" s="10"/>
    </row>
    <row r="2327" spans="4:4">
      <c r="D2327" s="10"/>
    </row>
    <row r="2328" spans="4:4">
      <c r="D2328" s="10"/>
    </row>
    <row r="2329" spans="4:4">
      <c r="D2329" s="10"/>
    </row>
    <row r="2330" spans="4:4">
      <c r="D2330" s="10"/>
    </row>
    <row r="2331" spans="4:4">
      <c r="D2331" s="10"/>
    </row>
    <row r="2332" spans="4:4">
      <c r="D2332" s="10"/>
    </row>
    <row r="2333" spans="4:4">
      <c r="D2333" s="10"/>
    </row>
    <row r="2334" spans="4:4">
      <c r="D2334" s="10"/>
    </row>
    <row r="2335" spans="4:4">
      <c r="D2335" s="10"/>
    </row>
    <row r="2336" spans="4:4">
      <c r="D2336" s="10"/>
    </row>
    <row r="2337" spans="4:4">
      <c r="D2337" s="10"/>
    </row>
    <row r="2338" spans="4:4">
      <c r="D2338" s="10"/>
    </row>
    <row r="2339" spans="4:4">
      <c r="D2339" s="10"/>
    </row>
    <row r="2340" spans="4:4">
      <c r="D2340" s="10"/>
    </row>
    <row r="2341" spans="4:4">
      <c r="D2341" s="10"/>
    </row>
    <row r="2342" spans="4:4">
      <c r="D2342" s="10"/>
    </row>
    <row r="2343" spans="4:4">
      <c r="D2343" s="10"/>
    </row>
    <row r="2344" spans="4:4">
      <c r="D2344" s="10"/>
    </row>
    <row r="2345" spans="4:4">
      <c r="D2345" s="10"/>
    </row>
    <row r="2346" spans="4:4">
      <c r="D2346" s="10"/>
    </row>
    <row r="2347" spans="4:4">
      <c r="D2347" s="10"/>
    </row>
    <row r="2348" spans="4:4">
      <c r="D2348" s="10"/>
    </row>
    <row r="2349" spans="4:4">
      <c r="D2349" s="10"/>
    </row>
    <row r="2350" spans="4:4">
      <c r="D2350" s="10"/>
    </row>
    <row r="2351" spans="4:4">
      <c r="D2351" s="10"/>
    </row>
    <row r="2352" spans="4:4">
      <c r="D2352" s="10"/>
    </row>
    <row r="2353" spans="4:4">
      <c r="D2353" s="10"/>
    </row>
    <row r="2354" spans="4:4">
      <c r="D2354" s="10"/>
    </row>
    <row r="2355" spans="4:4">
      <c r="D2355" s="10"/>
    </row>
    <row r="2356" spans="4:4">
      <c r="D2356" s="10"/>
    </row>
    <row r="2357" spans="4:4">
      <c r="D2357" s="10"/>
    </row>
    <row r="2358" spans="4:4">
      <c r="D2358" s="10"/>
    </row>
    <row r="2359" spans="4:4">
      <c r="D2359" s="10"/>
    </row>
    <row r="2360" spans="4:4">
      <c r="D2360" s="10"/>
    </row>
    <row r="2361" spans="4:4">
      <c r="D2361" s="10"/>
    </row>
    <row r="2362" spans="4:4">
      <c r="D2362" s="10"/>
    </row>
    <row r="2363" spans="4:4">
      <c r="D2363" s="10"/>
    </row>
    <row r="2364" spans="4:4">
      <c r="D2364" s="10"/>
    </row>
    <row r="2365" spans="4:4">
      <c r="D2365" s="10"/>
    </row>
    <row r="2366" spans="4:4">
      <c r="D2366" s="10"/>
    </row>
    <row r="2367" spans="4:4">
      <c r="D2367" s="10"/>
    </row>
    <row r="2368" spans="4:4">
      <c r="D2368" s="10"/>
    </row>
    <row r="2369" spans="4:4">
      <c r="D2369" s="10"/>
    </row>
    <row r="2370" spans="4:4">
      <c r="D2370" s="10"/>
    </row>
    <row r="2371" spans="4:4">
      <c r="D2371" s="10"/>
    </row>
    <row r="2372" spans="4:4">
      <c r="D2372" s="10"/>
    </row>
    <row r="2373" spans="4:4">
      <c r="D2373" s="10"/>
    </row>
    <row r="2374" spans="4:4">
      <c r="D2374" s="10"/>
    </row>
    <row r="2375" spans="4:4">
      <c r="D2375" s="10"/>
    </row>
    <row r="2376" spans="4:4">
      <c r="D2376" s="10"/>
    </row>
    <row r="2377" spans="4:4">
      <c r="D2377" s="10"/>
    </row>
    <row r="2378" spans="4:4">
      <c r="D2378" s="10"/>
    </row>
    <row r="2379" spans="4:4">
      <c r="D2379" s="10"/>
    </row>
    <row r="2380" spans="4:4">
      <c r="D2380" s="10"/>
    </row>
    <row r="2381" spans="4:4">
      <c r="D2381" s="10"/>
    </row>
    <row r="2382" spans="4:4">
      <c r="D2382" s="10"/>
    </row>
    <row r="2383" spans="4:4">
      <c r="D2383" s="10"/>
    </row>
    <row r="2384" spans="4:4">
      <c r="D2384" s="10"/>
    </row>
    <row r="2385" spans="4:4">
      <c r="D2385" s="10"/>
    </row>
    <row r="2386" spans="4:4">
      <c r="D2386" s="10"/>
    </row>
    <row r="2387" spans="4:4">
      <c r="D2387" s="10"/>
    </row>
    <row r="2388" spans="4:4">
      <c r="D2388" s="10"/>
    </row>
    <row r="2389" spans="4:4">
      <c r="D2389" s="10"/>
    </row>
    <row r="2390" spans="4:4">
      <c r="D2390" s="10"/>
    </row>
    <row r="2391" spans="4:4">
      <c r="D2391" s="10"/>
    </row>
    <row r="2392" spans="4:4">
      <c r="D2392" s="10"/>
    </row>
    <row r="2393" spans="4:4">
      <c r="D2393" s="10"/>
    </row>
    <row r="2394" spans="4:4">
      <c r="D2394" s="10"/>
    </row>
    <row r="2395" spans="4:4">
      <c r="D2395" s="10"/>
    </row>
    <row r="2396" spans="4:4">
      <c r="D2396" s="10"/>
    </row>
    <row r="2397" spans="4:4">
      <c r="D2397" s="10"/>
    </row>
    <row r="2398" spans="4:4">
      <c r="D2398" s="10"/>
    </row>
    <row r="2399" spans="4:4">
      <c r="D2399" s="10"/>
    </row>
    <row r="2400" spans="4:4">
      <c r="D2400" s="10"/>
    </row>
    <row r="2401" spans="4:4">
      <c r="D2401" s="10"/>
    </row>
    <row r="2402" spans="4:4">
      <c r="D2402" s="10"/>
    </row>
    <row r="2403" spans="4:4">
      <c r="D2403" s="10"/>
    </row>
    <row r="2404" spans="4:4">
      <c r="D2404" s="10"/>
    </row>
    <row r="2405" spans="4:4">
      <c r="D2405" s="10"/>
    </row>
    <row r="2406" spans="4:4">
      <c r="D2406" s="10"/>
    </row>
    <row r="2407" spans="4:4">
      <c r="D2407" s="10"/>
    </row>
    <row r="2408" spans="4:4">
      <c r="D2408" s="10"/>
    </row>
    <row r="2409" spans="4:4">
      <c r="D2409" s="10"/>
    </row>
    <row r="2410" spans="4:4">
      <c r="D2410" s="10"/>
    </row>
    <row r="2411" spans="4:4">
      <c r="D2411" s="10"/>
    </row>
    <row r="2412" spans="4:4">
      <c r="D2412" s="10"/>
    </row>
    <row r="2413" spans="4:4">
      <c r="D2413" s="10"/>
    </row>
    <row r="2414" spans="4:4">
      <c r="D2414" s="10"/>
    </row>
    <row r="2415" spans="4:4">
      <c r="D2415" s="10"/>
    </row>
    <row r="2416" spans="4:4">
      <c r="D2416" s="10"/>
    </row>
    <row r="2417" spans="4:4">
      <c r="D2417" s="10"/>
    </row>
    <row r="2418" spans="4:4">
      <c r="D2418" s="10"/>
    </row>
    <row r="2419" spans="4:4">
      <c r="D2419" s="10"/>
    </row>
    <row r="2420" spans="4:4">
      <c r="D2420" s="10"/>
    </row>
    <row r="2421" spans="4:4">
      <c r="D2421" s="10"/>
    </row>
    <row r="2422" spans="4:4">
      <c r="D2422" s="10"/>
    </row>
    <row r="2423" spans="4:4">
      <c r="D2423" s="10"/>
    </row>
    <row r="2424" spans="4:4">
      <c r="D2424" s="10"/>
    </row>
    <row r="2425" spans="4:4">
      <c r="D2425" s="10"/>
    </row>
    <row r="2426" spans="4:4">
      <c r="D2426" s="10"/>
    </row>
    <row r="2427" spans="4:4">
      <c r="D2427" s="10"/>
    </row>
    <row r="2428" spans="4:4">
      <c r="D2428" s="10"/>
    </row>
    <row r="2429" spans="4:4">
      <c r="D2429" s="10"/>
    </row>
    <row r="2430" spans="4:4">
      <c r="D2430" s="10"/>
    </row>
    <row r="2431" spans="4:4">
      <c r="D2431" s="10"/>
    </row>
    <row r="2432" spans="4:4">
      <c r="D2432" s="10"/>
    </row>
    <row r="2433" spans="4:4">
      <c r="D2433" s="10"/>
    </row>
    <row r="2434" spans="4:4">
      <c r="D2434" s="10"/>
    </row>
    <row r="2435" spans="4:4">
      <c r="D2435" s="10"/>
    </row>
    <row r="2436" spans="4:4">
      <c r="D2436" s="10"/>
    </row>
    <row r="2437" spans="4:4">
      <c r="D2437" s="10"/>
    </row>
    <row r="2438" spans="4:4">
      <c r="D2438" s="10"/>
    </row>
    <row r="2439" spans="4:4">
      <c r="D2439" s="10"/>
    </row>
    <row r="2440" spans="4:4">
      <c r="D2440" s="10"/>
    </row>
    <row r="2441" spans="4:4">
      <c r="D2441" s="10"/>
    </row>
    <row r="2442" spans="4:4">
      <c r="D2442" s="10"/>
    </row>
    <row r="2443" spans="4:4">
      <c r="D2443" s="10"/>
    </row>
    <row r="2444" spans="4:4">
      <c r="D2444" s="10"/>
    </row>
    <row r="2445" spans="4:4">
      <c r="D2445" s="10"/>
    </row>
    <row r="2446" spans="4:4">
      <c r="D2446" s="10"/>
    </row>
    <row r="2447" spans="4:4">
      <c r="D2447" s="10"/>
    </row>
    <row r="2448" spans="4:4">
      <c r="D2448" s="10"/>
    </row>
    <row r="2449" spans="4:4">
      <c r="D2449" s="10"/>
    </row>
    <row r="2450" spans="4:4">
      <c r="D2450" s="10"/>
    </row>
    <row r="2451" spans="4:4">
      <c r="D2451" s="10"/>
    </row>
    <row r="2452" spans="4:4">
      <c r="D2452" s="10"/>
    </row>
    <row r="2453" spans="4:4">
      <c r="D2453" s="10"/>
    </row>
    <row r="2454" spans="4:4">
      <c r="D2454" s="10"/>
    </row>
    <row r="2455" spans="4:4">
      <c r="D2455" s="10"/>
    </row>
    <row r="2456" spans="4:4">
      <c r="D2456" s="10"/>
    </row>
    <row r="2457" spans="4:4">
      <c r="D2457" s="10"/>
    </row>
    <row r="2458" spans="4:4">
      <c r="D2458" s="10"/>
    </row>
    <row r="2459" spans="4:4">
      <c r="D2459" s="10"/>
    </row>
    <row r="2460" spans="4:4">
      <c r="D2460" s="10"/>
    </row>
    <row r="2461" spans="4:4">
      <c r="D2461" s="10"/>
    </row>
    <row r="2462" spans="4:4">
      <c r="D2462" s="10"/>
    </row>
    <row r="2463" spans="4:4">
      <c r="D2463" s="10"/>
    </row>
    <row r="2464" spans="4:4">
      <c r="D2464" s="10"/>
    </row>
    <row r="2465" spans="4:4">
      <c r="D2465" s="10"/>
    </row>
    <row r="2466" spans="4:4">
      <c r="D2466" s="10"/>
    </row>
    <row r="2467" spans="4:4">
      <c r="D2467" s="10"/>
    </row>
    <row r="2468" spans="4:4">
      <c r="D2468" s="10"/>
    </row>
    <row r="2469" spans="4:4">
      <c r="D2469" s="10"/>
    </row>
    <row r="2470" spans="4:4">
      <c r="D2470" s="10"/>
    </row>
    <row r="2471" spans="4:4">
      <c r="D2471" s="10"/>
    </row>
    <row r="2472" spans="4:4">
      <c r="D2472" s="10"/>
    </row>
    <row r="2473" spans="4:4">
      <c r="D2473" s="10"/>
    </row>
    <row r="2474" spans="4:4">
      <c r="D2474" s="10"/>
    </row>
    <row r="2475" spans="4:4">
      <c r="D2475" s="10"/>
    </row>
    <row r="2476" spans="4:4">
      <c r="D2476" s="10"/>
    </row>
    <row r="2477" spans="4:4">
      <c r="D2477" s="10"/>
    </row>
    <row r="2478" spans="4:4">
      <c r="D2478" s="10"/>
    </row>
    <row r="2479" spans="4:4">
      <c r="D2479" s="10"/>
    </row>
    <row r="2480" spans="4:4">
      <c r="D2480" s="10"/>
    </row>
    <row r="2481" spans="4:4">
      <c r="D2481" s="10"/>
    </row>
    <row r="2482" spans="4:4">
      <c r="D2482" s="10"/>
    </row>
    <row r="2483" spans="4:4">
      <c r="D2483" s="10"/>
    </row>
    <row r="2484" spans="4:4">
      <c r="D2484" s="10"/>
    </row>
    <row r="2485" spans="4:4">
      <c r="D2485" s="10"/>
    </row>
    <row r="2486" spans="4:4">
      <c r="D2486" s="10"/>
    </row>
    <row r="2487" spans="4:4">
      <c r="D2487" s="10"/>
    </row>
    <row r="2488" spans="4:4">
      <c r="D2488" s="10"/>
    </row>
    <row r="2489" spans="4:4">
      <c r="D2489" s="10"/>
    </row>
    <row r="2490" spans="4:4">
      <c r="D2490" s="10"/>
    </row>
    <row r="2491" spans="4:4">
      <c r="D2491" s="10"/>
    </row>
    <row r="2492" spans="4:4">
      <c r="D2492" s="10"/>
    </row>
    <row r="2493" spans="4:4">
      <c r="D2493" s="10"/>
    </row>
    <row r="2494" spans="4:4">
      <c r="D2494" s="10"/>
    </row>
    <row r="2495" spans="4:4">
      <c r="D2495" s="10"/>
    </row>
    <row r="2496" spans="4:4">
      <c r="D2496" s="10"/>
    </row>
    <row r="2497" spans="4:4">
      <c r="D2497" s="10"/>
    </row>
    <row r="2498" spans="4:4">
      <c r="D2498" s="10"/>
    </row>
    <row r="2499" spans="4:4">
      <c r="D2499" s="10"/>
    </row>
    <row r="2500" spans="4:4">
      <c r="D2500" s="10"/>
    </row>
    <row r="2501" spans="4:4">
      <c r="D2501" s="10"/>
    </row>
    <row r="2502" spans="4:4">
      <c r="D2502" s="10"/>
    </row>
    <row r="2503" spans="4:4">
      <c r="D2503" s="10"/>
    </row>
    <row r="2504" spans="4:4">
      <c r="D2504" s="10"/>
    </row>
    <row r="2505" spans="4:4">
      <c r="D2505" s="10"/>
    </row>
    <row r="2506" spans="4:4">
      <c r="D2506" s="10"/>
    </row>
    <row r="2507" spans="4:4">
      <c r="D2507" s="10"/>
    </row>
    <row r="2508" spans="4:4">
      <c r="D2508" s="10"/>
    </row>
    <row r="2509" spans="4:4">
      <c r="D2509" s="10"/>
    </row>
    <row r="2510" spans="4:4">
      <c r="D2510" s="10"/>
    </row>
    <row r="2511" spans="4:4">
      <c r="D2511" s="10"/>
    </row>
    <row r="2512" spans="4:4">
      <c r="D2512" s="10"/>
    </row>
    <row r="2513" spans="4:4">
      <c r="D2513" s="10"/>
    </row>
    <row r="2514" spans="4:4">
      <c r="D2514" s="10"/>
    </row>
    <row r="2515" spans="4:4">
      <c r="D2515" s="10"/>
    </row>
    <row r="2516" spans="4:4">
      <c r="D2516" s="10"/>
    </row>
    <row r="2517" spans="4:4">
      <c r="D2517" s="10"/>
    </row>
    <row r="2518" spans="4:4">
      <c r="D2518" s="10"/>
    </row>
    <row r="2519" spans="4:4">
      <c r="D2519" s="10"/>
    </row>
    <row r="2520" spans="4:4">
      <c r="D2520" s="10"/>
    </row>
    <row r="2521" spans="4:4">
      <c r="D2521" s="10"/>
    </row>
    <row r="2522" spans="4:4">
      <c r="D2522" s="10"/>
    </row>
    <row r="2523" spans="4:4">
      <c r="D2523" s="10"/>
    </row>
    <row r="2524" spans="4:4">
      <c r="D2524" s="10"/>
    </row>
    <row r="2525" spans="4:4">
      <c r="D2525" s="10"/>
    </row>
    <row r="2526" spans="4:4">
      <c r="D2526" s="10"/>
    </row>
    <row r="2527" spans="4:4">
      <c r="D2527" s="10"/>
    </row>
    <row r="2528" spans="4:4">
      <c r="D2528" s="10"/>
    </row>
    <row r="2529" spans="4:4">
      <c r="D2529" s="10"/>
    </row>
    <row r="2530" spans="4:4">
      <c r="D2530" s="10"/>
    </row>
    <row r="2531" spans="4:4">
      <c r="D2531" s="10"/>
    </row>
    <row r="2532" spans="4:4">
      <c r="D2532" s="10"/>
    </row>
    <row r="2533" spans="4:4">
      <c r="D2533" s="10"/>
    </row>
    <row r="2534" spans="4:4">
      <c r="D2534" s="10"/>
    </row>
    <row r="2535" spans="4:4">
      <c r="D2535" s="10"/>
    </row>
    <row r="2536" spans="4:4">
      <c r="D2536" s="10"/>
    </row>
    <row r="2537" spans="4:4">
      <c r="D2537" s="10"/>
    </row>
    <row r="2538" spans="4:4">
      <c r="D2538" s="10"/>
    </row>
    <row r="2539" spans="4:4">
      <c r="D2539" s="10"/>
    </row>
    <row r="2540" spans="4:4">
      <c r="D2540" s="10"/>
    </row>
    <row r="2541" spans="4:4">
      <c r="D2541" s="10"/>
    </row>
    <row r="2542" spans="4:4">
      <c r="D2542" s="10"/>
    </row>
    <row r="2543" spans="4:4">
      <c r="D2543" s="10"/>
    </row>
    <row r="2544" spans="4:4">
      <c r="D2544" s="10"/>
    </row>
    <row r="2545" spans="4:4">
      <c r="D2545" s="10"/>
    </row>
    <row r="2546" spans="4:4">
      <c r="D2546" s="10"/>
    </row>
    <row r="2547" spans="4:4">
      <c r="D2547" s="10"/>
    </row>
    <row r="2548" spans="4:4">
      <c r="D2548" s="10"/>
    </row>
    <row r="2549" spans="4:4">
      <c r="D2549" s="10"/>
    </row>
    <row r="2550" spans="4:4">
      <c r="D2550" s="10"/>
    </row>
    <row r="2551" spans="4:4">
      <c r="D2551" s="10"/>
    </row>
    <row r="2552" spans="4:4">
      <c r="D2552" s="10"/>
    </row>
    <row r="2553" spans="4:4">
      <c r="D2553" s="10"/>
    </row>
    <row r="2554" spans="4:4">
      <c r="D2554" s="10"/>
    </row>
    <row r="2555" spans="4:4">
      <c r="D2555" s="10"/>
    </row>
    <row r="2556" spans="4:4">
      <c r="D2556" s="10"/>
    </row>
    <row r="2557" spans="4:4">
      <c r="D2557" s="10"/>
    </row>
    <row r="2558" spans="4:4">
      <c r="D2558" s="10"/>
    </row>
    <row r="2559" spans="4:4">
      <c r="D2559" s="10"/>
    </row>
    <row r="2560" spans="4:4">
      <c r="D2560" s="10"/>
    </row>
    <row r="2561" spans="4:4">
      <c r="D2561" s="10"/>
    </row>
    <row r="2562" spans="4:4">
      <c r="D2562" s="10"/>
    </row>
    <row r="2563" spans="4:4">
      <c r="D2563" s="10"/>
    </row>
    <row r="2564" spans="4:4">
      <c r="D2564" s="10"/>
    </row>
    <row r="2565" spans="4:4">
      <c r="D2565" s="10"/>
    </row>
    <row r="2566" spans="4:4">
      <c r="D2566" s="10"/>
    </row>
    <row r="2567" spans="4:4">
      <c r="D2567" s="10"/>
    </row>
    <row r="2568" spans="4:4">
      <c r="D2568" s="10"/>
    </row>
    <row r="2569" spans="4:4">
      <c r="D2569" s="10"/>
    </row>
    <row r="2570" spans="4:4">
      <c r="D2570" s="10"/>
    </row>
    <row r="2571" spans="4:4">
      <c r="D2571" s="10"/>
    </row>
    <row r="2572" spans="4:4">
      <c r="D2572" s="10"/>
    </row>
    <row r="2573" spans="4:4">
      <c r="D2573" s="10"/>
    </row>
    <row r="2574" spans="4:4">
      <c r="D2574" s="10"/>
    </row>
    <row r="2575" spans="4:4">
      <c r="D2575" s="10"/>
    </row>
    <row r="2576" spans="4:4">
      <c r="D2576" s="10"/>
    </row>
    <row r="2577" spans="4:4">
      <c r="D2577" s="10"/>
    </row>
    <row r="2578" spans="4:4">
      <c r="D2578" s="10"/>
    </row>
    <row r="2579" spans="4:4">
      <c r="D2579" s="10"/>
    </row>
    <row r="2580" spans="4:4">
      <c r="D2580" s="10"/>
    </row>
    <row r="2581" spans="4:4">
      <c r="D2581" s="10"/>
    </row>
    <row r="2582" spans="4:4">
      <c r="D2582" s="10"/>
    </row>
    <row r="2583" spans="4:4">
      <c r="D2583" s="10"/>
    </row>
    <row r="2584" spans="4:4">
      <c r="D2584" s="10"/>
    </row>
    <row r="2585" spans="4:4">
      <c r="D2585" s="10"/>
    </row>
    <row r="2586" spans="4:4">
      <c r="D2586" s="10"/>
    </row>
    <row r="2587" spans="4:4">
      <c r="D2587" s="10"/>
    </row>
    <row r="2588" spans="4:4">
      <c r="D2588" s="10"/>
    </row>
    <row r="2589" spans="4:4">
      <c r="D2589" s="10"/>
    </row>
    <row r="2590" spans="4:4">
      <c r="D2590" s="10"/>
    </row>
    <row r="2591" spans="4:4">
      <c r="D2591" s="10"/>
    </row>
    <row r="2592" spans="4:4">
      <c r="D2592" s="10"/>
    </row>
    <row r="2593" spans="4:4">
      <c r="D2593" s="10"/>
    </row>
    <row r="2594" spans="4:4">
      <c r="D2594" s="10"/>
    </row>
    <row r="2595" spans="4:4">
      <c r="D2595" s="10"/>
    </row>
    <row r="2596" spans="4:4">
      <c r="D2596" s="10"/>
    </row>
    <row r="2597" spans="4:4">
      <c r="D2597" s="10"/>
    </row>
    <row r="2598" spans="4:4">
      <c r="D2598" s="10"/>
    </row>
    <row r="2599" spans="4:4">
      <c r="D2599" s="10"/>
    </row>
    <row r="2600" spans="4:4">
      <c r="D2600" s="10"/>
    </row>
    <row r="2601" spans="4:4">
      <c r="D2601" s="10"/>
    </row>
    <row r="2602" spans="4:4">
      <c r="D2602" s="10"/>
    </row>
    <row r="2603" spans="4:4">
      <c r="D2603" s="10"/>
    </row>
    <row r="2604" spans="4:4">
      <c r="D2604" s="10"/>
    </row>
    <row r="2605" spans="4:4">
      <c r="D2605" s="10"/>
    </row>
    <row r="2606" spans="4:4">
      <c r="D2606" s="10"/>
    </row>
    <row r="2607" spans="4:4">
      <c r="D2607" s="10"/>
    </row>
    <row r="2608" spans="4:4">
      <c r="D2608" s="10"/>
    </row>
    <row r="2609" spans="4:4">
      <c r="D2609" s="10"/>
    </row>
    <row r="2610" spans="4:4">
      <c r="D2610" s="10"/>
    </row>
    <row r="2611" spans="4:4">
      <c r="D2611" s="10"/>
    </row>
    <row r="2612" spans="4:4">
      <c r="D2612" s="10"/>
    </row>
    <row r="2613" spans="4:4">
      <c r="D2613" s="10"/>
    </row>
    <row r="2614" spans="4:4">
      <c r="D2614" s="10"/>
    </row>
    <row r="2615" spans="4:4">
      <c r="D2615" s="10"/>
    </row>
    <row r="2616" spans="4:4">
      <c r="D2616" s="10"/>
    </row>
    <row r="2617" spans="4:4">
      <c r="D2617" s="10"/>
    </row>
    <row r="2618" spans="4:4">
      <c r="D2618" s="10"/>
    </row>
    <row r="2619" spans="4:4">
      <c r="D2619" s="10"/>
    </row>
    <row r="2620" spans="4:4">
      <c r="D2620" s="10"/>
    </row>
    <row r="2621" spans="4:4">
      <c r="D2621" s="10"/>
    </row>
    <row r="2622" spans="4:4">
      <c r="D2622" s="10"/>
    </row>
    <row r="2623" spans="4:4">
      <c r="D2623" s="10"/>
    </row>
    <row r="2624" spans="4:4">
      <c r="D2624" s="10"/>
    </row>
    <row r="2625" spans="4:4">
      <c r="D2625" s="10"/>
    </row>
    <row r="2626" spans="4:4">
      <c r="D2626" s="10"/>
    </row>
    <row r="2627" spans="4:4">
      <c r="D2627" s="10"/>
    </row>
    <row r="2628" spans="4:4">
      <c r="D2628" s="10"/>
    </row>
    <row r="2629" spans="4:4">
      <c r="D2629" s="10"/>
    </row>
    <row r="2630" spans="4:4">
      <c r="D2630" s="10"/>
    </row>
    <row r="2631" spans="4:4">
      <c r="D2631" s="10"/>
    </row>
    <row r="2632" spans="4:4">
      <c r="D2632" s="10"/>
    </row>
    <row r="2633" spans="4:4">
      <c r="D2633" s="10"/>
    </row>
    <row r="2634" spans="4:4">
      <c r="D2634" s="10"/>
    </row>
    <row r="2635" spans="4:4">
      <c r="D2635" s="10"/>
    </row>
    <row r="2636" spans="4:4">
      <c r="D2636" s="10"/>
    </row>
    <row r="2637" spans="4:4">
      <c r="D2637" s="10"/>
    </row>
    <row r="2638" spans="4:4">
      <c r="D2638" s="10"/>
    </row>
    <row r="2639" spans="4:4">
      <c r="D2639" s="10"/>
    </row>
    <row r="2640" spans="4:4">
      <c r="D2640" s="10"/>
    </row>
    <row r="2641" spans="4:4">
      <c r="D2641" s="10"/>
    </row>
    <row r="2642" spans="4:4">
      <c r="D2642" s="10"/>
    </row>
    <row r="2643" spans="4:4">
      <c r="D2643" s="10"/>
    </row>
    <row r="2644" spans="4:4">
      <c r="D2644" s="10"/>
    </row>
    <row r="2645" spans="4:4">
      <c r="D2645" s="10"/>
    </row>
    <row r="2646" spans="4:4">
      <c r="D2646" s="10"/>
    </row>
    <row r="2647" spans="4:4">
      <c r="D2647" s="10"/>
    </row>
    <row r="2648" spans="4:4">
      <c r="D2648" s="10"/>
    </row>
    <row r="2649" spans="4:4">
      <c r="D2649" s="10"/>
    </row>
    <row r="2650" spans="4:4">
      <c r="D2650" s="10"/>
    </row>
    <row r="2651" spans="4:4">
      <c r="D2651" s="10"/>
    </row>
    <row r="2652" spans="4:4">
      <c r="D2652" s="10"/>
    </row>
    <row r="2653" spans="4:4">
      <c r="D2653" s="10"/>
    </row>
    <row r="2654" spans="4:4">
      <c r="D2654" s="10"/>
    </row>
    <row r="2655" spans="4:4">
      <c r="D2655" s="10"/>
    </row>
    <row r="2656" spans="4:4">
      <c r="D2656" s="10"/>
    </row>
    <row r="2657" spans="4:4">
      <c r="D2657" s="10"/>
    </row>
    <row r="2658" spans="4:4">
      <c r="D2658" s="10"/>
    </row>
    <row r="2659" spans="4:4">
      <c r="D2659" s="10"/>
    </row>
    <row r="2660" spans="4:4">
      <c r="D2660" s="10"/>
    </row>
    <row r="2661" spans="4:4">
      <c r="D2661" s="10"/>
    </row>
    <row r="2662" spans="4:4">
      <c r="D2662" s="10"/>
    </row>
    <row r="2663" spans="4:4">
      <c r="D2663" s="10"/>
    </row>
    <row r="2664" spans="4:4">
      <c r="D2664" s="10"/>
    </row>
    <row r="2665" spans="4:4">
      <c r="D2665" s="10"/>
    </row>
    <row r="2666" spans="4:4">
      <c r="D2666" s="10"/>
    </row>
    <row r="2667" spans="4:4">
      <c r="D2667" s="10"/>
    </row>
    <row r="2668" spans="4:4">
      <c r="D2668" s="10"/>
    </row>
    <row r="2669" spans="4:4">
      <c r="D2669" s="10"/>
    </row>
    <row r="2670" spans="4:4">
      <c r="D2670" s="10"/>
    </row>
    <row r="2671" spans="4:4">
      <c r="D2671" s="10"/>
    </row>
    <row r="2672" spans="4:4">
      <c r="D2672" s="10"/>
    </row>
    <row r="2673" spans="4:4">
      <c r="D2673" s="10"/>
    </row>
    <row r="2674" spans="4:4">
      <c r="D2674" s="10"/>
    </row>
    <row r="2675" spans="4:4">
      <c r="D2675" s="10"/>
    </row>
    <row r="2676" spans="4:4">
      <c r="D2676" s="10"/>
    </row>
    <row r="2677" spans="4:4">
      <c r="D2677" s="10"/>
    </row>
    <row r="2678" spans="4:4">
      <c r="D2678" s="10"/>
    </row>
    <row r="2679" spans="4:4">
      <c r="D2679" s="10"/>
    </row>
    <row r="2680" spans="4:4">
      <c r="D2680" s="10"/>
    </row>
    <row r="2681" spans="4:4">
      <c r="D2681" s="10"/>
    </row>
    <row r="2682" spans="4:4">
      <c r="D2682" s="10"/>
    </row>
    <row r="2683" spans="4:4">
      <c r="D2683" s="10"/>
    </row>
    <row r="2684" spans="4:4">
      <c r="D2684" s="10"/>
    </row>
    <row r="2685" spans="4:4">
      <c r="D2685" s="10"/>
    </row>
    <row r="2686" spans="4:4">
      <c r="D2686" s="10"/>
    </row>
    <row r="2687" spans="4:4">
      <c r="D2687" s="10"/>
    </row>
    <row r="2688" spans="4:4">
      <c r="D2688" s="10"/>
    </row>
    <row r="2689" spans="4:4">
      <c r="D2689" s="10"/>
    </row>
    <row r="2690" spans="4:4">
      <c r="D2690" s="10"/>
    </row>
    <row r="2691" spans="4:4">
      <c r="D2691" s="10"/>
    </row>
    <row r="2692" spans="4:4">
      <c r="D2692" s="10"/>
    </row>
    <row r="2693" spans="4:4">
      <c r="D2693" s="10"/>
    </row>
    <row r="2694" spans="4:4">
      <c r="D2694" s="10"/>
    </row>
    <row r="2695" spans="4:4">
      <c r="D2695" s="10"/>
    </row>
    <row r="2696" spans="4:4">
      <c r="D2696" s="10"/>
    </row>
    <row r="2697" spans="4:4">
      <c r="D2697" s="10"/>
    </row>
    <row r="2698" spans="4:4">
      <c r="D2698" s="10"/>
    </row>
    <row r="2699" spans="4:4">
      <c r="D2699" s="10"/>
    </row>
    <row r="2700" spans="4:4">
      <c r="D2700" s="10"/>
    </row>
    <row r="2701" spans="4:4">
      <c r="D2701" s="10"/>
    </row>
    <row r="2702" spans="4:4">
      <c r="D2702" s="10"/>
    </row>
    <row r="2703" spans="4:4">
      <c r="D2703" s="10"/>
    </row>
    <row r="2704" spans="4:4">
      <c r="D2704" s="10"/>
    </row>
    <row r="2705" spans="4:4">
      <c r="D2705" s="10"/>
    </row>
    <row r="2706" spans="4:4">
      <c r="D2706" s="10"/>
    </row>
    <row r="2707" spans="4:4">
      <c r="D2707" s="10"/>
    </row>
    <row r="2708" spans="4:4">
      <c r="D2708" s="10"/>
    </row>
    <row r="2709" spans="4:4">
      <c r="D2709" s="10"/>
    </row>
    <row r="2710" spans="4:4">
      <c r="D2710" s="10"/>
    </row>
    <row r="2711" spans="4:4">
      <c r="D2711" s="10"/>
    </row>
    <row r="2712" spans="4:4">
      <c r="D2712" s="10"/>
    </row>
    <row r="2713" spans="4:4">
      <c r="D2713" s="10"/>
    </row>
    <row r="2714" spans="4:4">
      <c r="D2714" s="10"/>
    </row>
    <row r="2715" spans="4:4">
      <c r="D2715" s="10"/>
    </row>
    <row r="2716" spans="4:4">
      <c r="D2716" s="10"/>
    </row>
    <row r="2717" spans="4:4">
      <c r="D2717" s="10"/>
    </row>
    <row r="2718" spans="4:4">
      <c r="D2718" s="10"/>
    </row>
    <row r="2719" spans="4:4">
      <c r="D2719" s="10"/>
    </row>
    <row r="2720" spans="4:4">
      <c r="D2720" s="10"/>
    </row>
    <row r="2721" spans="4:4">
      <c r="D2721" s="10"/>
    </row>
    <row r="2722" spans="4:4">
      <c r="D2722" s="10"/>
    </row>
    <row r="2723" spans="4:4">
      <c r="D2723" s="10"/>
    </row>
    <row r="2724" spans="4:4">
      <c r="D2724" s="10"/>
    </row>
    <row r="2725" spans="4:4">
      <c r="D2725" s="10"/>
    </row>
    <row r="2726" spans="4:4">
      <c r="D2726" s="10"/>
    </row>
    <row r="2727" spans="4:4">
      <c r="D2727" s="10"/>
    </row>
    <row r="2728" spans="4:4">
      <c r="D2728" s="10"/>
    </row>
    <row r="2729" spans="4:4">
      <c r="D2729" s="10"/>
    </row>
    <row r="2730" spans="4:4">
      <c r="D2730" s="10"/>
    </row>
    <row r="2731" spans="4:4">
      <c r="D2731" s="10"/>
    </row>
    <row r="2732" spans="4:4">
      <c r="D2732" s="10"/>
    </row>
    <row r="2733" spans="4:4">
      <c r="D2733" s="10"/>
    </row>
    <row r="2734" spans="4:4">
      <c r="D2734" s="10"/>
    </row>
    <row r="2735" spans="4:4">
      <c r="D2735" s="10"/>
    </row>
    <row r="2736" spans="4:4">
      <c r="D2736" s="10"/>
    </row>
    <row r="2737" spans="4:4">
      <c r="D2737" s="10"/>
    </row>
    <row r="2738" spans="4:4">
      <c r="D2738" s="10"/>
    </row>
    <row r="2739" spans="4:4">
      <c r="D2739" s="10"/>
    </row>
    <row r="2740" spans="4:4">
      <c r="D2740" s="10"/>
    </row>
    <row r="2741" spans="4:4">
      <c r="D2741" s="10"/>
    </row>
    <row r="2742" spans="4:4">
      <c r="D2742" s="10"/>
    </row>
    <row r="2743" spans="4:4">
      <c r="D2743" s="10"/>
    </row>
    <row r="2744" spans="4:4">
      <c r="D2744" s="10"/>
    </row>
    <row r="2745" spans="4:4">
      <c r="D2745" s="10"/>
    </row>
    <row r="2746" spans="4:4">
      <c r="D2746" s="10"/>
    </row>
    <row r="2747" spans="4:4">
      <c r="D2747" s="10"/>
    </row>
    <row r="2748" spans="4:4">
      <c r="D2748" s="10"/>
    </row>
    <row r="2749" spans="4:4">
      <c r="D2749" s="10"/>
    </row>
    <row r="2750" spans="4:4">
      <c r="D2750" s="10"/>
    </row>
    <row r="2751" spans="4:4">
      <c r="D2751" s="10"/>
    </row>
    <row r="2752" spans="4:4">
      <c r="D2752" s="10"/>
    </row>
    <row r="2753" spans="4:4">
      <c r="D2753" s="10"/>
    </row>
    <row r="2754" spans="4:4">
      <c r="D2754" s="10"/>
    </row>
    <row r="2755" spans="4:4">
      <c r="D2755" s="10"/>
    </row>
    <row r="2756" spans="4:4">
      <c r="D2756" s="10"/>
    </row>
    <row r="2757" spans="4:4">
      <c r="D2757" s="10"/>
    </row>
    <row r="2758" spans="4:4">
      <c r="D2758" s="10"/>
    </row>
    <row r="2759" spans="4:4">
      <c r="D2759" s="10"/>
    </row>
    <row r="2760" spans="4:4">
      <c r="D2760" s="10"/>
    </row>
    <row r="2761" spans="4:4">
      <c r="D2761" s="10"/>
    </row>
    <row r="2762" spans="4:4">
      <c r="D2762" s="10"/>
    </row>
    <row r="2763" spans="4:4">
      <c r="D2763" s="10"/>
    </row>
    <row r="2764" spans="4:4">
      <c r="D2764" s="10"/>
    </row>
    <row r="2765" spans="4:4">
      <c r="D2765" s="10"/>
    </row>
    <row r="2766" spans="4:4">
      <c r="D2766" s="10"/>
    </row>
    <row r="2767" spans="4:4">
      <c r="D2767" s="10"/>
    </row>
    <row r="2768" spans="4:4">
      <c r="D2768" s="10"/>
    </row>
    <row r="2769" spans="4:4">
      <c r="D2769" s="10"/>
    </row>
    <row r="2770" spans="4:4">
      <c r="D2770" s="10"/>
    </row>
    <row r="2771" spans="4:4">
      <c r="D2771" s="10"/>
    </row>
    <row r="2772" spans="4:4">
      <c r="D2772" s="10"/>
    </row>
    <row r="2773" spans="4:4">
      <c r="D2773" s="10"/>
    </row>
    <row r="2774" spans="4:4">
      <c r="D2774" s="10"/>
    </row>
    <row r="2775" spans="4:4">
      <c r="D2775" s="10"/>
    </row>
    <row r="2776" spans="4:4">
      <c r="D2776" s="10"/>
    </row>
    <row r="2777" spans="4:4">
      <c r="D2777" s="10"/>
    </row>
    <row r="2778" spans="4:4">
      <c r="D2778" s="10"/>
    </row>
    <row r="2779" spans="4:4">
      <c r="D2779" s="10"/>
    </row>
    <row r="2780" spans="4:4">
      <c r="D2780" s="10"/>
    </row>
    <row r="2781" spans="4:4">
      <c r="D2781" s="10"/>
    </row>
    <row r="2782" spans="4:4">
      <c r="D2782" s="10"/>
    </row>
    <row r="2783" spans="4:4">
      <c r="D2783" s="10"/>
    </row>
    <row r="2784" spans="4:4">
      <c r="D2784" s="10"/>
    </row>
    <row r="2785" spans="4:4">
      <c r="D2785" s="10"/>
    </row>
    <row r="2786" spans="4:4">
      <c r="D2786" s="10"/>
    </row>
    <row r="2787" spans="4:4">
      <c r="D2787" s="10"/>
    </row>
    <row r="2788" spans="4:4">
      <c r="D2788" s="10"/>
    </row>
    <row r="2789" spans="4:4">
      <c r="D2789" s="10"/>
    </row>
    <row r="2790" spans="4:4">
      <c r="D2790" s="10"/>
    </row>
    <row r="2791" spans="4:4">
      <c r="D2791" s="10"/>
    </row>
    <row r="2792" spans="4:4">
      <c r="D2792" s="10"/>
    </row>
    <row r="2793" spans="4:4">
      <c r="D2793" s="10"/>
    </row>
    <row r="2794" spans="4:4">
      <c r="D2794" s="10"/>
    </row>
    <row r="2795" spans="4:4">
      <c r="D2795" s="10"/>
    </row>
    <row r="2796" spans="4:4">
      <c r="D2796" s="10"/>
    </row>
    <row r="2797" spans="4:4">
      <c r="D2797" s="10"/>
    </row>
    <row r="2798" spans="4:4">
      <c r="D2798" s="10"/>
    </row>
    <row r="2799" spans="4:4">
      <c r="D2799" s="10"/>
    </row>
    <row r="2800" spans="4:4">
      <c r="D2800" s="10"/>
    </row>
    <row r="2801" spans="4:4">
      <c r="D2801" s="10"/>
    </row>
    <row r="2802" spans="4:4">
      <c r="D2802" s="10"/>
    </row>
    <row r="2803" spans="4:4">
      <c r="D2803" s="10"/>
    </row>
    <row r="2804" spans="4:4">
      <c r="D2804" s="10"/>
    </row>
    <row r="2805" spans="4:4">
      <c r="D2805" s="10"/>
    </row>
    <row r="2806" spans="4:4">
      <c r="D2806" s="10"/>
    </row>
    <row r="2807" spans="4:4">
      <c r="D2807" s="10"/>
    </row>
    <row r="2808" spans="4:4">
      <c r="D2808" s="10"/>
    </row>
    <row r="2809" spans="4:4">
      <c r="D2809" s="10"/>
    </row>
    <row r="2810" spans="4:4">
      <c r="D2810" s="10"/>
    </row>
    <row r="2811" spans="4:4">
      <c r="D2811" s="10"/>
    </row>
    <row r="2812" spans="4:4">
      <c r="D2812" s="10"/>
    </row>
    <row r="2813" spans="4:4">
      <c r="D2813" s="10"/>
    </row>
    <row r="2814" spans="4:4">
      <c r="D2814" s="10"/>
    </row>
    <row r="2815" spans="4:4">
      <c r="D2815" s="10"/>
    </row>
    <row r="2816" spans="4:4">
      <c r="D2816" s="10"/>
    </row>
    <row r="2817" spans="4:4">
      <c r="D2817" s="10"/>
    </row>
    <row r="2818" spans="4:4">
      <c r="D2818" s="10"/>
    </row>
    <row r="2819" spans="4:4">
      <c r="D2819" s="10"/>
    </row>
    <row r="2820" spans="4:4">
      <c r="D2820" s="10"/>
    </row>
    <row r="2821" spans="4:4">
      <c r="D2821" s="10"/>
    </row>
    <row r="2822" spans="4:4">
      <c r="D2822" s="10"/>
    </row>
    <row r="2823" spans="4:4">
      <c r="D2823" s="10"/>
    </row>
    <row r="2824" spans="4:4">
      <c r="D2824" s="10"/>
    </row>
    <row r="2825" spans="4:4">
      <c r="D2825" s="10"/>
    </row>
    <row r="2826" spans="4:4">
      <c r="D2826" s="10"/>
    </row>
    <row r="2827" spans="4:4">
      <c r="D2827" s="10"/>
    </row>
    <row r="2828" spans="4:4">
      <c r="D2828" s="10"/>
    </row>
    <row r="2829" spans="4:4">
      <c r="D2829" s="10"/>
    </row>
    <row r="2830" spans="4:4">
      <c r="D2830" s="10"/>
    </row>
    <row r="2831" spans="4:4">
      <c r="D2831" s="10"/>
    </row>
    <row r="2832" spans="4:4">
      <c r="D2832" s="10"/>
    </row>
    <row r="2833" spans="4:4">
      <c r="D2833" s="10"/>
    </row>
    <row r="2834" spans="4:4">
      <c r="D2834" s="10"/>
    </row>
    <row r="2835" spans="4:4">
      <c r="D2835" s="10"/>
    </row>
    <row r="2836" spans="4:4">
      <c r="D2836" s="10"/>
    </row>
    <row r="2837" spans="4:4">
      <c r="D2837" s="10"/>
    </row>
    <row r="2838" spans="4:4">
      <c r="D2838" s="10"/>
    </row>
    <row r="2839" spans="4:4">
      <c r="D2839" s="10"/>
    </row>
    <row r="2840" spans="4:4">
      <c r="D2840" s="10"/>
    </row>
    <row r="2841" spans="4:4">
      <c r="D2841" s="10"/>
    </row>
    <row r="2842" spans="4:4">
      <c r="D2842" s="10"/>
    </row>
    <row r="2843" spans="4:4">
      <c r="D2843" s="10"/>
    </row>
    <row r="2844" spans="4:4">
      <c r="D2844" s="10"/>
    </row>
    <row r="2845" spans="4:4">
      <c r="D2845" s="10"/>
    </row>
    <row r="2846" spans="4:4">
      <c r="D2846" s="10"/>
    </row>
    <row r="2847" spans="4:4">
      <c r="D2847" s="10"/>
    </row>
    <row r="2848" spans="4:4">
      <c r="D2848" s="10"/>
    </row>
    <row r="2849" spans="4:4">
      <c r="D2849" s="10"/>
    </row>
    <row r="2850" spans="4:4">
      <c r="D2850" s="10"/>
    </row>
    <row r="2851" spans="4:4">
      <c r="D2851" s="10"/>
    </row>
    <row r="2852" spans="4:4">
      <c r="D2852" s="10"/>
    </row>
    <row r="2853" spans="4:4">
      <c r="D2853" s="10"/>
    </row>
    <row r="2854" spans="4:4">
      <c r="D2854" s="10"/>
    </row>
    <row r="2855" spans="4:4">
      <c r="D2855" s="10"/>
    </row>
    <row r="2856" spans="4:4">
      <c r="D2856" s="10"/>
    </row>
    <row r="2857" spans="4:4">
      <c r="D2857" s="10"/>
    </row>
    <row r="2858" spans="4:4">
      <c r="D2858" s="10"/>
    </row>
    <row r="2859" spans="4:4">
      <c r="D2859" s="10"/>
    </row>
    <row r="2860" spans="4:4">
      <c r="D2860" s="10"/>
    </row>
    <row r="2861" spans="4:4">
      <c r="D2861" s="10"/>
    </row>
    <row r="2862" spans="4:4">
      <c r="D2862" s="10"/>
    </row>
    <row r="2863" spans="4:4">
      <c r="D2863" s="10"/>
    </row>
    <row r="2864" spans="4:4">
      <c r="D2864" s="10"/>
    </row>
    <row r="2865" spans="4:4">
      <c r="D2865" s="10"/>
    </row>
    <row r="2866" spans="4:4">
      <c r="D2866" s="10"/>
    </row>
    <row r="2867" spans="4:4">
      <c r="D2867" s="10"/>
    </row>
    <row r="2868" spans="4:4">
      <c r="D2868" s="10"/>
    </row>
    <row r="2869" spans="4:4">
      <c r="D2869" s="10"/>
    </row>
    <row r="2870" spans="4:4">
      <c r="D2870" s="10"/>
    </row>
    <row r="2871" spans="4:4">
      <c r="D2871" s="10"/>
    </row>
    <row r="2872" spans="4:4">
      <c r="D2872" s="10"/>
    </row>
    <row r="2873" spans="4:4">
      <c r="D2873" s="10"/>
    </row>
    <row r="2874" spans="4:4">
      <c r="D2874" s="10"/>
    </row>
    <row r="2875" spans="4:4">
      <c r="D2875" s="10"/>
    </row>
    <row r="2876" spans="4:4">
      <c r="D2876" s="10"/>
    </row>
    <row r="2877" spans="4:4">
      <c r="D2877" s="10"/>
    </row>
    <row r="2878" spans="4:4">
      <c r="D2878" s="10"/>
    </row>
    <row r="2879" spans="4:4">
      <c r="D2879" s="10"/>
    </row>
    <row r="2880" spans="4:4">
      <c r="D2880" s="10"/>
    </row>
    <row r="2881" spans="4:4">
      <c r="D2881" s="10"/>
    </row>
    <row r="2882" spans="4:4">
      <c r="D2882" s="10"/>
    </row>
    <row r="2883" spans="4:4">
      <c r="D2883" s="10"/>
    </row>
    <row r="2884" spans="4:4">
      <c r="D2884" s="10"/>
    </row>
    <row r="2885" spans="4:4">
      <c r="D2885" s="10"/>
    </row>
    <row r="2886" spans="4:4">
      <c r="D2886" s="10"/>
    </row>
    <row r="2887" spans="4:4">
      <c r="D2887" s="10"/>
    </row>
    <row r="2888" spans="4:4">
      <c r="D2888" s="10"/>
    </row>
    <row r="2889" spans="4:4">
      <c r="D2889" s="10"/>
    </row>
    <row r="2890" spans="4:4">
      <c r="D2890" s="10"/>
    </row>
    <row r="2891" spans="4:4">
      <c r="D2891" s="10"/>
    </row>
    <row r="2892" spans="4:4">
      <c r="D2892" s="10"/>
    </row>
    <row r="2893" spans="4:4">
      <c r="D2893" s="10"/>
    </row>
    <row r="2894" spans="4:4">
      <c r="D2894" s="10"/>
    </row>
    <row r="2895" spans="4:4">
      <c r="D2895" s="10"/>
    </row>
    <row r="2896" spans="4:4">
      <c r="D2896" s="10"/>
    </row>
    <row r="2897" spans="4:4">
      <c r="D2897" s="10"/>
    </row>
    <row r="2898" spans="4:4">
      <c r="D2898" s="10"/>
    </row>
    <row r="2899" spans="4:4">
      <c r="D2899" s="10"/>
    </row>
    <row r="2900" spans="4:4">
      <c r="D2900" s="10"/>
    </row>
    <row r="2901" spans="4:4">
      <c r="D2901" s="10"/>
    </row>
    <row r="2902" spans="4:4">
      <c r="D2902" s="10"/>
    </row>
    <row r="2903" spans="4:4">
      <c r="D2903" s="10"/>
    </row>
    <row r="2904" spans="4:4">
      <c r="D2904" s="10"/>
    </row>
    <row r="2905" spans="4:4">
      <c r="D2905" s="10"/>
    </row>
    <row r="2906" spans="4:4">
      <c r="D2906" s="10"/>
    </row>
    <row r="2907" spans="4:4">
      <c r="D2907" s="10"/>
    </row>
    <row r="2908" spans="4:4">
      <c r="D2908" s="10"/>
    </row>
    <row r="2909" spans="4:4">
      <c r="D2909" s="10"/>
    </row>
    <row r="2910" spans="4:4">
      <c r="D2910" s="10"/>
    </row>
    <row r="2911" spans="4:4">
      <c r="D2911" s="10"/>
    </row>
    <row r="2912" spans="4:4">
      <c r="D2912" s="10"/>
    </row>
    <row r="2913" spans="4:4">
      <c r="D2913" s="10"/>
    </row>
    <row r="2914" spans="4:4">
      <c r="D2914" s="10"/>
    </row>
    <row r="2915" spans="4:4">
      <c r="D2915" s="10"/>
    </row>
    <row r="2916" spans="4:4">
      <c r="D2916" s="10"/>
    </row>
    <row r="2917" spans="4:4">
      <c r="D2917" s="10"/>
    </row>
    <row r="2918" spans="4:4">
      <c r="D2918" s="10"/>
    </row>
    <row r="2919" spans="4:4">
      <c r="D2919" s="10"/>
    </row>
    <row r="2920" spans="4:4">
      <c r="D2920" s="10"/>
    </row>
    <row r="2921" spans="4:4">
      <c r="D2921" s="10"/>
    </row>
    <row r="2922" spans="4:4">
      <c r="D2922" s="10"/>
    </row>
    <row r="2923" spans="4:4">
      <c r="D2923" s="10"/>
    </row>
    <row r="2924" spans="4:4">
      <c r="D2924" s="10"/>
    </row>
    <row r="2925" spans="4:4">
      <c r="D2925" s="10"/>
    </row>
    <row r="2926" spans="4:4">
      <c r="D2926" s="10"/>
    </row>
    <row r="2927" spans="4:4">
      <c r="D2927" s="10"/>
    </row>
    <row r="2928" spans="4:4">
      <c r="D2928" s="10"/>
    </row>
    <row r="2929" spans="4:4">
      <c r="D2929" s="10"/>
    </row>
    <row r="2930" spans="4:4">
      <c r="D2930" s="10"/>
    </row>
    <row r="2931" spans="4:4">
      <c r="D2931" s="10"/>
    </row>
    <row r="2932" spans="4:4">
      <c r="D2932" s="10"/>
    </row>
    <row r="2933" spans="4:4">
      <c r="D2933" s="10"/>
    </row>
    <row r="2934" spans="4:4">
      <c r="D2934" s="10"/>
    </row>
    <row r="2935" spans="4:4">
      <c r="D2935" s="10"/>
    </row>
    <row r="2936" spans="4:4">
      <c r="D2936" s="10"/>
    </row>
    <row r="2937" spans="4:4">
      <c r="D2937" s="10"/>
    </row>
    <row r="2938" spans="4:4">
      <c r="D2938" s="10"/>
    </row>
    <row r="2939" spans="4:4">
      <c r="D2939" s="10"/>
    </row>
    <row r="2940" spans="4:4">
      <c r="D2940" s="10"/>
    </row>
    <row r="2941" spans="4:4">
      <c r="D2941" s="10"/>
    </row>
    <row r="2942" spans="4:4">
      <c r="D2942" s="10"/>
    </row>
    <row r="2943" spans="4:4">
      <c r="D2943" s="10"/>
    </row>
    <row r="2944" spans="4:4">
      <c r="D2944" s="10"/>
    </row>
    <row r="2945" spans="4:4">
      <c r="D2945" s="10"/>
    </row>
    <row r="2946" spans="4:4">
      <c r="D2946" s="10"/>
    </row>
    <row r="2947" spans="4:4">
      <c r="D2947" s="10"/>
    </row>
    <row r="2948" spans="4:4">
      <c r="D2948" s="10"/>
    </row>
    <row r="2949" spans="4:4">
      <c r="D2949" s="10"/>
    </row>
    <row r="2950" spans="4:4">
      <c r="D2950" s="10"/>
    </row>
    <row r="2951" spans="4:4">
      <c r="D2951" s="10"/>
    </row>
    <row r="2952" spans="4:4">
      <c r="D2952" s="10"/>
    </row>
    <row r="2953" spans="4:4">
      <c r="D2953" s="10"/>
    </row>
    <row r="2954" spans="4:4">
      <c r="D2954" s="10"/>
    </row>
    <row r="2955" spans="4:4">
      <c r="D2955" s="10"/>
    </row>
    <row r="2956" spans="4:4">
      <c r="D2956" s="10"/>
    </row>
    <row r="2957" spans="4:4">
      <c r="D2957" s="10"/>
    </row>
    <row r="2958" spans="4:4">
      <c r="D2958" s="10"/>
    </row>
    <row r="2959" spans="4:4">
      <c r="D2959" s="10"/>
    </row>
    <row r="2960" spans="4:4">
      <c r="D2960" s="10"/>
    </row>
    <row r="2961" spans="4:4">
      <c r="D2961" s="10"/>
    </row>
    <row r="2962" spans="4:4">
      <c r="D2962" s="10"/>
    </row>
    <row r="2963" spans="4:4">
      <c r="D2963" s="10"/>
    </row>
    <row r="2964" spans="4:4">
      <c r="D2964" s="10"/>
    </row>
    <row r="2965" spans="4:4">
      <c r="D2965" s="10"/>
    </row>
    <row r="2966" spans="4:4">
      <c r="D2966" s="10"/>
    </row>
    <row r="2967" spans="4:4">
      <c r="D2967" s="10"/>
    </row>
    <row r="2968" spans="4:4">
      <c r="D2968" s="10"/>
    </row>
    <row r="2969" spans="4:4">
      <c r="D2969" s="10"/>
    </row>
    <row r="2970" spans="4:4">
      <c r="D2970" s="10"/>
    </row>
    <row r="2971" spans="4:4">
      <c r="D2971" s="10"/>
    </row>
    <row r="2972" spans="4:4">
      <c r="D2972" s="10"/>
    </row>
    <row r="2973" spans="4:4">
      <c r="D2973" s="10"/>
    </row>
    <row r="2974" spans="4:4">
      <c r="D2974" s="10"/>
    </row>
    <row r="2975" spans="4:4">
      <c r="D2975" s="10"/>
    </row>
    <row r="2976" spans="4:4">
      <c r="D2976" s="10"/>
    </row>
    <row r="2977" spans="4:4">
      <c r="D2977" s="10"/>
    </row>
    <row r="2978" spans="4:4">
      <c r="D2978" s="10"/>
    </row>
    <row r="2979" spans="4:4">
      <c r="D2979" s="10"/>
    </row>
    <row r="2980" spans="4:4">
      <c r="D2980" s="10"/>
    </row>
    <row r="2981" spans="4:4">
      <c r="D2981" s="10"/>
    </row>
    <row r="2982" spans="4:4">
      <c r="D2982" s="10"/>
    </row>
    <row r="2983" spans="4:4">
      <c r="D2983" s="10"/>
    </row>
    <row r="2984" spans="4:4">
      <c r="D2984" s="10"/>
    </row>
    <row r="2985" spans="4:4">
      <c r="D2985" s="10"/>
    </row>
    <row r="2986" spans="4:4">
      <c r="D2986" s="10"/>
    </row>
    <row r="2987" spans="4:4">
      <c r="D2987" s="10"/>
    </row>
    <row r="2988" spans="4:4">
      <c r="D2988" s="10"/>
    </row>
    <row r="2989" spans="4:4">
      <c r="D2989" s="10"/>
    </row>
    <row r="2990" spans="4:4">
      <c r="D2990" s="10"/>
    </row>
    <row r="2991" spans="4:4">
      <c r="D2991" s="10"/>
    </row>
    <row r="2992" spans="4:4">
      <c r="D2992" s="10"/>
    </row>
    <row r="2993" spans="4:4">
      <c r="D2993" s="10"/>
    </row>
    <row r="2994" spans="4:4">
      <c r="D2994" s="10"/>
    </row>
    <row r="2995" spans="4:4">
      <c r="D2995" s="10"/>
    </row>
    <row r="2996" spans="4:4">
      <c r="D2996" s="10"/>
    </row>
    <row r="2997" spans="4:4">
      <c r="D2997" s="10"/>
    </row>
    <row r="2998" spans="4:4">
      <c r="D2998" s="10"/>
    </row>
    <row r="2999" spans="4:4">
      <c r="D2999" s="10"/>
    </row>
    <row r="3000" spans="4:4">
      <c r="D3000" s="10"/>
    </row>
    <row r="3001" spans="4:4">
      <c r="D3001" s="10"/>
    </row>
    <row r="3002" spans="4:4">
      <c r="D3002" s="10"/>
    </row>
    <row r="3003" spans="4:4">
      <c r="D3003" s="10"/>
    </row>
    <row r="3004" spans="4:4">
      <c r="D3004" s="10"/>
    </row>
    <row r="3005" spans="4:4">
      <c r="D3005" s="10"/>
    </row>
    <row r="3006" spans="4:4">
      <c r="D3006" s="10"/>
    </row>
    <row r="3007" spans="4:4">
      <c r="D3007" s="10"/>
    </row>
    <row r="3008" spans="4:4">
      <c r="D3008" s="10"/>
    </row>
    <row r="3009" spans="4:4">
      <c r="D3009" s="10"/>
    </row>
    <row r="3010" spans="4:4">
      <c r="D3010" s="10"/>
    </row>
    <row r="3011" spans="4:4">
      <c r="D3011" s="10"/>
    </row>
    <row r="3012" spans="4:4">
      <c r="D3012" s="10"/>
    </row>
    <row r="3013" spans="4:4">
      <c r="D3013" s="10"/>
    </row>
    <row r="3014" spans="4:4">
      <c r="D3014" s="10"/>
    </row>
    <row r="3015" spans="4:4">
      <c r="D3015" s="10"/>
    </row>
    <row r="3016" spans="4:4">
      <c r="D3016" s="10"/>
    </row>
    <row r="3017" spans="4:4">
      <c r="D3017" s="10"/>
    </row>
    <row r="3018" spans="4:4">
      <c r="D3018" s="10"/>
    </row>
    <row r="3019" spans="4:4">
      <c r="D3019" s="10"/>
    </row>
    <row r="3020" spans="4:4">
      <c r="D3020" s="10"/>
    </row>
    <row r="3021" spans="4:4">
      <c r="D3021" s="10"/>
    </row>
    <row r="3022" spans="4:4">
      <c r="D3022" s="10"/>
    </row>
    <row r="3023" spans="4:4">
      <c r="D3023" s="10"/>
    </row>
    <row r="3024" spans="4:4">
      <c r="D3024" s="10"/>
    </row>
    <row r="3025" spans="4:4">
      <c r="D3025" s="10"/>
    </row>
    <row r="3026" spans="4:4">
      <c r="D3026" s="10"/>
    </row>
    <row r="3027" spans="4:4">
      <c r="D3027" s="10"/>
    </row>
    <row r="3028" spans="4:4">
      <c r="D3028" s="10"/>
    </row>
    <row r="3029" spans="4:4">
      <c r="D3029" s="10"/>
    </row>
    <row r="3030" spans="4:4">
      <c r="D3030" s="10"/>
    </row>
    <row r="3031" spans="4:4">
      <c r="D3031" s="10"/>
    </row>
    <row r="3032" spans="4:4">
      <c r="D3032" s="10"/>
    </row>
    <row r="3033" spans="4:4">
      <c r="D3033" s="10"/>
    </row>
    <row r="3034" spans="4:4">
      <c r="D3034" s="10"/>
    </row>
    <row r="3035" spans="4:4">
      <c r="D3035" s="10"/>
    </row>
    <row r="3036" spans="4:4">
      <c r="D3036" s="10"/>
    </row>
    <row r="3037" spans="4:4">
      <c r="D3037" s="10"/>
    </row>
    <row r="3038" spans="4:4">
      <c r="D3038" s="10"/>
    </row>
    <row r="3039" spans="4:4">
      <c r="D3039" s="10"/>
    </row>
    <row r="3040" spans="4:4">
      <c r="D3040" s="10"/>
    </row>
    <row r="3041" spans="4:4">
      <c r="D3041" s="10"/>
    </row>
    <row r="3042" spans="4:4">
      <c r="D3042" s="10"/>
    </row>
    <row r="3043" spans="4:4">
      <c r="D3043" s="10"/>
    </row>
    <row r="3044" spans="4:4">
      <c r="D3044" s="10"/>
    </row>
    <row r="3045" spans="4:4">
      <c r="D3045" s="10"/>
    </row>
    <row r="3046" spans="4:4">
      <c r="D3046" s="10"/>
    </row>
    <row r="3047" spans="4:4">
      <c r="D3047" s="10"/>
    </row>
    <row r="3048" spans="4:4">
      <c r="D3048" s="10"/>
    </row>
    <row r="3049" spans="4:4">
      <c r="D3049" s="10"/>
    </row>
    <row r="3050" spans="4:4">
      <c r="D3050" s="10"/>
    </row>
    <row r="3051" spans="4:4">
      <c r="D3051" s="10"/>
    </row>
    <row r="3052" spans="4:4">
      <c r="D3052" s="10"/>
    </row>
    <row r="3053" spans="4:4">
      <c r="D3053" s="10"/>
    </row>
    <row r="3054" spans="4:4">
      <c r="D3054" s="10"/>
    </row>
    <row r="3055" spans="4:4">
      <c r="D3055" s="10"/>
    </row>
    <row r="3056" spans="4:4">
      <c r="D3056" s="10"/>
    </row>
    <row r="3057" spans="4:4">
      <c r="D3057" s="10"/>
    </row>
    <row r="3058" spans="4:4">
      <c r="D3058" s="10"/>
    </row>
    <row r="3059" spans="4:4">
      <c r="D3059" s="10"/>
    </row>
    <row r="3060" spans="4:4">
      <c r="D3060" s="10"/>
    </row>
    <row r="3061" spans="4:4">
      <c r="D3061" s="10"/>
    </row>
    <row r="3062" spans="4:4">
      <c r="D3062" s="10"/>
    </row>
    <row r="3063" spans="4:4">
      <c r="D3063" s="10"/>
    </row>
    <row r="3064" spans="4:4">
      <c r="D3064" s="10"/>
    </row>
    <row r="3065" spans="4:4">
      <c r="D3065" s="10"/>
    </row>
    <row r="3066" spans="4:4">
      <c r="D3066" s="10"/>
    </row>
    <row r="3067" spans="4:4">
      <c r="D3067" s="10"/>
    </row>
    <row r="3068" spans="4:4">
      <c r="D3068" s="10"/>
    </row>
    <row r="3069" spans="4:4">
      <c r="D3069" s="10"/>
    </row>
    <row r="3070" spans="4:4">
      <c r="D3070" s="10"/>
    </row>
    <row r="3071" spans="4:4">
      <c r="D3071" s="10"/>
    </row>
    <row r="3072" spans="4:4">
      <c r="D3072" s="10"/>
    </row>
    <row r="3073" spans="4:4">
      <c r="D3073" s="10"/>
    </row>
    <row r="3074" spans="4:4">
      <c r="D3074" s="10"/>
    </row>
    <row r="3075" spans="4:4">
      <c r="D3075" s="10"/>
    </row>
    <row r="3076" spans="4:4">
      <c r="D3076" s="10"/>
    </row>
    <row r="3077" spans="4:4">
      <c r="D3077" s="10"/>
    </row>
    <row r="3078" spans="4:4">
      <c r="D3078" s="10"/>
    </row>
    <row r="3079" spans="4:4">
      <c r="D3079" s="10"/>
    </row>
    <row r="3080" spans="4:4">
      <c r="D3080" s="10"/>
    </row>
    <row r="3081" spans="4:4">
      <c r="D3081" s="10"/>
    </row>
    <row r="3082" spans="4:4">
      <c r="D3082" s="10"/>
    </row>
    <row r="3083" spans="4:4">
      <c r="D3083" s="10"/>
    </row>
    <row r="3084" spans="4:4">
      <c r="D3084" s="10"/>
    </row>
    <row r="3085" spans="4:4">
      <c r="D3085" s="10"/>
    </row>
    <row r="3086" spans="4:4">
      <c r="D3086" s="10"/>
    </row>
    <row r="3087" spans="4:4">
      <c r="D3087" s="10"/>
    </row>
    <row r="3088" spans="4:4">
      <c r="D3088" s="10"/>
    </row>
    <row r="3089" spans="4:4">
      <c r="D3089" s="10"/>
    </row>
    <row r="3090" spans="4:4">
      <c r="D3090" s="10"/>
    </row>
    <row r="3091" spans="4:4">
      <c r="D3091" s="10"/>
    </row>
    <row r="3092" spans="4:4">
      <c r="D3092" s="10"/>
    </row>
    <row r="3093" spans="4:4">
      <c r="D3093" s="10"/>
    </row>
    <row r="3094" spans="4:4">
      <c r="D3094" s="10"/>
    </row>
    <row r="3095" spans="4:4">
      <c r="D3095" s="10"/>
    </row>
    <row r="3096" spans="4:4">
      <c r="D3096" s="10"/>
    </row>
    <row r="3097" spans="4:4">
      <c r="D3097" s="10"/>
    </row>
    <row r="3098" spans="4:4">
      <c r="D3098" s="10"/>
    </row>
    <row r="3099" spans="4:4">
      <c r="D3099" s="10"/>
    </row>
    <row r="3100" spans="4:4">
      <c r="D3100" s="10"/>
    </row>
    <row r="3101" spans="4:4">
      <c r="D3101" s="10"/>
    </row>
    <row r="3102" spans="4:4">
      <c r="D3102" s="10"/>
    </row>
    <row r="3103" spans="4:4">
      <c r="D3103" s="10"/>
    </row>
    <row r="3104" spans="4:4">
      <c r="D3104" s="10"/>
    </row>
    <row r="3105" spans="4:4">
      <c r="D3105" s="10"/>
    </row>
    <row r="3106" spans="4:4">
      <c r="D3106" s="10"/>
    </row>
    <row r="3107" spans="4:4">
      <c r="D3107" s="10"/>
    </row>
    <row r="3108" spans="4:4">
      <c r="D3108" s="10"/>
    </row>
    <row r="3109" spans="4:4">
      <c r="D3109" s="10"/>
    </row>
    <row r="3110" spans="4:4">
      <c r="D3110" s="10"/>
    </row>
    <row r="3111" spans="4:4">
      <c r="D3111" s="10"/>
    </row>
    <row r="3112" spans="4:4">
      <c r="D3112" s="10"/>
    </row>
    <row r="3113" spans="4:4">
      <c r="D3113" s="10"/>
    </row>
    <row r="3114" spans="4:4">
      <c r="D3114" s="10"/>
    </row>
    <row r="3115" spans="4:4">
      <c r="D3115" s="10"/>
    </row>
    <row r="3116" spans="4:4">
      <c r="D3116" s="10"/>
    </row>
    <row r="3117" spans="4:4">
      <c r="D3117" s="10"/>
    </row>
    <row r="3118" spans="4:4">
      <c r="D3118" s="10"/>
    </row>
    <row r="3119" spans="4:4">
      <c r="D3119" s="10"/>
    </row>
    <row r="3120" spans="4:4">
      <c r="D3120" s="10"/>
    </row>
    <row r="3121" spans="4:4">
      <c r="D3121" s="10"/>
    </row>
    <row r="3122" spans="4:4">
      <c r="D3122" s="10"/>
    </row>
    <row r="3123" spans="4:4">
      <c r="D3123" s="10"/>
    </row>
    <row r="3124" spans="4:4">
      <c r="D3124" s="10"/>
    </row>
    <row r="3125" spans="4:4">
      <c r="D3125" s="10"/>
    </row>
    <row r="3126" spans="4:4">
      <c r="D3126" s="10"/>
    </row>
    <row r="3127" spans="4:4">
      <c r="D3127" s="10"/>
    </row>
    <row r="3128" spans="4:4">
      <c r="D3128" s="10"/>
    </row>
    <row r="3129" spans="4:4">
      <c r="D3129" s="10"/>
    </row>
    <row r="3130" spans="4:4">
      <c r="D3130" s="10"/>
    </row>
    <row r="3131" spans="4:4">
      <c r="D3131" s="10"/>
    </row>
    <row r="3132" spans="4:4">
      <c r="D3132" s="10"/>
    </row>
    <row r="3133" spans="4:4">
      <c r="D3133" s="10"/>
    </row>
    <row r="3134" spans="4:4">
      <c r="D3134" s="10"/>
    </row>
    <row r="3135" spans="4:4">
      <c r="D3135" s="10"/>
    </row>
    <row r="3136" spans="4:4">
      <c r="D3136" s="10"/>
    </row>
    <row r="3137" spans="4:4">
      <c r="D3137" s="10"/>
    </row>
    <row r="3138" spans="4:4">
      <c r="D3138" s="10"/>
    </row>
    <row r="3139" spans="4:4">
      <c r="D3139" s="10"/>
    </row>
    <row r="3140" spans="4:4">
      <c r="D3140" s="10"/>
    </row>
    <row r="3141" spans="4:4">
      <c r="D3141" s="10"/>
    </row>
    <row r="3142" spans="4:4">
      <c r="D3142" s="10"/>
    </row>
    <row r="3143" spans="4:4">
      <c r="D3143" s="10"/>
    </row>
    <row r="3144" spans="4:4">
      <c r="D3144" s="10"/>
    </row>
    <row r="3145" spans="4:4">
      <c r="D3145" s="10"/>
    </row>
    <row r="3146" spans="4:4">
      <c r="D3146" s="10"/>
    </row>
    <row r="3147" spans="4:4">
      <c r="D3147" s="10"/>
    </row>
    <row r="3148" spans="4:4">
      <c r="D3148" s="10"/>
    </row>
    <row r="3149" spans="4:4">
      <c r="D3149" s="10"/>
    </row>
    <row r="3150" spans="4:4">
      <c r="D3150" s="10"/>
    </row>
    <row r="3151" spans="4:4">
      <c r="D3151" s="10"/>
    </row>
    <row r="3152" spans="4:4">
      <c r="D3152" s="10"/>
    </row>
    <row r="3153" spans="4:4">
      <c r="D3153" s="10"/>
    </row>
    <row r="3154" spans="4:4">
      <c r="D3154" s="10"/>
    </row>
    <row r="3155" spans="4:4">
      <c r="D3155" s="10"/>
    </row>
    <row r="3156" spans="4:4">
      <c r="D3156" s="10"/>
    </row>
    <row r="3157" spans="4:4">
      <c r="D3157" s="10"/>
    </row>
    <row r="3158" spans="4:4">
      <c r="D3158" s="10"/>
    </row>
    <row r="3159" spans="4:4">
      <c r="D3159" s="10"/>
    </row>
    <row r="3160" spans="4:4">
      <c r="D3160" s="10"/>
    </row>
    <row r="3161" spans="4:4">
      <c r="D3161" s="10"/>
    </row>
    <row r="3162" spans="4:4">
      <c r="D3162" s="10"/>
    </row>
    <row r="3163" spans="4:4">
      <c r="D3163" s="10"/>
    </row>
    <row r="3164" spans="4:4">
      <c r="D3164" s="10"/>
    </row>
    <row r="3165" spans="4:4">
      <c r="D3165" s="10"/>
    </row>
    <row r="3166" spans="4:4">
      <c r="D3166" s="10"/>
    </row>
    <row r="3167" spans="4:4">
      <c r="D3167" s="10"/>
    </row>
    <row r="3168" spans="4:4">
      <c r="D3168" s="10"/>
    </row>
    <row r="3169" spans="4:4">
      <c r="D3169" s="10"/>
    </row>
    <row r="3170" spans="4:4">
      <c r="D3170" s="10"/>
    </row>
    <row r="3171" spans="4:4">
      <c r="D3171" s="10"/>
    </row>
    <row r="3172" spans="4:4">
      <c r="D3172" s="10"/>
    </row>
    <row r="3173" spans="4:4">
      <c r="D3173" s="10"/>
    </row>
    <row r="3174" spans="4:4">
      <c r="D3174" s="10"/>
    </row>
    <row r="3175" spans="4:4">
      <c r="D3175" s="10"/>
    </row>
    <row r="3176" spans="4:4">
      <c r="D3176" s="10"/>
    </row>
    <row r="3177" spans="4:4">
      <c r="D3177" s="10"/>
    </row>
    <row r="3178" spans="4:4">
      <c r="D3178" s="10"/>
    </row>
    <row r="3179" spans="4:4">
      <c r="D3179" s="10"/>
    </row>
    <row r="3180" spans="4:4">
      <c r="D3180" s="10"/>
    </row>
    <row r="3181" spans="4:4">
      <c r="D3181" s="10"/>
    </row>
    <row r="3182" spans="4:4">
      <c r="D3182" s="10"/>
    </row>
    <row r="3183" spans="4:4">
      <c r="D3183" s="10"/>
    </row>
    <row r="3184" spans="4:4">
      <c r="D3184" s="10"/>
    </row>
    <row r="3185" spans="4:4">
      <c r="D3185" s="10"/>
    </row>
    <row r="3186" spans="4:4">
      <c r="D3186" s="10"/>
    </row>
    <row r="3187" spans="4:4">
      <c r="D3187" s="10"/>
    </row>
    <row r="3188" spans="4:4">
      <c r="D3188" s="10"/>
    </row>
    <row r="3189" spans="4:4">
      <c r="D3189" s="10"/>
    </row>
    <row r="3190" spans="4:4">
      <c r="D3190" s="10"/>
    </row>
    <row r="3191" spans="4:4">
      <c r="D3191" s="10"/>
    </row>
    <row r="3192" spans="4:4">
      <c r="D3192" s="10"/>
    </row>
    <row r="3193" spans="4:4">
      <c r="D3193" s="10"/>
    </row>
    <row r="3194" spans="4:4">
      <c r="D3194" s="10"/>
    </row>
    <row r="3195" spans="4:4">
      <c r="D3195" s="10"/>
    </row>
    <row r="3196" spans="4:4">
      <c r="D3196" s="10"/>
    </row>
    <row r="3197" spans="4:4">
      <c r="D3197" s="10"/>
    </row>
    <row r="3198" spans="4:4">
      <c r="D3198" s="10"/>
    </row>
    <row r="3199" spans="4:4">
      <c r="D3199" s="10"/>
    </row>
    <row r="3200" spans="4:4">
      <c r="D3200" s="10"/>
    </row>
    <row r="3201" spans="4:4">
      <c r="D3201" s="10"/>
    </row>
    <row r="3202" spans="4:4">
      <c r="D3202" s="10"/>
    </row>
    <row r="3203" spans="4:4">
      <c r="D3203" s="10"/>
    </row>
    <row r="3204" spans="4:4">
      <c r="D3204" s="10"/>
    </row>
    <row r="3205" spans="4:4">
      <c r="D3205" s="10"/>
    </row>
    <row r="3206" spans="4:4">
      <c r="D3206" s="10"/>
    </row>
    <row r="3207" spans="4:4">
      <c r="D3207" s="10"/>
    </row>
    <row r="3208" spans="4:4">
      <c r="D3208" s="10"/>
    </row>
    <row r="3209" spans="4:4">
      <c r="D3209" s="10"/>
    </row>
    <row r="3210" spans="4:4">
      <c r="D3210" s="10"/>
    </row>
    <row r="3211" spans="4:4">
      <c r="D3211" s="10"/>
    </row>
    <row r="3212" spans="4:4">
      <c r="D3212" s="10"/>
    </row>
    <row r="3213" spans="4:4">
      <c r="D3213" s="10"/>
    </row>
    <row r="3214" spans="4:4">
      <c r="D3214" s="10"/>
    </row>
    <row r="3215" spans="4:4">
      <c r="D3215" s="10"/>
    </row>
    <row r="3216" spans="4:4">
      <c r="D3216" s="10"/>
    </row>
    <row r="3217" spans="4:4">
      <c r="D3217" s="10"/>
    </row>
    <row r="3218" spans="4:4">
      <c r="D3218" s="10"/>
    </row>
    <row r="3219" spans="4:4">
      <c r="D3219" s="10"/>
    </row>
    <row r="3220" spans="4:4">
      <c r="D3220" s="10"/>
    </row>
    <row r="3221" spans="4:4">
      <c r="D3221" s="10"/>
    </row>
    <row r="3222" spans="4:4">
      <c r="D3222" s="10"/>
    </row>
    <row r="3223" spans="4:4">
      <c r="D3223" s="10"/>
    </row>
    <row r="3224" spans="4:4">
      <c r="D3224" s="10"/>
    </row>
    <row r="3225" spans="4:4">
      <c r="D3225" s="10"/>
    </row>
    <row r="3226" spans="4:4">
      <c r="D3226" s="10"/>
    </row>
    <row r="3227" spans="4:4">
      <c r="D3227" s="10"/>
    </row>
    <row r="3228" spans="4:4">
      <c r="D3228" s="10"/>
    </row>
    <row r="3229" spans="4:4">
      <c r="D3229" s="10"/>
    </row>
    <row r="3230" spans="4:4">
      <c r="D3230" s="10"/>
    </row>
    <row r="3231" spans="4:4">
      <c r="D3231" s="10"/>
    </row>
    <row r="3232" spans="4:4">
      <c r="D3232" s="10"/>
    </row>
    <row r="3233" spans="4:4">
      <c r="D3233" s="10"/>
    </row>
    <row r="3234" spans="4:4">
      <c r="D3234" s="10"/>
    </row>
    <row r="3235" spans="4:4">
      <c r="D3235" s="10"/>
    </row>
    <row r="3236" spans="4:4">
      <c r="D3236" s="10"/>
    </row>
    <row r="3237" spans="4:4">
      <c r="D3237" s="10"/>
    </row>
    <row r="3238" spans="4:4">
      <c r="D3238" s="10"/>
    </row>
    <row r="3239" spans="4:4">
      <c r="D3239" s="10"/>
    </row>
    <row r="3240" spans="4:4">
      <c r="D3240" s="10"/>
    </row>
    <row r="3241" spans="4:4">
      <c r="D3241" s="10"/>
    </row>
    <row r="3242" spans="4:4">
      <c r="D3242" s="10"/>
    </row>
    <row r="3243" spans="4:4">
      <c r="D3243" s="10"/>
    </row>
    <row r="3244" spans="4:4">
      <c r="D3244" s="10"/>
    </row>
    <row r="3245" spans="4:4">
      <c r="D3245" s="10"/>
    </row>
    <row r="3246" spans="4:4">
      <c r="D3246" s="10"/>
    </row>
    <row r="3247" spans="4:4">
      <c r="D3247" s="10"/>
    </row>
    <row r="3248" spans="4:4">
      <c r="D3248" s="10"/>
    </row>
    <row r="3249" spans="4:4">
      <c r="D3249" s="10"/>
    </row>
    <row r="3250" spans="4:4">
      <c r="D3250" s="10"/>
    </row>
    <row r="3251" spans="4:4">
      <c r="D3251" s="10"/>
    </row>
    <row r="3252" spans="4:4">
      <c r="D3252" s="10"/>
    </row>
    <row r="3253" spans="4:4">
      <c r="D3253" s="10"/>
    </row>
    <row r="3254" spans="4:4">
      <c r="D3254" s="10"/>
    </row>
    <row r="3255" spans="4:4">
      <c r="D3255" s="10"/>
    </row>
    <row r="3256" spans="4:4">
      <c r="D3256" s="10"/>
    </row>
    <row r="3257" spans="4:4">
      <c r="D3257" s="10"/>
    </row>
    <row r="3258" spans="4:4">
      <c r="D3258" s="10"/>
    </row>
    <row r="3259" spans="4:4">
      <c r="D3259" s="10"/>
    </row>
    <row r="3260" spans="4:4">
      <c r="D3260" s="10"/>
    </row>
    <row r="3261" spans="4:4">
      <c r="D3261" s="10"/>
    </row>
    <row r="3262" spans="4:4">
      <c r="D3262" s="10"/>
    </row>
    <row r="3263" spans="4:4">
      <c r="D3263" s="10"/>
    </row>
    <row r="3264" spans="4:4">
      <c r="D3264" s="10"/>
    </row>
    <row r="3265" spans="4:4">
      <c r="D3265" s="10"/>
    </row>
    <row r="3266" spans="4:4">
      <c r="D3266" s="10"/>
    </row>
    <row r="3267" spans="4:4">
      <c r="D3267" s="10"/>
    </row>
    <row r="3268" spans="4:4">
      <c r="D3268" s="10"/>
    </row>
    <row r="3269" spans="4:4">
      <c r="D3269" s="10"/>
    </row>
    <row r="3270" spans="4:4">
      <c r="D3270" s="10"/>
    </row>
    <row r="3271" spans="4:4">
      <c r="D3271" s="10"/>
    </row>
    <row r="3272" spans="4:4">
      <c r="D3272" s="10"/>
    </row>
    <row r="3273" spans="4:4">
      <c r="D3273" s="10"/>
    </row>
    <row r="3274" spans="4:4">
      <c r="D3274" s="10"/>
    </row>
    <row r="3275" spans="4:4">
      <c r="D3275" s="10"/>
    </row>
    <row r="3276" spans="4:4">
      <c r="D3276" s="10"/>
    </row>
    <row r="3277" spans="4:4">
      <c r="D3277" s="10"/>
    </row>
    <row r="3278" spans="4:4">
      <c r="D3278" s="10"/>
    </row>
    <row r="3279" spans="4:4">
      <c r="D3279" s="10"/>
    </row>
    <row r="3280" spans="4:4">
      <c r="D3280" s="10"/>
    </row>
    <row r="3281" spans="4:4">
      <c r="D3281" s="10"/>
    </row>
    <row r="3282" spans="4:4">
      <c r="D3282" s="10"/>
    </row>
    <row r="3283" spans="4:4">
      <c r="D3283" s="10"/>
    </row>
    <row r="3284" spans="4:4">
      <c r="D3284" s="10"/>
    </row>
    <row r="3285" spans="4:4">
      <c r="D3285" s="10"/>
    </row>
    <row r="3286" spans="4:4">
      <c r="D3286" s="10"/>
    </row>
    <row r="3287" spans="4:4">
      <c r="D3287" s="10"/>
    </row>
    <row r="3288" spans="4:4">
      <c r="D3288" s="10"/>
    </row>
    <row r="3289" spans="4:4">
      <c r="D3289" s="10"/>
    </row>
    <row r="3290" spans="4:4">
      <c r="D3290" s="10"/>
    </row>
    <row r="3291" spans="4:4">
      <c r="D3291" s="10"/>
    </row>
    <row r="3292" spans="4:4">
      <c r="D3292" s="10"/>
    </row>
    <row r="3293" spans="4:4">
      <c r="D3293" s="10"/>
    </row>
    <row r="3294" spans="4:4">
      <c r="D3294" s="10"/>
    </row>
    <row r="3295" spans="4:4">
      <c r="D3295" s="10"/>
    </row>
    <row r="3296" spans="4:4">
      <c r="D3296" s="10"/>
    </row>
    <row r="3297" spans="4:4">
      <c r="D3297" s="10"/>
    </row>
    <row r="3298" spans="4:4">
      <c r="D3298" s="10"/>
    </row>
    <row r="3299" spans="4:4">
      <c r="D3299" s="10"/>
    </row>
    <row r="3300" spans="4:4">
      <c r="D3300" s="10"/>
    </row>
    <row r="3301" spans="4:4">
      <c r="D3301" s="10"/>
    </row>
    <row r="3302" spans="4:4">
      <c r="D3302" s="10"/>
    </row>
    <row r="3303" spans="4:4">
      <c r="D3303" s="10"/>
    </row>
    <row r="3304" spans="4:4">
      <c r="D3304" s="10"/>
    </row>
    <row r="3305" spans="4:4">
      <c r="D3305" s="10"/>
    </row>
    <row r="3306" spans="4:4">
      <c r="D3306" s="10"/>
    </row>
    <row r="3307" spans="4:4">
      <c r="D3307" s="10"/>
    </row>
    <row r="3308" spans="4:4">
      <c r="D3308" s="10"/>
    </row>
    <row r="3309" spans="4:4">
      <c r="D3309" s="10"/>
    </row>
    <row r="3310" spans="4:4">
      <c r="D3310" s="10"/>
    </row>
    <row r="3311" spans="4:4">
      <c r="D3311" s="10"/>
    </row>
    <row r="3312" spans="4:4">
      <c r="D3312" s="10"/>
    </row>
    <row r="3313" spans="4:4">
      <c r="D3313" s="10"/>
    </row>
    <row r="3314" spans="4:4">
      <c r="D3314" s="10"/>
    </row>
    <row r="3315" spans="4:4">
      <c r="D3315" s="10"/>
    </row>
    <row r="3316" spans="4:4">
      <c r="D3316" s="10"/>
    </row>
    <row r="3317" spans="4:4">
      <c r="D3317" s="10"/>
    </row>
    <row r="3318" spans="4:4">
      <c r="D3318" s="10"/>
    </row>
    <row r="3319" spans="4:4">
      <c r="D3319" s="10"/>
    </row>
    <row r="3320" spans="4:4">
      <c r="D3320" s="10"/>
    </row>
    <row r="3321" spans="4:4">
      <c r="D3321" s="10"/>
    </row>
    <row r="3322" spans="4:4">
      <c r="D3322" s="10"/>
    </row>
    <row r="3323" spans="4:4">
      <c r="D3323" s="10"/>
    </row>
    <row r="3324" spans="4:4">
      <c r="D3324" s="10"/>
    </row>
    <row r="3325" spans="4:4">
      <c r="D3325" s="10"/>
    </row>
    <row r="3326" spans="4:4">
      <c r="D3326" s="10"/>
    </row>
    <row r="3327" spans="4:4">
      <c r="D3327" s="10"/>
    </row>
    <row r="3328" spans="4:4">
      <c r="D3328" s="10"/>
    </row>
    <row r="3329" spans="4:4">
      <c r="D3329" s="10"/>
    </row>
    <row r="3330" spans="4:4">
      <c r="D3330" s="10"/>
    </row>
    <row r="3331" spans="4:4">
      <c r="D3331" s="10"/>
    </row>
    <row r="3332" spans="4:4">
      <c r="D3332" s="10"/>
    </row>
    <row r="3333" spans="4:4">
      <c r="D3333" s="10"/>
    </row>
    <row r="3334" spans="4:4">
      <c r="D3334" s="10"/>
    </row>
    <row r="3335" spans="4:4">
      <c r="D3335" s="10"/>
    </row>
    <row r="3336" spans="4:4">
      <c r="D3336" s="10"/>
    </row>
    <row r="3337" spans="4:4">
      <c r="D3337" s="10"/>
    </row>
    <row r="3338" spans="4:4">
      <c r="D3338" s="10"/>
    </row>
    <row r="3339" spans="4:4">
      <c r="D3339" s="10"/>
    </row>
    <row r="3340" spans="4:4">
      <c r="D3340" s="10"/>
    </row>
    <row r="3341" spans="4:4">
      <c r="D3341" s="10"/>
    </row>
    <row r="3342" spans="4:4">
      <c r="D3342" s="10"/>
    </row>
    <row r="3343" spans="4:4">
      <c r="D3343" s="10"/>
    </row>
    <row r="3344" spans="4:4">
      <c r="D3344" s="10"/>
    </row>
    <row r="3345" spans="4:4">
      <c r="D3345" s="10"/>
    </row>
    <row r="3346" spans="4:4">
      <c r="D3346" s="10"/>
    </row>
    <row r="3347" spans="4:4">
      <c r="D3347" s="10"/>
    </row>
    <row r="3348" spans="4:4">
      <c r="D3348" s="10"/>
    </row>
    <row r="3349" spans="4:4">
      <c r="D3349" s="10"/>
    </row>
    <row r="3350" spans="4:4">
      <c r="D3350" s="10"/>
    </row>
    <row r="3351" spans="4:4">
      <c r="D3351" s="10"/>
    </row>
    <row r="3352" spans="4:4">
      <c r="D3352" s="10"/>
    </row>
    <row r="3353" spans="4:4">
      <c r="D3353" s="10"/>
    </row>
    <row r="3354" spans="4:4">
      <c r="D3354" s="10"/>
    </row>
    <row r="3355" spans="4:4">
      <c r="D3355" s="10"/>
    </row>
    <row r="3356" spans="4:4">
      <c r="D3356" s="10"/>
    </row>
    <row r="3357" spans="4:4">
      <c r="D3357" s="10"/>
    </row>
    <row r="3358" spans="4:4">
      <c r="D3358" s="10"/>
    </row>
    <row r="3359" spans="4:4">
      <c r="D3359" s="10"/>
    </row>
    <row r="3360" spans="4:4">
      <c r="D3360" s="10"/>
    </row>
    <row r="3361" spans="4:4">
      <c r="D3361" s="10"/>
    </row>
    <row r="3362" spans="4:4">
      <c r="D3362" s="10"/>
    </row>
    <row r="3363" spans="4:4">
      <c r="D3363" s="10"/>
    </row>
    <row r="3364" spans="4:4">
      <c r="D3364" s="10"/>
    </row>
    <row r="3365" spans="4:4">
      <c r="D3365" s="10"/>
    </row>
    <row r="3366" spans="4:4">
      <c r="D3366" s="10"/>
    </row>
    <row r="3367" spans="4:4">
      <c r="D3367" s="10"/>
    </row>
    <row r="3368" spans="4:4">
      <c r="D3368" s="10"/>
    </row>
    <row r="3369" spans="4:4">
      <c r="D3369" s="10"/>
    </row>
    <row r="3370" spans="4:4">
      <c r="D3370" s="10"/>
    </row>
    <row r="3371" spans="4:4">
      <c r="D3371" s="10"/>
    </row>
    <row r="3372" spans="4:4">
      <c r="D3372" s="10"/>
    </row>
    <row r="3373" spans="4:4">
      <c r="D3373" s="10"/>
    </row>
    <row r="3374" spans="4:4">
      <c r="D3374" s="10"/>
    </row>
    <row r="3375" spans="4:4">
      <c r="D3375" s="10"/>
    </row>
    <row r="3376" spans="4:4">
      <c r="D3376" s="10"/>
    </row>
    <row r="3377" spans="4:4">
      <c r="D3377" s="10"/>
    </row>
    <row r="3378" spans="4:4">
      <c r="D3378" s="10"/>
    </row>
    <row r="3379" spans="4:4">
      <c r="D3379" s="10"/>
    </row>
    <row r="3380" spans="4:4">
      <c r="D3380" s="10"/>
    </row>
    <row r="3381" spans="4:4">
      <c r="D3381" s="10"/>
    </row>
    <row r="3382" spans="4:4">
      <c r="D3382" s="10"/>
    </row>
    <row r="3383" spans="4:4">
      <c r="D3383" s="10"/>
    </row>
    <row r="3384" spans="4:4">
      <c r="D3384" s="10"/>
    </row>
    <row r="3385" spans="4:4">
      <c r="D3385" s="10"/>
    </row>
    <row r="3386" spans="4:4">
      <c r="D3386" s="10"/>
    </row>
    <row r="3387" spans="4:4">
      <c r="D3387" s="10"/>
    </row>
    <row r="3388" spans="4:4">
      <c r="D3388" s="10"/>
    </row>
    <row r="3389" spans="4:4">
      <c r="D3389" s="10"/>
    </row>
    <row r="3390" spans="4:4">
      <c r="D3390" s="10"/>
    </row>
    <row r="3391" spans="4:4">
      <c r="D3391" s="10"/>
    </row>
    <row r="3392" spans="4:4">
      <c r="D3392" s="10"/>
    </row>
    <row r="3393" spans="4:4">
      <c r="D3393" s="10"/>
    </row>
    <row r="3394" spans="4:4">
      <c r="D3394" s="10"/>
    </row>
    <row r="3395" spans="4:4">
      <c r="D3395" s="10"/>
    </row>
    <row r="3396" spans="4:4">
      <c r="D3396" s="10"/>
    </row>
    <row r="3397" spans="4:4">
      <c r="D3397" s="10"/>
    </row>
    <row r="3398" spans="4:4">
      <c r="D3398" s="10"/>
    </row>
    <row r="3399" spans="4:4">
      <c r="D3399" s="10"/>
    </row>
    <row r="3400" spans="4:4">
      <c r="D3400" s="10"/>
    </row>
    <row r="3401" spans="4:4">
      <c r="D3401" s="10"/>
    </row>
    <row r="3402" spans="4:4">
      <c r="D3402" s="10"/>
    </row>
    <row r="3403" spans="4:4">
      <c r="D3403" s="10"/>
    </row>
    <row r="3404" spans="4:4">
      <c r="D3404" s="10"/>
    </row>
    <row r="3405" spans="4:4">
      <c r="D3405" s="10"/>
    </row>
    <row r="3406" spans="4:4">
      <c r="D3406" s="10"/>
    </row>
    <row r="3407" spans="4:4">
      <c r="D3407" s="10"/>
    </row>
    <row r="3408" spans="4:4">
      <c r="D3408" s="10"/>
    </row>
    <row r="3409" spans="4:4">
      <c r="D3409" s="10"/>
    </row>
    <row r="3410" spans="4:4">
      <c r="D3410" s="10"/>
    </row>
    <row r="3411" spans="4:4">
      <c r="D3411" s="10"/>
    </row>
    <row r="3412" spans="4:4">
      <c r="D3412" s="10"/>
    </row>
    <row r="3413" spans="4:4">
      <c r="D3413" s="10"/>
    </row>
    <row r="3414" spans="4:4">
      <c r="D3414" s="10"/>
    </row>
    <row r="3415" spans="4:4">
      <c r="D3415" s="10"/>
    </row>
    <row r="3416" spans="4:4">
      <c r="D3416" s="10"/>
    </row>
    <row r="3417" spans="4:4">
      <c r="D3417" s="10"/>
    </row>
    <row r="3418" spans="4:4">
      <c r="D3418" s="10"/>
    </row>
    <row r="3419" spans="4:4">
      <c r="D3419" s="10"/>
    </row>
    <row r="3420" spans="4:4">
      <c r="D3420" s="10"/>
    </row>
    <row r="3421" spans="4:4">
      <c r="D3421" s="10"/>
    </row>
    <row r="3422" spans="4:4">
      <c r="D3422" s="10"/>
    </row>
    <row r="3423" spans="4:4">
      <c r="D3423" s="10"/>
    </row>
    <row r="3424" spans="4:4">
      <c r="D3424" s="10"/>
    </row>
    <row r="3425" spans="4:4">
      <c r="D3425" s="10"/>
    </row>
    <row r="3426" spans="4:4">
      <c r="D3426" s="10"/>
    </row>
    <row r="3427" spans="4:4">
      <c r="D3427" s="10"/>
    </row>
    <row r="3428" spans="4:4">
      <c r="D3428" s="10"/>
    </row>
    <row r="3429" spans="4:4">
      <c r="D3429" s="10"/>
    </row>
    <row r="3430" spans="4:4">
      <c r="D3430" s="10"/>
    </row>
    <row r="3431" spans="4:4">
      <c r="D3431" s="10"/>
    </row>
    <row r="3432" spans="4:4">
      <c r="D3432" s="10"/>
    </row>
    <row r="3433" spans="4:4">
      <c r="D3433" s="10"/>
    </row>
    <row r="3434" spans="4:4">
      <c r="D3434" s="10"/>
    </row>
    <row r="3435" spans="4:4">
      <c r="D3435" s="10"/>
    </row>
    <row r="3436" spans="4:4">
      <c r="D3436" s="10"/>
    </row>
    <row r="3437" spans="4:4">
      <c r="D3437" s="10"/>
    </row>
    <row r="3438" spans="4:4">
      <c r="D3438" s="10"/>
    </row>
    <row r="3439" spans="4:4">
      <c r="D3439" s="10"/>
    </row>
    <row r="3440" spans="4:4">
      <c r="D3440" s="10"/>
    </row>
    <row r="3441" spans="4:4">
      <c r="D3441" s="10"/>
    </row>
    <row r="3442" spans="4:4">
      <c r="D3442" s="10"/>
    </row>
    <row r="3443" spans="4:4">
      <c r="D3443" s="10"/>
    </row>
    <row r="3444" spans="4:4">
      <c r="D3444" s="10"/>
    </row>
    <row r="3445" spans="4:4">
      <c r="D3445" s="10"/>
    </row>
    <row r="3446" spans="4:4">
      <c r="D3446" s="10"/>
    </row>
    <row r="3447" spans="4:4">
      <c r="D3447" s="10"/>
    </row>
    <row r="3448" spans="4:4">
      <c r="D3448" s="10"/>
    </row>
    <row r="3449" spans="4:4">
      <c r="D3449" s="10"/>
    </row>
    <row r="3450" spans="4:4">
      <c r="D3450" s="10"/>
    </row>
    <row r="3451" spans="4:4">
      <c r="D3451" s="10"/>
    </row>
    <row r="3452" spans="4:4">
      <c r="D3452" s="10"/>
    </row>
    <row r="3453" spans="4:4">
      <c r="D3453" s="10"/>
    </row>
    <row r="3454" spans="4:4">
      <c r="D3454" s="10"/>
    </row>
    <row r="3455" spans="4:4">
      <c r="D3455" s="10"/>
    </row>
    <row r="3456" spans="4:4">
      <c r="D3456" s="10"/>
    </row>
    <row r="3457" spans="4:4">
      <c r="D3457" s="10"/>
    </row>
    <row r="3458" spans="4:4">
      <c r="D3458" s="10"/>
    </row>
    <row r="3459" spans="4:4">
      <c r="D3459" s="10"/>
    </row>
    <row r="3460" spans="4:4">
      <c r="D3460" s="10"/>
    </row>
    <row r="3461" spans="4:4">
      <c r="D3461" s="10"/>
    </row>
    <row r="3462" spans="4:4">
      <c r="D3462" s="10"/>
    </row>
    <row r="3463" spans="4:4">
      <c r="D3463" s="10"/>
    </row>
    <row r="3464" spans="4:4">
      <c r="D3464" s="10"/>
    </row>
    <row r="3465" spans="4:4">
      <c r="D3465" s="10"/>
    </row>
    <row r="3466" spans="4:4">
      <c r="D3466" s="10"/>
    </row>
    <row r="3467" spans="4:4">
      <c r="D3467" s="10"/>
    </row>
    <row r="3468" spans="4:4">
      <c r="D3468" s="10"/>
    </row>
    <row r="3469" spans="4:4">
      <c r="D3469" s="10"/>
    </row>
    <row r="3470" spans="4:4">
      <c r="D3470" s="10"/>
    </row>
    <row r="3471" spans="4:4">
      <c r="D3471" s="10"/>
    </row>
    <row r="3472" spans="4:4">
      <c r="D3472" s="10"/>
    </row>
    <row r="3473" spans="4:4">
      <c r="D3473" s="10"/>
    </row>
    <row r="3474" spans="4:4">
      <c r="D3474" s="10"/>
    </row>
    <row r="3475" spans="4:4">
      <c r="D3475" s="10"/>
    </row>
    <row r="3476" spans="4:4">
      <c r="D3476" s="10"/>
    </row>
    <row r="3477" spans="4:4">
      <c r="D3477" s="10"/>
    </row>
    <row r="3478" spans="4:4">
      <c r="D3478" s="10"/>
    </row>
    <row r="3479" spans="4:4">
      <c r="D3479" s="10"/>
    </row>
    <row r="3480" spans="4:4">
      <c r="D3480" s="10"/>
    </row>
    <row r="3481" spans="4:4">
      <c r="D3481" s="10"/>
    </row>
    <row r="3482" spans="4:4">
      <c r="D3482" s="10"/>
    </row>
    <row r="3483" spans="4:4">
      <c r="D3483" s="10"/>
    </row>
    <row r="3484" spans="4:4">
      <c r="D3484" s="10"/>
    </row>
    <row r="3485" spans="4:4">
      <c r="D3485" s="10"/>
    </row>
    <row r="3486" spans="4:4">
      <c r="D3486" s="10"/>
    </row>
    <row r="3487" spans="4:4">
      <c r="D3487" s="10"/>
    </row>
    <row r="3488" spans="4:4">
      <c r="D3488" s="10"/>
    </row>
    <row r="3489" spans="4:4">
      <c r="D3489" s="10"/>
    </row>
    <row r="3490" spans="4:4">
      <c r="D3490" s="10"/>
    </row>
    <row r="3491" spans="4:4">
      <c r="D3491" s="10"/>
    </row>
    <row r="3492" spans="4:4">
      <c r="D3492" s="10"/>
    </row>
    <row r="3493" spans="4:4">
      <c r="D3493" s="10"/>
    </row>
    <row r="3494" spans="4:4">
      <c r="D3494" s="10"/>
    </row>
    <row r="3495" spans="4:4">
      <c r="D3495" s="10"/>
    </row>
    <row r="3496" spans="4:4">
      <c r="D3496" s="10"/>
    </row>
    <row r="3497" spans="4:4">
      <c r="D3497" s="10"/>
    </row>
    <row r="3498" spans="4:4">
      <c r="D3498" s="10"/>
    </row>
    <row r="3499" spans="4:4">
      <c r="D3499" s="10"/>
    </row>
    <row r="3500" spans="4:4">
      <c r="D3500" s="10"/>
    </row>
    <row r="3501" spans="4:4">
      <c r="D3501" s="10"/>
    </row>
    <row r="3502" spans="4:4">
      <c r="D3502" s="10"/>
    </row>
    <row r="3503" spans="4:4">
      <c r="D3503" s="10"/>
    </row>
    <row r="3504" spans="4:4">
      <c r="D3504" s="10"/>
    </row>
    <row r="3505" spans="4:4">
      <c r="D3505" s="10"/>
    </row>
    <row r="3506" spans="4:4">
      <c r="D3506" s="10"/>
    </row>
    <row r="3507" spans="4:4">
      <c r="D3507" s="10"/>
    </row>
    <row r="3508" spans="4:4">
      <c r="D3508" s="10"/>
    </row>
    <row r="3509" spans="4:4">
      <c r="D3509" s="10"/>
    </row>
    <row r="3510" spans="4:4">
      <c r="D3510" s="10"/>
    </row>
    <row r="3511" spans="4:4">
      <c r="D3511" s="10"/>
    </row>
    <row r="3512" spans="4:4">
      <c r="D3512" s="10"/>
    </row>
    <row r="3513" spans="4:4">
      <c r="D3513" s="10"/>
    </row>
    <row r="3514" spans="4:4">
      <c r="D3514" s="10"/>
    </row>
    <row r="3515" spans="4:4">
      <c r="D3515" s="10"/>
    </row>
    <row r="3516" spans="4:4">
      <c r="D3516" s="10"/>
    </row>
    <row r="3517" spans="4:4">
      <c r="D3517" s="10"/>
    </row>
    <row r="3518" spans="4:4">
      <c r="D3518" s="10"/>
    </row>
    <row r="3519" spans="4:4">
      <c r="D3519" s="10"/>
    </row>
    <row r="3520" spans="4:4">
      <c r="D3520" s="10"/>
    </row>
    <row r="3521" spans="4:4">
      <c r="D3521" s="10"/>
    </row>
    <row r="3522" spans="4:4">
      <c r="D3522" s="10"/>
    </row>
    <row r="3523" spans="4:4">
      <c r="D3523" s="10"/>
    </row>
    <row r="3524" spans="4:4">
      <c r="D3524" s="10"/>
    </row>
    <row r="3525" spans="4:4">
      <c r="D3525" s="10"/>
    </row>
    <row r="3526" spans="4:4">
      <c r="D3526" s="10"/>
    </row>
    <row r="3527" spans="4:4">
      <c r="D3527" s="10"/>
    </row>
    <row r="3528" spans="4:4">
      <c r="D3528" s="10"/>
    </row>
    <row r="3529" spans="4:4">
      <c r="D3529" s="10"/>
    </row>
    <row r="3530" spans="4:4">
      <c r="D3530" s="10"/>
    </row>
    <row r="3531" spans="4:4">
      <c r="D3531" s="10"/>
    </row>
    <row r="3532" spans="4:4">
      <c r="D3532" s="10"/>
    </row>
    <row r="3533" spans="4:4">
      <c r="D3533" s="10"/>
    </row>
    <row r="3534" spans="4:4">
      <c r="D3534" s="10"/>
    </row>
    <row r="3535" spans="4:4">
      <c r="D3535" s="10"/>
    </row>
    <row r="3536" spans="4:4">
      <c r="D3536" s="10"/>
    </row>
    <row r="3537" spans="4:4">
      <c r="D3537" s="10"/>
    </row>
    <row r="3538" spans="4:4">
      <c r="D3538" s="10"/>
    </row>
    <row r="3539" spans="4:4">
      <c r="D3539" s="10"/>
    </row>
    <row r="3540" spans="4:4">
      <c r="D3540" s="10"/>
    </row>
    <row r="3541" spans="4:4">
      <c r="D3541" s="10"/>
    </row>
    <row r="3542" spans="4:4">
      <c r="D3542" s="10"/>
    </row>
    <row r="3543" spans="4:4">
      <c r="D3543" s="10"/>
    </row>
    <row r="3544" spans="4:4">
      <c r="D3544" s="10"/>
    </row>
    <row r="3545" spans="4:4">
      <c r="D3545" s="10"/>
    </row>
    <row r="3546" spans="4:4">
      <c r="D3546" s="10"/>
    </row>
    <row r="3547" spans="4:4">
      <c r="D3547" s="10"/>
    </row>
    <row r="3548" spans="4:4">
      <c r="D3548" s="10"/>
    </row>
    <row r="3549" spans="4:4">
      <c r="D3549" s="10"/>
    </row>
    <row r="3550" spans="4:4">
      <c r="D3550" s="10"/>
    </row>
    <row r="3551" spans="4:4">
      <c r="D3551" s="10"/>
    </row>
    <row r="3552" spans="4:4">
      <c r="D3552" s="10"/>
    </row>
    <row r="3553" spans="4:4">
      <c r="D3553" s="10"/>
    </row>
    <row r="3554" spans="4:4">
      <c r="D3554" s="10"/>
    </row>
    <row r="3555" spans="4:4">
      <c r="D3555" s="10"/>
    </row>
    <row r="3556" spans="4:4">
      <c r="D3556" s="10"/>
    </row>
    <row r="3557" spans="4:4">
      <c r="D3557" s="10"/>
    </row>
    <row r="3558" spans="4:4">
      <c r="D3558" s="10"/>
    </row>
    <row r="3559" spans="4:4">
      <c r="D3559" s="10"/>
    </row>
    <row r="3560" spans="4:4">
      <c r="D3560" s="10"/>
    </row>
    <row r="3561" spans="4:4">
      <c r="D3561" s="10"/>
    </row>
    <row r="3562" spans="4:4">
      <c r="D3562" s="10"/>
    </row>
    <row r="3563" spans="4:4">
      <c r="D3563" s="10"/>
    </row>
    <row r="3564" spans="4:4">
      <c r="D3564" s="10"/>
    </row>
    <row r="3565" spans="4:4">
      <c r="D3565" s="10"/>
    </row>
    <row r="3566" spans="4:4">
      <c r="D3566" s="10"/>
    </row>
    <row r="3567" spans="4:4">
      <c r="D3567" s="10"/>
    </row>
    <row r="3568" spans="4:4">
      <c r="D3568" s="10"/>
    </row>
    <row r="3569" spans="4:4">
      <c r="D3569" s="10"/>
    </row>
    <row r="3570" spans="4:4">
      <c r="D3570" s="10"/>
    </row>
    <row r="3571" spans="4:4">
      <c r="D3571" s="10"/>
    </row>
    <row r="3572" spans="4:4">
      <c r="D3572" s="10"/>
    </row>
    <row r="3573" spans="4:4">
      <c r="D3573" s="10"/>
    </row>
    <row r="3574" spans="4:4">
      <c r="D3574" s="10"/>
    </row>
    <row r="3575" spans="4:4">
      <c r="D3575" s="10"/>
    </row>
    <row r="3576" spans="4:4">
      <c r="D3576" s="10"/>
    </row>
    <row r="3577" spans="4:4">
      <c r="D3577" s="10"/>
    </row>
    <row r="3578" spans="4:4">
      <c r="D3578" s="10"/>
    </row>
    <row r="3579" spans="4:4">
      <c r="D3579" s="10"/>
    </row>
    <row r="3580" spans="4:4">
      <c r="D3580" s="10"/>
    </row>
    <row r="3581" spans="4:4">
      <c r="D3581" s="10"/>
    </row>
    <row r="3582" spans="4:4">
      <c r="D3582" s="10"/>
    </row>
    <row r="3583" spans="4:4">
      <c r="D3583" s="10"/>
    </row>
    <row r="3584" spans="4:4">
      <c r="D3584" s="10"/>
    </row>
    <row r="3585" spans="4:4">
      <c r="D3585" s="10"/>
    </row>
    <row r="3586" spans="4:4">
      <c r="D3586" s="10"/>
    </row>
    <row r="3587" spans="4:4">
      <c r="D3587" s="10"/>
    </row>
    <row r="3588" spans="4:4">
      <c r="D3588" s="10"/>
    </row>
    <row r="3589" spans="4:4">
      <c r="D3589" s="10"/>
    </row>
    <row r="3590" spans="4:4">
      <c r="D3590" s="10"/>
    </row>
    <row r="3591" spans="4:4">
      <c r="D3591" s="10"/>
    </row>
    <row r="3592" spans="4:4">
      <c r="D3592" s="10"/>
    </row>
    <row r="3593" spans="4:4">
      <c r="D3593" s="10"/>
    </row>
    <row r="3594" spans="4:4">
      <c r="D3594" s="10"/>
    </row>
    <row r="3595" spans="4:4">
      <c r="D3595" s="10"/>
    </row>
    <row r="3596" spans="4:4">
      <c r="D3596" s="10"/>
    </row>
    <row r="3597" spans="4:4">
      <c r="D3597" s="10"/>
    </row>
    <row r="3598" spans="4:4">
      <c r="D3598" s="10"/>
    </row>
    <row r="3599" spans="4:4">
      <c r="D3599" s="10"/>
    </row>
    <row r="3600" spans="4:4">
      <c r="D3600" s="10"/>
    </row>
    <row r="3601" spans="4:4">
      <c r="D3601" s="10"/>
    </row>
    <row r="3602" spans="4:4">
      <c r="D3602" s="10"/>
    </row>
    <row r="3603" spans="4:4">
      <c r="D3603" s="10"/>
    </row>
    <row r="3604" spans="4:4">
      <c r="D3604" s="10"/>
    </row>
    <row r="3605" spans="4:4">
      <c r="D3605" s="10"/>
    </row>
    <row r="3606" spans="4:4">
      <c r="D3606" s="10"/>
    </row>
    <row r="3607" spans="4:4">
      <c r="D3607" s="10"/>
    </row>
    <row r="3608" spans="4:4">
      <c r="D3608" s="10"/>
    </row>
    <row r="3609" spans="4:4">
      <c r="D3609" s="10"/>
    </row>
    <row r="3610" spans="4:4">
      <c r="D3610" s="10"/>
    </row>
    <row r="3611" spans="4:4">
      <c r="D3611" s="10"/>
    </row>
    <row r="3612" spans="4:4">
      <c r="D3612" s="10"/>
    </row>
    <row r="3613" spans="4:4">
      <c r="D3613" s="10"/>
    </row>
    <row r="3614" spans="4:4">
      <c r="D3614" s="10"/>
    </row>
    <row r="3615" spans="4:4">
      <c r="D3615" s="10"/>
    </row>
    <row r="3616" spans="4:4">
      <c r="D3616" s="10"/>
    </row>
    <row r="3617" spans="4:4">
      <c r="D3617" s="10"/>
    </row>
    <row r="3618" spans="4:4">
      <c r="D3618" s="10"/>
    </row>
    <row r="3619" spans="4:4">
      <c r="D3619" s="10"/>
    </row>
    <row r="3620" spans="4:4">
      <c r="D3620" s="10"/>
    </row>
    <row r="3621" spans="4:4">
      <c r="D3621" s="10"/>
    </row>
    <row r="3622" spans="4:4">
      <c r="D3622" s="10"/>
    </row>
    <row r="3623" spans="4:4">
      <c r="D3623" s="10"/>
    </row>
    <row r="3624" spans="4:4">
      <c r="D3624" s="10"/>
    </row>
    <row r="3625" spans="4:4">
      <c r="D3625" s="10"/>
    </row>
    <row r="3626" spans="4:4">
      <c r="D3626" s="10"/>
    </row>
    <row r="3627" spans="4:4">
      <c r="D3627" s="10"/>
    </row>
    <row r="3628" spans="4:4">
      <c r="D3628" s="10"/>
    </row>
    <row r="3629" spans="4:4">
      <c r="D3629" s="10"/>
    </row>
    <row r="3630" spans="4:4">
      <c r="D3630" s="10"/>
    </row>
    <row r="3631" spans="4:4">
      <c r="D3631" s="10"/>
    </row>
    <row r="3632" spans="4:4">
      <c r="D3632" s="10"/>
    </row>
    <row r="3633" spans="4:4">
      <c r="D3633" s="10"/>
    </row>
    <row r="3634" spans="4:4">
      <c r="D3634" s="10"/>
    </row>
    <row r="3635" spans="4:4">
      <c r="D3635" s="10"/>
    </row>
    <row r="3636" spans="4:4">
      <c r="D3636" s="10"/>
    </row>
    <row r="3637" spans="4:4">
      <c r="D3637" s="10"/>
    </row>
    <row r="3638" spans="4:4">
      <c r="D3638" s="10"/>
    </row>
    <row r="3639" spans="4:4">
      <c r="D3639" s="10"/>
    </row>
    <row r="3640" spans="4:4">
      <c r="D3640" s="10"/>
    </row>
    <row r="3641" spans="4:4">
      <c r="D3641" s="10"/>
    </row>
    <row r="3642" spans="4:4">
      <c r="D3642" s="10"/>
    </row>
    <row r="3643" spans="4:4">
      <c r="D3643" s="10"/>
    </row>
    <row r="3644" spans="4:4">
      <c r="D3644" s="10"/>
    </row>
    <row r="3645" spans="4:4">
      <c r="D3645" s="10"/>
    </row>
    <row r="3646" spans="4:4">
      <c r="D3646" s="10"/>
    </row>
    <row r="3647" spans="4:4">
      <c r="D3647" s="10"/>
    </row>
    <row r="3648" spans="4:4">
      <c r="D3648" s="10"/>
    </row>
    <row r="3649" spans="4:4">
      <c r="D3649" s="10"/>
    </row>
    <row r="3650" spans="4:4">
      <c r="D3650" s="10"/>
    </row>
    <row r="3651" spans="4:4">
      <c r="D3651" s="10"/>
    </row>
    <row r="3652" spans="4:4">
      <c r="D3652" s="10"/>
    </row>
    <row r="3653" spans="4:4">
      <c r="D3653" s="10"/>
    </row>
    <row r="3654" spans="4:4">
      <c r="D3654" s="10"/>
    </row>
    <row r="3655" spans="4:4">
      <c r="D3655" s="10"/>
    </row>
    <row r="3656" spans="4:4">
      <c r="D3656" s="10"/>
    </row>
    <row r="3657" spans="4:4">
      <c r="D3657" s="10"/>
    </row>
    <row r="3658" spans="4:4">
      <c r="D3658" s="10"/>
    </row>
    <row r="3659" spans="4:4">
      <c r="D3659" s="10"/>
    </row>
    <row r="3660" spans="4:4">
      <c r="D3660" s="10"/>
    </row>
    <row r="3661" spans="4:4">
      <c r="D3661" s="10"/>
    </row>
    <row r="3662" spans="4:4">
      <c r="D3662" s="10"/>
    </row>
    <row r="3663" spans="4:4">
      <c r="D3663" s="10"/>
    </row>
    <row r="3664" spans="4:4">
      <c r="D3664" s="10"/>
    </row>
    <row r="3665" spans="4:4">
      <c r="D3665" s="10"/>
    </row>
    <row r="3666" spans="4:4">
      <c r="D3666" s="10"/>
    </row>
    <row r="3667" spans="4:4">
      <c r="D3667" s="10"/>
    </row>
    <row r="3668" spans="4:4">
      <c r="D3668" s="10"/>
    </row>
    <row r="3669" spans="4:4">
      <c r="D3669" s="10"/>
    </row>
    <row r="3670" spans="4:4">
      <c r="D3670" s="10"/>
    </row>
    <row r="3671" spans="4:4">
      <c r="D3671" s="10"/>
    </row>
    <row r="3672" spans="4:4">
      <c r="D3672" s="10"/>
    </row>
    <row r="3673" spans="4:4">
      <c r="D3673" s="10"/>
    </row>
    <row r="3674" spans="4:4">
      <c r="D3674" s="10"/>
    </row>
    <row r="3675" spans="4:4">
      <c r="D3675" s="10"/>
    </row>
    <row r="3676" spans="4:4">
      <c r="D3676" s="10"/>
    </row>
    <row r="3677" spans="4:4">
      <c r="D3677" s="10"/>
    </row>
    <row r="3678" spans="4:4">
      <c r="D3678" s="10"/>
    </row>
    <row r="3679" spans="4:4">
      <c r="D3679" s="10"/>
    </row>
    <row r="3680" spans="4:4">
      <c r="D3680" s="10"/>
    </row>
    <row r="3681" spans="4:4">
      <c r="D3681" s="10"/>
    </row>
    <row r="3682" spans="4:4">
      <c r="D3682" s="10"/>
    </row>
    <row r="3683" spans="4:4">
      <c r="D3683" s="10"/>
    </row>
    <row r="3684" spans="4:4">
      <c r="D3684" s="10"/>
    </row>
    <row r="3685" spans="4:4">
      <c r="D3685" s="10"/>
    </row>
    <row r="3686" spans="4:4">
      <c r="D3686" s="10"/>
    </row>
    <row r="3687" spans="4:4">
      <c r="D3687" s="10"/>
    </row>
    <row r="3688" spans="4:4">
      <c r="D3688" s="10"/>
    </row>
    <row r="3689" spans="4:4">
      <c r="D3689" s="10"/>
    </row>
    <row r="3690" spans="4:4">
      <c r="D3690" s="10"/>
    </row>
    <row r="3691" spans="4:4">
      <c r="D3691" s="10"/>
    </row>
    <row r="3692" spans="4:4">
      <c r="D3692" s="10"/>
    </row>
    <row r="3693" spans="4:4">
      <c r="D3693" s="10"/>
    </row>
    <row r="3694" spans="4:4">
      <c r="D3694" s="10"/>
    </row>
    <row r="3695" spans="4:4">
      <c r="D3695" s="10"/>
    </row>
    <row r="3696" spans="4:4">
      <c r="D3696" s="10"/>
    </row>
    <row r="3697" spans="4:4">
      <c r="D3697" s="10"/>
    </row>
    <row r="3698" spans="4:4">
      <c r="D3698" s="10"/>
    </row>
    <row r="3699" spans="4:4">
      <c r="D3699" s="10"/>
    </row>
    <row r="3700" spans="4:4">
      <c r="D3700" s="10"/>
    </row>
    <row r="3701" spans="4:4">
      <c r="D3701" s="10"/>
    </row>
    <row r="3702" spans="4:4">
      <c r="D3702" s="10"/>
    </row>
    <row r="3703" spans="4:4">
      <c r="D3703" s="10"/>
    </row>
    <row r="3704" spans="4:4">
      <c r="D3704" s="10"/>
    </row>
    <row r="3705" spans="4:4">
      <c r="D3705" s="10"/>
    </row>
    <row r="3706" spans="4:4">
      <c r="D3706" s="10"/>
    </row>
    <row r="3707" spans="4:4">
      <c r="D3707" s="10"/>
    </row>
    <row r="3708" spans="4:4">
      <c r="D3708" s="10"/>
    </row>
    <row r="3709" spans="4:4">
      <c r="D3709" s="10"/>
    </row>
    <row r="3710" spans="4:4">
      <c r="D3710" s="10"/>
    </row>
    <row r="3711" spans="4:4">
      <c r="D3711" s="10"/>
    </row>
    <row r="3712" spans="4:4">
      <c r="D3712" s="10"/>
    </row>
    <row r="3713" spans="4:4">
      <c r="D3713" s="10"/>
    </row>
    <row r="3714" spans="4:4">
      <c r="D3714" s="10"/>
    </row>
    <row r="3715" spans="4:4">
      <c r="D3715" s="10"/>
    </row>
    <row r="3716" spans="4:4">
      <c r="D3716" s="10"/>
    </row>
    <row r="3717" spans="4:4">
      <c r="D3717" s="10"/>
    </row>
    <row r="3718" spans="4:4">
      <c r="D3718" s="10"/>
    </row>
    <row r="3719" spans="4:4">
      <c r="D3719" s="10"/>
    </row>
    <row r="3720" spans="4:4">
      <c r="D3720" s="10"/>
    </row>
    <row r="3721" spans="4:4">
      <c r="D3721" s="10"/>
    </row>
    <row r="3722" spans="4:4">
      <c r="D3722" s="10"/>
    </row>
    <row r="3723" spans="4:4">
      <c r="D3723" s="10"/>
    </row>
    <row r="3724" spans="4:4">
      <c r="D3724" s="10"/>
    </row>
    <row r="3725" spans="4:4">
      <c r="D3725" s="10"/>
    </row>
    <row r="3726" spans="4:4">
      <c r="D3726" s="10"/>
    </row>
    <row r="3727" spans="4:4">
      <c r="D3727" s="10"/>
    </row>
    <row r="3728" spans="4:4">
      <c r="D3728" s="10"/>
    </row>
    <row r="3729" spans="4:4">
      <c r="D3729" s="10"/>
    </row>
    <row r="3730" spans="4:4">
      <c r="D3730" s="10"/>
    </row>
    <row r="3731" spans="4:4">
      <c r="D3731" s="10"/>
    </row>
    <row r="3732" spans="4:4">
      <c r="D3732" s="10"/>
    </row>
    <row r="3733" spans="4:4">
      <c r="D3733" s="10"/>
    </row>
    <row r="3734" spans="4:4">
      <c r="D3734" s="10"/>
    </row>
    <row r="3735" spans="4:4">
      <c r="D3735" s="10"/>
    </row>
    <row r="3736" spans="4:4">
      <c r="D3736" s="10"/>
    </row>
    <row r="3737" spans="4:4">
      <c r="D3737" s="10"/>
    </row>
    <row r="3738" spans="4:4">
      <c r="D3738" s="10"/>
    </row>
    <row r="3739" spans="4:4">
      <c r="D3739" s="10"/>
    </row>
    <row r="3740" spans="4:4">
      <c r="D3740" s="10"/>
    </row>
    <row r="3741" spans="4:4">
      <c r="D3741" s="10"/>
    </row>
    <row r="3742" spans="4:4">
      <c r="D3742" s="10"/>
    </row>
    <row r="3743" spans="4:4">
      <c r="D3743" s="10"/>
    </row>
    <row r="3744" spans="4:4">
      <c r="D3744" s="10"/>
    </row>
    <row r="3745" spans="4:4">
      <c r="D3745" s="10"/>
    </row>
    <row r="3746" spans="4:4">
      <c r="D3746" s="10"/>
    </row>
    <row r="3747" spans="4:4">
      <c r="D3747" s="10"/>
    </row>
    <row r="3748" spans="4:4">
      <c r="D3748" s="10"/>
    </row>
    <row r="3749" spans="4:4">
      <c r="D3749" s="10"/>
    </row>
    <row r="3750" spans="4:4">
      <c r="D3750" s="10"/>
    </row>
    <row r="3751" spans="4:4">
      <c r="D3751" s="10"/>
    </row>
    <row r="3752" spans="4:4">
      <c r="D3752" s="10"/>
    </row>
    <row r="3753" spans="4:4">
      <c r="D3753" s="10"/>
    </row>
    <row r="3754" spans="4:4">
      <c r="D3754" s="10"/>
    </row>
    <row r="3755" spans="4:4">
      <c r="D3755" s="10"/>
    </row>
    <row r="3756" spans="4:4">
      <c r="D3756" s="10"/>
    </row>
    <row r="3757" spans="4:4">
      <c r="D3757" s="10"/>
    </row>
    <row r="3758" spans="4:4">
      <c r="D3758" s="10"/>
    </row>
    <row r="3759" spans="4:4">
      <c r="D3759" s="10"/>
    </row>
    <row r="3760" spans="4:4">
      <c r="D3760" s="10"/>
    </row>
    <row r="3761" spans="4:4">
      <c r="D3761" s="10"/>
    </row>
    <row r="3762" spans="4:4">
      <c r="D3762" s="10"/>
    </row>
    <row r="3763" spans="4:4">
      <c r="D3763" s="10"/>
    </row>
    <row r="3764" spans="4:4">
      <c r="D3764" s="10"/>
    </row>
    <row r="3765" spans="4:4">
      <c r="D3765" s="10"/>
    </row>
    <row r="3766" spans="4:4">
      <c r="D3766" s="10"/>
    </row>
    <row r="3767" spans="4:4">
      <c r="D3767" s="10"/>
    </row>
    <row r="3768" spans="4:4">
      <c r="D3768" s="10"/>
    </row>
    <row r="3769" spans="4:4">
      <c r="D3769" s="10"/>
    </row>
    <row r="3770" spans="4:4">
      <c r="D3770" s="10"/>
    </row>
    <row r="3771" spans="4:4">
      <c r="D3771" s="10"/>
    </row>
    <row r="3772" spans="4:4">
      <c r="D3772" s="10"/>
    </row>
    <row r="3773" spans="4:4">
      <c r="D3773" s="10"/>
    </row>
    <row r="3774" spans="4:4">
      <c r="D3774" s="10"/>
    </row>
    <row r="3775" spans="4:4">
      <c r="D3775" s="10"/>
    </row>
    <row r="3776" spans="4:4">
      <c r="D3776" s="10"/>
    </row>
    <row r="3777" spans="4:4">
      <c r="D3777" s="10"/>
    </row>
    <row r="3778" spans="4:4">
      <c r="D3778" s="10"/>
    </row>
    <row r="3779" spans="4:4">
      <c r="D3779" s="10"/>
    </row>
    <row r="3780" spans="4:4">
      <c r="D3780" s="10"/>
    </row>
    <row r="3781" spans="4:4">
      <c r="D3781" s="10"/>
    </row>
    <row r="3782" spans="4:4">
      <c r="D3782" s="10"/>
    </row>
    <row r="3783" spans="4:4">
      <c r="D3783" s="10"/>
    </row>
    <row r="3784" spans="4:4">
      <c r="D3784" s="10"/>
    </row>
    <row r="3785" spans="4:4">
      <c r="D3785" s="10"/>
    </row>
    <row r="3786" spans="4:4">
      <c r="D3786" s="10"/>
    </row>
    <row r="3787" spans="4:4">
      <c r="D3787" s="10"/>
    </row>
    <row r="3788" spans="4:4">
      <c r="D3788" s="10"/>
    </row>
    <row r="3789" spans="4:4">
      <c r="D3789" s="10"/>
    </row>
    <row r="3790" spans="4:4">
      <c r="D3790" s="10"/>
    </row>
    <row r="3791" spans="4:4">
      <c r="D3791" s="10"/>
    </row>
    <row r="3792" spans="4:4">
      <c r="D3792" s="10"/>
    </row>
    <row r="3793" spans="4:4">
      <c r="D3793" s="10"/>
    </row>
    <row r="3794" spans="4:4">
      <c r="D3794" s="10"/>
    </row>
    <row r="3795" spans="4:4">
      <c r="D3795" s="10"/>
    </row>
    <row r="3796" spans="4:4">
      <c r="D3796" s="10"/>
    </row>
    <row r="3797" spans="4:4">
      <c r="D3797" s="10"/>
    </row>
    <row r="3798" spans="4:4">
      <c r="D3798" s="10"/>
    </row>
    <row r="3799" spans="4:4">
      <c r="D3799" s="10"/>
    </row>
    <row r="3800" spans="4:4">
      <c r="D3800" s="10"/>
    </row>
    <row r="3801" spans="4:4">
      <c r="D3801" s="10"/>
    </row>
    <row r="3802" spans="4:4">
      <c r="D3802" s="10"/>
    </row>
    <row r="3803" spans="4:4">
      <c r="D3803" s="10"/>
    </row>
    <row r="3804" spans="4:4">
      <c r="D3804" s="10"/>
    </row>
    <row r="3805" spans="4:4">
      <c r="D3805" s="10"/>
    </row>
    <row r="3806" spans="4:4">
      <c r="D3806" s="10"/>
    </row>
    <row r="3807" spans="4:4">
      <c r="D3807" s="10"/>
    </row>
    <row r="3808" spans="4:4">
      <c r="D3808" s="10"/>
    </row>
    <row r="3809" spans="4:4">
      <c r="D3809" s="10"/>
    </row>
    <row r="3810" spans="4:4">
      <c r="D3810" s="10"/>
    </row>
    <row r="3811" spans="4:4">
      <c r="D3811" s="10"/>
    </row>
    <row r="3812" spans="4:4">
      <c r="D3812" s="10"/>
    </row>
    <row r="3813" spans="4:4">
      <c r="D3813" s="10"/>
    </row>
    <row r="3814" spans="4:4">
      <c r="D3814" s="10"/>
    </row>
    <row r="3815" spans="4:4">
      <c r="D3815" s="10"/>
    </row>
    <row r="3816" spans="4:4">
      <c r="D3816" s="10"/>
    </row>
    <row r="3817" spans="4:4">
      <c r="D3817" s="10"/>
    </row>
    <row r="3818" spans="4:4">
      <c r="D3818" s="10"/>
    </row>
    <row r="3819" spans="4:4">
      <c r="D3819" s="10"/>
    </row>
    <row r="3820" spans="4:4">
      <c r="D3820" s="10"/>
    </row>
    <row r="3821" spans="4:4">
      <c r="D3821" s="10"/>
    </row>
    <row r="3822" spans="4:4">
      <c r="D3822" s="10"/>
    </row>
    <row r="3823" spans="4:4">
      <c r="D3823" s="10"/>
    </row>
    <row r="3824" spans="4:4">
      <c r="D3824" s="10"/>
    </row>
    <row r="3825" spans="4:4">
      <c r="D3825" s="10"/>
    </row>
    <row r="3826" spans="4:4">
      <c r="D3826" s="10"/>
    </row>
    <row r="3827" spans="4:4">
      <c r="D3827" s="10"/>
    </row>
    <row r="3828" spans="4:4">
      <c r="D3828" s="10"/>
    </row>
    <row r="3829" spans="4:4">
      <c r="D3829" s="10"/>
    </row>
    <row r="3830" spans="4:4">
      <c r="D3830" s="10"/>
    </row>
    <row r="3831" spans="4:4">
      <c r="D3831" s="10"/>
    </row>
    <row r="3832" spans="4:4">
      <c r="D3832" s="10"/>
    </row>
    <row r="3833" spans="4:4">
      <c r="D3833" s="10"/>
    </row>
    <row r="3834" spans="4:4">
      <c r="D3834" s="10"/>
    </row>
    <row r="3835" spans="4:4">
      <c r="D3835" s="10"/>
    </row>
    <row r="3836" spans="4:4">
      <c r="D3836" s="10"/>
    </row>
    <row r="3837" spans="4:4">
      <c r="D3837" s="10"/>
    </row>
    <row r="3838" spans="4:4">
      <c r="D3838" s="10"/>
    </row>
    <row r="3839" spans="4:4">
      <c r="D3839" s="10"/>
    </row>
    <row r="3840" spans="4:4">
      <c r="D3840" s="10"/>
    </row>
    <row r="3841" spans="4:4">
      <c r="D3841" s="10"/>
    </row>
    <row r="3842" spans="4:4">
      <c r="D3842" s="10"/>
    </row>
    <row r="3843" spans="4:4">
      <c r="D3843" s="10"/>
    </row>
    <row r="3844" spans="4:4">
      <c r="D3844" s="10"/>
    </row>
    <row r="3845" spans="4:4">
      <c r="D3845" s="10"/>
    </row>
    <row r="3846" spans="4:4">
      <c r="D3846" s="10"/>
    </row>
    <row r="3847" spans="4:4">
      <c r="D3847" s="10"/>
    </row>
    <row r="3848" spans="4:4">
      <c r="D3848" s="10"/>
    </row>
    <row r="3849" spans="4:4">
      <c r="D3849" s="10"/>
    </row>
    <row r="3850" spans="4:4">
      <c r="D3850" s="10"/>
    </row>
    <row r="3851" spans="4:4">
      <c r="D3851" s="10"/>
    </row>
    <row r="3852" spans="4:4">
      <c r="D3852" s="10"/>
    </row>
    <row r="3853" spans="4:4">
      <c r="D3853" s="10"/>
    </row>
    <row r="3854" spans="4:4">
      <c r="D3854" s="10"/>
    </row>
    <row r="3855" spans="4:4">
      <c r="D3855" s="10"/>
    </row>
    <row r="3856" spans="4:4">
      <c r="D3856" s="10"/>
    </row>
    <row r="3857" spans="4:4">
      <c r="D3857" s="10"/>
    </row>
    <row r="3858" spans="4:4">
      <c r="D3858" s="10"/>
    </row>
    <row r="3859" spans="4:4">
      <c r="D3859" s="10"/>
    </row>
    <row r="3860" spans="4:4">
      <c r="D3860" s="10"/>
    </row>
    <row r="3861" spans="4:4">
      <c r="D3861" s="10"/>
    </row>
    <row r="3862" spans="4:4">
      <c r="D3862" s="10"/>
    </row>
    <row r="3863" spans="4:4">
      <c r="D3863" s="10"/>
    </row>
    <row r="3864" spans="4:4">
      <c r="D3864" s="10"/>
    </row>
    <row r="3865" spans="4:4">
      <c r="D3865" s="10"/>
    </row>
    <row r="3866" spans="4:4">
      <c r="D3866" s="10"/>
    </row>
    <row r="3867" spans="4:4">
      <c r="D3867" s="10"/>
    </row>
    <row r="3868" spans="4:4">
      <c r="D3868" s="10"/>
    </row>
    <row r="3869" spans="4:4">
      <c r="D3869" s="10"/>
    </row>
    <row r="3870" spans="4:4">
      <c r="D3870" s="10"/>
    </row>
    <row r="3871" spans="4:4">
      <c r="D3871" s="10"/>
    </row>
    <row r="3872" spans="4:4">
      <c r="D3872" s="10"/>
    </row>
    <row r="3873" spans="4:4">
      <c r="D3873" s="10"/>
    </row>
    <row r="3874" spans="4:4">
      <c r="D3874" s="10"/>
    </row>
    <row r="3875" spans="4:4">
      <c r="D3875" s="10"/>
    </row>
    <row r="3876" spans="4:4">
      <c r="D3876" s="10"/>
    </row>
    <row r="3877" spans="4:4">
      <c r="D3877" s="10"/>
    </row>
    <row r="3878" spans="4:4">
      <c r="D3878" s="10"/>
    </row>
    <row r="3879" spans="4:4">
      <c r="D3879" s="10"/>
    </row>
    <row r="3880" spans="4:4">
      <c r="D3880" s="10"/>
    </row>
    <row r="3881" spans="4:4">
      <c r="D3881" s="10"/>
    </row>
    <row r="3882" spans="4:4">
      <c r="D3882" s="10"/>
    </row>
    <row r="3883" spans="4:4">
      <c r="D3883" s="10"/>
    </row>
    <row r="3884" spans="4:4">
      <c r="D3884" s="10"/>
    </row>
    <row r="3885" spans="4:4">
      <c r="D3885" s="10"/>
    </row>
    <row r="3886" spans="4:4">
      <c r="D3886" s="10"/>
    </row>
    <row r="3887" spans="4:4">
      <c r="D3887" s="10"/>
    </row>
    <row r="3888" spans="4:4">
      <c r="D3888" s="10"/>
    </row>
    <row r="3889" spans="4:4">
      <c r="D3889" s="10"/>
    </row>
    <row r="3890" spans="4:4">
      <c r="D3890" s="10"/>
    </row>
    <row r="3891" spans="4:4">
      <c r="D3891" s="10"/>
    </row>
    <row r="3892" spans="4:4">
      <c r="D3892" s="10"/>
    </row>
    <row r="3893" spans="4:4">
      <c r="D3893" s="10"/>
    </row>
    <row r="3894" spans="4:4">
      <c r="D3894" s="10"/>
    </row>
    <row r="3895" spans="4:4">
      <c r="D3895" s="10"/>
    </row>
    <row r="3896" spans="4:4">
      <c r="D3896" s="10"/>
    </row>
    <row r="3897" spans="4:4">
      <c r="D3897" s="10"/>
    </row>
    <row r="3898" spans="4:4">
      <c r="D3898" s="10"/>
    </row>
    <row r="3899" spans="4:4">
      <c r="D3899" s="10"/>
    </row>
    <row r="3900" spans="4:4">
      <c r="D3900" s="10"/>
    </row>
    <row r="3901" spans="4:4">
      <c r="D3901" s="10"/>
    </row>
    <row r="3902" spans="4:4">
      <c r="D3902" s="10"/>
    </row>
    <row r="3903" spans="4:4">
      <c r="D3903" s="10"/>
    </row>
    <row r="3904" spans="4:4">
      <c r="D3904" s="10"/>
    </row>
    <row r="3905" spans="4:4">
      <c r="D3905" s="10"/>
    </row>
    <row r="3906" spans="4:4">
      <c r="D3906" s="10"/>
    </row>
    <row r="3907" spans="4:4">
      <c r="D3907" s="10"/>
    </row>
    <row r="3908" spans="4:4">
      <c r="D3908" s="10"/>
    </row>
    <row r="3909" spans="4:4">
      <c r="D3909" s="10"/>
    </row>
    <row r="3910" spans="4:4">
      <c r="D3910" s="10"/>
    </row>
    <row r="3911" spans="4:4">
      <c r="D3911" s="10"/>
    </row>
    <row r="3912" spans="4:4">
      <c r="D3912" s="10"/>
    </row>
    <row r="3913" spans="4:4">
      <c r="D3913" s="10"/>
    </row>
    <row r="3914" spans="4:4">
      <c r="D3914" s="10"/>
    </row>
    <row r="3915" spans="4:4">
      <c r="D3915" s="10"/>
    </row>
    <row r="3916" spans="4:4">
      <c r="D3916" s="10"/>
    </row>
    <row r="3917" spans="4:4">
      <c r="D3917" s="10"/>
    </row>
    <row r="3918" spans="4:4">
      <c r="D3918" s="10"/>
    </row>
    <row r="3919" spans="4:4">
      <c r="D3919" s="10"/>
    </row>
    <row r="3920" spans="4:4">
      <c r="D3920" s="10"/>
    </row>
    <row r="3921" spans="4:4">
      <c r="D3921" s="10"/>
    </row>
    <row r="3922" spans="4:4">
      <c r="D3922" s="10"/>
    </row>
    <row r="3923" spans="4:4">
      <c r="D3923" s="10"/>
    </row>
    <row r="3924" spans="4:4">
      <c r="D3924" s="10"/>
    </row>
    <row r="3925" spans="4:4">
      <c r="D3925" s="10"/>
    </row>
    <row r="3926" spans="4:4">
      <c r="D3926" s="10"/>
    </row>
    <row r="3927" spans="4:4">
      <c r="D3927" s="10"/>
    </row>
    <row r="3928" spans="4:4">
      <c r="D3928" s="10"/>
    </row>
    <row r="3929" spans="4:4">
      <c r="D3929" s="10"/>
    </row>
    <row r="3930" spans="4:4">
      <c r="D3930" s="10"/>
    </row>
    <row r="3931" spans="4:4">
      <c r="D3931" s="10"/>
    </row>
    <row r="3932" spans="4:4">
      <c r="D3932" s="10"/>
    </row>
    <row r="3933" spans="4:4">
      <c r="D3933" s="10"/>
    </row>
    <row r="3934" spans="4:4">
      <c r="D3934" s="10"/>
    </row>
    <row r="3935" spans="4:4">
      <c r="D3935" s="10"/>
    </row>
    <row r="3936" spans="4:4">
      <c r="D3936" s="10"/>
    </row>
    <row r="3937" spans="4:4">
      <c r="D3937" s="10"/>
    </row>
    <row r="3938" spans="4:4">
      <c r="D3938" s="10"/>
    </row>
    <row r="3939" spans="4:4">
      <c r="D3939" s="10"/>
    </row>
    <row r="3940" spans="4:4">
      <c r="D3940" s="10"/>
    </row>
    <row r="3941" spans="4:4">
      <c r="D3941" s="10"/>
    </row>
    <row r="3942" spans="4:4">
      <c r="D3942" s="10"/>
    </row>
    <row r="3943" spans="4:4">
      <c r="D3943" s="10"/>
    </row>
    <row r="3944" spans="4:4">
      <c r="D3944" s="10"/>
    </row>
    <row r="3945" spans="4:4">
      <c r="D3945" s="10"/>
    </row>
    <row r="3946" spans="4:4">
      <c r="D3946" s="10"/>
    </row>
    <row r="3947" spans="4:4">
      <c r="D3947" s="10"/>
    </row>
    <row r="3948" spans="4:4">
      <c r="D3948" s="10"/>
    </row>
    <row r="3949" spans="4:4">
      <c r="D3949" s="10"/>
    </row>
    <row r="3950" spans="4:4">
      <c r="D3950" s="10"/>
    </row>
    <row r="3951" spans="4:4">
      <c r="D3951" s="10"/>
    </row>
    <row r="3952" spans="4:4">
      <c r="D3952" s="10"/>
    </row>
    <row r="3953" spans="4:4">
      <c r="D3953" s="10"/>
    </row>
    <row r="3954" spans="4:4">
      <c r="D3954" s="10"/>
    </row>
    <row r="3955" spans="4:4">
      <c r="D3955" s="10"/>
    </row>
    <row r="3956" spans="4:4">
      <c r="D3956" s="10"/>
    </row>
    <row r="3957" spans="4:4">
      <c r="D3957" s="10"/>
    </row>
    <row r="3958" spans="4:4">
      <c r="D3958" s="10"/>
    </row>
    <row r="3959" spans="4:4">
      <c r="D3959" s="10"/>
    </row>
    <row r="3960" spans="4:4">
      <c r="D3960" s="10"/>
    </row>
    <row r="3961" spans="4:4">
      <c r="D3961" s="10"/>
    </row>
    <row r="3962" spans="4:4">
      <c r="D3962" s="10"/>
    </row>
    <row r="3963" spans="4:4">
      <c r="D3963" s="10"/>
    </row>
    <row r="3964" spans="4:4">
      <c r="D3964" s="10"/>
    </row>
    <row r="3965" spans="4:4">
      <c r="D3965" s="10"/>
    </row>
    <row r="3966" spans="4:4">
      <c r="D3966" s="10"/>
    </row>
    <row r="3967" spans="4:4">
      <c r="D3967" s="10"/>
    </row>
    <row r="3968" spans="4:4">
      <c r="D3968" s="10"/>
    </row>
    <row r="3969" spans="4:4">
      <c r="D3969" s="10"/>
    </row>
    <row r="3970" spans="4:4">
      <c r="D3970" s="10"/>
    </row>
    <row r="3971" spans="4:4">
      <c r="D3971" s="10"/>
    </row>
    <row r="3972" spans="4:4">
      <c r="D3972" s="10"/>
    </row>
    <row r="3973" spans="4:4">
      <c r="D3973" s="10"/>
    </row>
    <row r="3974" spans="4:4">
      <c r="D3974" s="10"/>
    </row>
    <row r="3975" spans="4:4">
      <c r="D3975" s="10"/>
    </row>
    <row r="3976" spans="4:4">
      <c r="D3976" s="10"/>
    </row>
    <row r="3977" spans="4:4">
      <c r="D3977" s="10"/>
    </row>
    <row r="3978" spans="4:4">
      <c r="D3978" s="10"/>
    </row>
    <row r="3979" spans="4:4">
      <c r="D3979" s="10"/>
    </row>
    <row r="3980" spans="4:4">
      <c r="D3980" s="10"/>
    </row>
    <row r="3981" spans="4:4">
      <c r="D3981" s="10"/>
    </row>
    <row r="3982" spans="4:4">
      <c r="D3982" s="10"/>
    </row>
    <row r="3983" spans="4:4">
      <c r="D3983" s="10"/>
    </row>
    <row r="3984" spans="4:4">
      <c r="D3984" s="10"/>
    </row>
    <row r="3985" spans="4:4">
      <c r="D3985" s="10"/>
    </row>
    <row r="3986" spans="4:4">
      <c r="D3986" s="10"/>
    </row>
    <row r="3987" spans="4:4">
      <c r="D3987" s="10"/>
    </row>
    <row r="3988" spans="4:4">
      <c r="D3988" s="10"/>
    </row>
    <row r="3989" spans="4:4">
      <c r="D3989" s="10"/>
    </row>
    <row r="3990" spans="4:4">
      <c r="D3990" s="10"/>
    </row>
    <row r="3991" spans="4:4">
      <c r="D3991" s="10"/>
    </row>
    <row r="3992" spans="4:4">
      <c r="D3992" s="10"/>
    </row>
    <row r="3993" spans="4:4">
      <c r="D3993" s="10"/>
    </row>
    <row r="3994" spans="4:4">
      <c r="D3994" s="10"/>
    </row>
    <row r="3995" spans="4:4">
      <c r="D3995" s="10"/>
    </row>
    <row r="3996" spans="4:4">
      <c r="D3996" s="10"/>
    </row>
    <row r="3997" spans="4:4">
      <c r="D3997" s="10"/>
    </row>
    <row r="3998" spans="4:4">
      <c r="D3998" s="10"/>
    </row>
    <row r="3999" spans="4:4">
      <c r="D3999" s="10"/>
    </row>
    <row r="4000" spans="4:4">
      <c r="D4000" s="10"/>
    </row>
    <row r="4001" spans="4:4">
      <c r="D4001" s="10"/>
    </row>
    <row r="4002" spans="4:4">
      <c r="D4002" s="10"/>
    </row>
    <row r="4003" spans="4:4">
      <c r="D4003" s="10"/>
    </row>
    <row r="4004" spans="4:4">
      <c r="D4004" s="10"/>
    </row>
    <row r="4005" spans="4:4">
      <c r="D4005" s="10"/>
    </row>
    <row r="4006" spans="4:4">
      <c r="D4006" s="10"/>
    </row>
    <row r="4007" spans="4:4">
      <c r="D4007" s="10"/>
    </row>
    <row r="4008" spans="4:4">
      <c r="D4008" s="10"/>
    </row>
    <row r="4009" spans="4:4">
      <c r="D4009" s="10"/>
    </row>
    <row r="4010" spans="4:4">
      <c r="D4010" s="10"/>
    </row>
    <row r="4011" spans="4:4">
      <c r="D4011" s="10"/>
    </row>
    <row r="4012" spans="4:4">
      <c r="D4012" s="10"/>
    </row>
    <row r="4013" spans="4:4">
      <c r="D4013" s="10"/>
    </row>
    <row r="4014" spans="4:4">
      <c r="D4014" s="10"/>
    </row>
    <row r="4015" spans="4:4">
      <c r="D4015" s="10"/>
    </row>
    <row r="4016" spans="4:4">
      <c r="D4016" s="10"/>
    </row>
    <row r="4017" spans="4:4">
      <c r="D4017" s="10"/>
    </row>
    <row r="4018" spans="4:4">
      <c r="D4018" s="10"/>
    </row>
    <row r="4019" spans="4:4">
      <c r="D4019" s="10"/>
    </row>
    <row r="4020" spans="4:4">
      <c r="D4020" s="10"/>
    </row>
    <row r="4021" spans="4:4">
      <c r="D4021" s="10"/>
    </row>
    <row r="4022" spans="4:4">
      <c r="D4022" s="10"/>
    </row>
    <row r="4023" spans="4:4">
      <c r="D4023" s="10"/>
    </row>
    <row r="4024" spans="4:4">
      <c r="D4024" s="10"/>
    </row>
    <row r="4025" spans="4:4">
      <c r="D4025" s="10"/>
    </row>
    <row r="4026" spans="4:4">
      <c r="D4026" s="10"/>
    </row>
    <row r="4027" spans="4:4">
      <c r="D4027" s="10"/>
    </row>
    <row r="4028" spans="4:4">
      <c r="D4028" s="10"/>
    </row>
    <row r="4029" spans="4:4">
      <c r="D4029" s="10"/>
    </row>
    <row r="4030" spans="4:4">
      <c r="D4030" s="10"/>
    </row>
    <row r="4031" spans="4:4">
      <c r="D4031" s="10"/>
    </row>
    <row r="4032" spans="4:4">
      <c r="D4032" s="10"/>
    </row>
    <row r="4033" spans="4:4">
      <c r="D4033" s="10"/>
    </row>
    <row r="4034" spans="4:4">
      <c r="D4034" s="10"/>
    </row>
    <row r="4035" spans="4:4">
      <c r="D4035" s="10"/>
    </row>
    <row r="4036" spans="4:4">
      <c r="D4036" s="10"/>
    </row>
    <row r="4037" spans="4:4">
      <c r="D4037" s="10"/>
    </row>
    <row r="4038" spans="4:4">
      <c r="D4038" s="10"/>
    </row>
    <row r="4039" spans="4:4">
      <c r="D4039" s="10"/>
    </row>
    <row r="4040" spans="4:4">
      <c r="D4040" s="10"/>
    </row>
    <row r="4041" spans="4:4">
      <c r="D4041" s="10"/>
    </row>
    <row r="4042" spans="4:4">
      <c r="D4042" s="10"/>
    </row>
    <row r="4043" spans="4:4">
      <c r="D4043" s="10"/>
    </row>
    <row r="4044" spans="4:4">
      <c r="D4044" s="10"/>
    </row>
    <row r="4045" spans="4:4">
      <c r="D4045" s="10"/>
    </row>
    <row r="4046" spans="4:4">
      <c r="D4046" s="10"/>
    </row>
    <row r="4047" spans="4:4">
      <c r="D4047" s="10"/>
    </row>
    <row r="4048" spans="4:4">
      <c r="D4048" s="10"/>
    </row>
    <row r="4049" spans="4:4">
      <c r="D4049" s="10"/>
    </row>
    <row r="4050" spans="4:4">
      <c r="D4050" s="10"/>
    </row>
    <row r="4051" spans="4:4">
      <c r="D4051" s="10"/>
    </row>
    <row r="4052" spans="4:4">
      <c r="D4052" s="10"/>
    </row>
    <row r="4053" spans="4:4">
      <c r="D4053" s="10"/>
    </row>
    <row r="4054" spans="4:4">
      <c r="D4054" s="10"/>
    </row>
    <row r="4055" spans="4:4">
      <c r="D4055" s="10"/>
    </row>
    <row r="4056" spans="4:4">
      <c r="D4056" s="10"/>
    </row>
    <row r="4057" spans="4:4">
      <c r="D4057" s="10"/>
    </row>
    <row r="4058" spans="4:4">
      <c r="D4058" s="10"/>
    </row>
    <row r="4059" spans="4:4">
      <c r="D4059" s="10"/>
    </row>
    <row r="4060" spans="4:4">
      <c r="D4060" s="10"/>
    </row>
    <row r="4061" spans="4:4">
      <c r="D4061" s="10"/>
    </row>
    <row r="4062" spans="4:4">
      <c r="D4062" s="10"/>
    </row>
    <row r="4063" spans="4:4">
      <c r="D4063" s="10"/>
    </row>
    <row r="4064" spans="4:4">
      <c r="D4064" s="10"/>
    </row>
    <row r="4065" spans="4:4">
      <c r="D4065" s="10"/>
    </row>
    <row r="4066" spans="4:4">
      <c r="D4066" s="10"/>
    </row>
    <row r="4067" spans="4:4">
      <c r="D4067" s="10"/>
    </row>
    <row r="4068" spans="4:4">
      <c r="D4068" s="10"/>
    </row>
    <row r="4069" spans="4:4">
      <c r="D4069" s="10"/>
    </row>
    <row r="4070" spans="4:4">
      <c r="D4070" s="10"/>
    </row>
    <row r="4071" spans="4:4">
      <c r="D4071" s="10"/>
    </row>
    <row r="4072" spans="4:4">
      <c r="D4072" s="10"/>
    </row>
    <row r="4073" spans="4:4">
      <c r="D4073" s="10"/>
    </row>
    <row r="4074" spans="4:4">
      <c r="D4074" s="10"/>
    </row>
    <row r="4075" spans="4:4">
      <c r="D4075" s="10"/>
    </row>
    <row r="4076" spans="4:4">
      <c r="D4076" s="10"/>
    </row>
    <row r="4077" spans="4:4">
      <c r="D4077" s="10"/>
    </row>
    <row r="4078" spans="4:4">
      <c r="D4078" s="10"/>
    </row>
    <row r="4079" spans="4:4">
      <c r="D4079" s="10"/>
    </row>
    <row r="4080" spans="4:4">
      <c r="D4080" s="10"/>
    </row>
    <row r="4081" spans="4:4">
      <c r="D4081" s="10"/>
    </row>
    <row r="4082" spans="4:4">
      <c r="D4082" s="10"/>
    </row>
    <row r="4083" spans="4:4">
      <c r="D4083" s="10"/>
    </row>
    <row r="4084" spans="4:4">
      <c r="D4084" s="10"/>
    </row>
    <row r="4085" spans="4:4">
      <c r="D4085" s="10"/>
    </row>
    <row r="4086" spans="4:4">
      <c r="D4086" s="10"/>
    </row>
    <row r="4087" spans="4:4">
      <c r="D4087" s="10"/>
    </row>
    <row r="4088" spans="4:4">
      <c r="D4088" s="10"/>
    </row>
    <row r="4089" spans="4:4">
      <c r="D4089" s="10"/>
    </row>
    <row r="4090" spans="4:4">
      <c r="D4090" s="10"/>
    </row>
    <row r="4091" spans="4:4">
      <c r="D4091" s="10"/>
    </row>
    <row r="4092" spans="4:4">
      <c r="D4092" s="10"/>
    </row>
    <row r="4093" spans="4:4">
      <c r="D4093" s="10"/>
    </row>
    <row r="4094" spans="4:4">
      <c r="D4094" s="10"/>
    </row>
    <row r="4095" spans="4:4">
      <c r="D4095" s="10"/>
    </row>
    <row r="4096" spans="4:4">
      <c r="D4096" s="10"/>
    </row>
    <row r="4097" spans="4:4">
      <c r="D4097" s="10"/>
    </row>
    <row r="4098" spans="4:4">
      <c r="D4098" s="10"/>
    </row>
    <row r="4099" spans="4:4">
      <c r="D4099" s="10"/>
    </row>
    <row r="4100" spans="4:4">
      <c r="D4100" s="10"/>
    </row>
    <row r="4101" spans="4:4">
      <c r="D4101" s="10"/>
    </row>
    <row r="4102" spans="4:4">
      <c r="D4102" s="10"/>
    </row>
    <row r="4103" spans="4:4">
      <c r="D4103" s="10"/>
    </row>
    <row r="4104" spans="4:4">
      <c r="D4104" s="10"/>
    </row>
    <row r="4105" spans="4:4">
      <c r="D4105" s="10"/>
    </row>
    <row r="4106" spans="4:4">
      <c r="D4106" s="10"/>
    </row>
    <row r="4107" spans="4:4">
      <c r="D4107" s="10"/>
    </row>
    <row r="4108" spans="4:4">
      <c r="D4108" s="10"/>
    </row>
    <row r="4109" spans="4:4">
      <c r="D4109" s="10"/>
    </row>
    <row r="4110" spans="4:4">
      <c r="D4110" s="10"/>
    </row>
    <row r="4111" spans="4:4">
      <c r="D4111" s="10"/>
    </row>
    <row r="4112" spans="4:4">
      <c r="D4112" s="10"/>
    </row>
    <row r="4113" spans="4:4">
      <c r="D4113" s="10"/>
    </row>
    <row r="4114" spans="4:4">
      <c r="D4114" s="10"/>
    </row>
    <row r="4115" spans="4:4">
      <c r="D4115" s="10"/>
    </row>
    <row r="4116" spans="4:4">
      <c r="D4116" s="10"/>
    </row>
    <row r="4117" spans="4:4">
      <c r="D4117" s="10"/>
    </row>
    <row r="4118" spans="4:4">
      <c r="D4118" s="10"/>
    </row>
    <row r="4119" spans="4:4">
      <c r="D4119" s="10"/>
    </row>
    <row r="4120" spans="4:4">
      <c r="D4120" s="10"/>
    </row>
    <row r="4121" spans="4:4">
      <c r="D4121" s="10"/>
    </row>
    <row r="4122" spans="4:4">
      <c r="D4122" s="10"/>
    </row>
    <row r="4123" spans="4:4">
      <c r="D4123" s="10"/>
    </row>
    <row r="4124" spans="4:4">
      <c r="D4124" s="10"/>
    </row>
    <row r="4125" spans="4:4">
      <c r="D4125" s="10"/>
    </row>
    <row r="4126" spans="4:4">
      <c r="D4126" s="10"/>
    </row>
    <row r="4127" spans="4:4">
      <c r="D4127" s="10"/>
    </row>
    <row r="4128" spans="4:4">
      <c r="D4128" s="10"/>
    </row>
    <row r="4129" spans="4:4">
      <c r="D4129" s="10"/>
    </row>
    <row r="4130" spans="4:4">
      <c r="D4130" s="10"/>
    </row>
    <row r="4131" spans="4:4">
      <c r="D4131" s="10"/>
    </row>
    <row r="4132" spans="4:4">
      <c r="D4132" s="10"/>
    </row>
    <row r="4133" spans="4:4">
      <c r="D4133" s="10"/>
    </row>
    <row r="4134" spans="4:4">
      <c r="D4134" s="10"/>
    </row>
    <row r="4135" spans="4:4">
      <c r="D4135" s="10"/>
    </row>
    <row r="4136" spans="4:4">
      <c r="D4136" s="10"/>
    </row>
    <row r="4137" spans="4:4">
      <c r="D4137" s="10"/>
    </row>
    <row r="4138" spans="4:4">
      <c r="D4138" s="10"/>
    </row>
    <row r="4139" spans="4:4">
      <c r="D4139" s="10"/>
    </row>
    <row r="4140" spans="4:4">
      <c r="D4140" s="10"/>
    </row>
    <row r="4141" spans="4:4">
      <c r="D4141" s="10"/>
    </row>
    <row r="4142" spans="4:4">
      <c r="D4142" s="10"/>
    </row>
    <row r="4143" spans="4:4">
      <c r="D4143" s="10"/>
    </row>
    <row r="4144" spans="4:4">
      <c r="D4144" s="10"/>
    </row>
    <row r="4145" spans="4:4">
      <c r="D4145" s="10"/>
    </row>
    <row r="4146" spans="4:4">
      <c r="D4146" s="10"/>
    </row>
    <row r="4147" spans="4:4">
      <c r="D4147" s="10"/>
    </row>
    <row r="4148" spans="4:4">
      <c r="D4148" s="10"/>
    </row>
    <row r="4149" spans="4:4">
      <c r="D4149" s="10"/>
    </row>
    <row r="4150" spans="4:4">
      <c r="D4150" s="10"/>
    </row>
    <row r="4151" spans="4:4">
      <c r="D4151" s="10"/>
    </row>
    <row r="4152" spans="4:4">
      <c r="D4152" s="10"/>
    </row>
    <row r="4153" spans="4:4">
      <c r="D4153" s="10"/>
    </row>
    <row r="4154" spans="4:4">
      <c r="D4154" s="10"/>
    </row>
    <row r="4155" spans="4:4">
      <c r="D4155" s="10"/>
    </row>
    <row r="4156" spans="4:4">
      <c r="D4156" s="10"/>
    </row>
    <row r="4157" spans="4:4">
      <c r="D4157" s="10"/>
    </row>
    <row r="4158" spans="4:4">
      <c r="D4158" s="10"/>
    </row>
    <row r="4159" spans="4:4">
      <c r="D4159" s="10"/>
    </row>
    <row r="4160" spans="4:4">
      <c r="D4160" s="10"/>
    </row>
    <row r="4161" spans="4:4">
      <c r="D4161" s="10"/>
    </row>
    <row r="4162" spans="4:4">
      <c r="D4162" s="10"/>
    </row>
    <row r="4163" spans="4:4">
      <c r="D4163" s="10"/>
    </row>
    <row r="4164" spans="4:4">
      <c r="D4164" s="10"/>
    </row>
    <row r="4165" spans="4:4">
      <c r="D4165" s="10"/>
    </row>
    <row r="4166" spans="4:4">
      <c r="D4166" s="10"/>
    </row>
    <row r="4167" spans="4:4">
      <c r="D4167" s="10"/>
    </row>
    <row r="4168" spans="4:4">
      <c r="D4168" s="10"/>
    </row>
    <row r="4169" spans="4:4">
      <c r="D4169" s="10"/>
    </row>
    <row r="4170" spans="4:4">
      <c r="D4170" s="10"/>
    </row>
    <row r="4171" spans="4:4">
      <c r="D4171" s="10"/>
    </row>
    <row r="4172" spans="4:4">
      <c r="D4172" s="10"/>
    </row>
    <row r="4173" spans="4:4">
      <c r="D4173" s="10"/>
    </row>
    <row r="4174" spans="4:4">
      <c r="D4174" s="10"/>
    </row>
    <row r="4175" spans="4:4">
      <c r="D4175" s="10"/>
    </row>
    <row r="4176" spans="4:4">
      <c r="D4176" s="10"/>
    </row>
    <row r="4177" spans="4:4">
      <c r="D4177" s="10"/>
    </row>
    <row r="4178" spans="4:4">
      <c r="D4178" s="10"/>
    </row>
    <row r="4179" spans="4:4">
      <c r="D4179" s="10"/>
    </row>
    <row r="4180" spans="4:4">
      <c r="D4180" s="10"/>
    </row>
    <row r="4181" spans="4:4">
      <c r="D4181" s="10"/>
    </row>
    <row r="4182" spans="4:4">
      <c r="D4182" s="10"/>
    </row>
    <row r="4183" spans="4:4">
      <c r="D4183" s="10"/>
    </row>
    <row r="4184" spans="4:4">
      <c r="D4184" s="10"/>
    </row>
    <row r="4185" spans="4:4">
      <c r="D4185" s="10"/>
    </row>
    <row r="4186" spans="4:4">
      <c r="D4186" s="10"/>
    </row>
    <row r="4187" spans="4:4">
      <c r="D4187" s="10"/>
    </row>
    <row r="4188" spans="4:4">
      <c r="D4188" s="10"/>
    </row>
    <row r="4189" spans="4:4">
      <c r="D4189" s="10"/>
    </row>
    <row r="4190" spans="4:4">
      <c r="D4190" s="10"/>
    </row>
    <row r="4191" spans="4:4">
      <c r="D4191" s="10"/>
    </row>
    <row r="4192" spans="4:4">
      <c r="D4192" s="10"/>
    </row>
    <row r="4193" spans="4:4">
      <c r="D4193" s="10"/>
    </row>
    <row r="4194" spans="4:4">
      <c r="D4194" s="10"/>
    </row>
    <row r="4195" spans="4:4">
      <c r="D4195" s="10"/>
    </row>
    <row r="4196" spans="4:4">
      <c r="D4196" s="10"/>
    </row>
    <row r="4197" spans="4:4">
      <c r="D4197" s="10"/>
    </row>
    <row r="4198" spans="4:4">
      <c r="D4198" s="10"/>
    </row>
    <row r="4199" spans="4:4">
      <c r="D4199" s="10"/>
    </row>
    <row r="4200" spans="4:4">
      <c r="D4200" s="10"/>
    </row>
    <row r="4201" spans="4:4">
      <c r="D4201" s="10"/>
    </row>
    <row r="4202" spans="4:4">
      <c r="D4202" s="10"/>
    </row>
    <row r="4203" spans="4:4">
      <c r="D4203" s="10"/>
    </row>
    <row r="4204" spans="4:4">
      <c r="D4204" s="10"/>
    </row>
    <row r="4205" spans="4:4">
      <c r="D4205" s="10"/>
    </row>
    <row r="4206" spans="4:4">
      <c r="D4206" s="10"/>
    </row>
    <row r="4207" spans="4:4">
      <c r="D4207" s="10"/>
    </row>
    <row r="4208" spans="4:4">
      <c r="D4208" s="10"/>
    </row>
    <row r="4209" spans="4:4">
      <c r="D4209" s="10"/>
    </row>
    <row r="4210" spans="4:4">
      <c r="D4210" s="10"/>
    </row>
    <row r="4211" spans="4:4">
      <c r="D4211" s="10"/>
    </row>
    <row r="4212" spans="4:4">
      <c r="D4212" s="10"/>
    </row>
    <row r="4213" spans="4:4">
      <c r="D4213" s="10"/>
    </row>
    <row r="4214" spans="4:4">
      <c r="D4214" s="10"/>
    </row>
    <row r="4215" spans="4:4">
      <c r="D4215" s="10"/>
    </row>
    <row r="4216" spans="4:4">
      <c r="D4216" s="10"/>
    </row>
    <row r="4217" spans="4:4">
      <c r="D4217" s="10"/>
    </row>
    <row r="4218" spans="4:4">
      <c r="D4218" s="10"/>
    </row>
    <row r="4219" spans="4:4">
      <c r="D4219" s="10"/>
    </row>
    <row r="4220" spans="4:4">
      <c r="D4220" s="10"/>
    </row>
    <row r="4221" spans="4:4">
      <c r="D4221" s="10"/>
    </row>
    <row r="4222" spans="4:4">
      <c r="D4222" s="10"/>
    </row>
    <row r="4223" spans="4:4">
      <c r="D4223" s="10"/>
    </row>
    <row r="4224" spans="4:4">
      <c r="D4224" s="10"/>
    </row>
    <row r="4225" spans="4:4">
      <c r="D4225" s="10"/>
    </row>
    <row r="4226" spans="4:4">
      <c r="D4226" s="10"/>
    </row>
    <row r="4227" spans="4:4">
      <c r="D4227" s="10"/>
    </row>
    <row r="4228" spans="4:4">
      <c r="D4228" s="10"/>
    </row>
    <row r="4229" spans="4:4">
      <c r="D4229" s="10"/>
    </row>
    <row r="4230" spans="4:4">
      <c r="D4230" s="10"/>
    </row>
    <row r="4231" spans="4:4">
      <c r="D4231" s="10"/>
    </row>
    <row r="4232" spans="4:4">
      <c r="D4232" s="10"/>
    </row>
    <row r="4233" spans="4:4">
      <c r="D4233" s="10"/>
    </row>
    <row r="4234" spans="4:4">
      <c r="D4234" s="10"/>
    </row>
    <row r="4235" spans="4:4">
      <c r="D4235" s="10"/>
    </row>
    <row r="4236" spans="4:4">
      <c r="D4236" s="10"/>
    </row>
    <row r="4237" spans="4:4">
      <c r="D4237" s="10"/>
    </row>
    <row r="4238" spans="4:4">
      <c r="D4238" s="10"/>
    </row>
    <row r="4239" spans="4:4">
      <c r="D4239" s="10"/>
    </row>
    <row r="4240" spans="4:4">
      <c r="D4240" s="10"/>
    </row>
    <row r="4241" spans="4:4">
      <c r="D4241" s="10"/>
    </row>
    <row r="4242" spans="4:4">
      <c r="D4242" s="10"/>
    </row>
    <row r="4243" spans="4:4">
      <c r="D4243" s="10"/>
    </row>
    <row r="4244" spans="4:4">
      <c r="D4244" s="10"/>
    </row>
    <row r="4245" spans="4:4">
      <c r="D4245" s="10"/>
    </row>
    <row r="4246" spans="4:4">
      <c r="D4246" s="10"/>
    </row>
    <row r="4247" spans="4:4">
      <c r="D4247" s="10"/>
    </row>
    <row r="4248" spans="4:4">
      <c r="D4248" s="10"/>
    </row>
    <row r="4249" spans="4:4">
      <c r="D4249" s="10"/>
    </row>
    <row r="4250" spans="4:4">
      <c r="D4250" s="10"/>
    </row>
    <row r="4251" spans="4:4">
      <c r="D4251" s="10"/>
    </row>
    <row r="4252" spans="4:4">
      <c r="D4252" s="10"/>
    </row>
    <row r="4253" spans="4:4">
      <c r="D4253" s="10"/>
    </row>
    <row r="4254" spans="4:4">
      <c r="D4254" s="10"/>
    </row>
    <row r="4255" spans="4:4">
      <c r="D4255" s="10"/>
    </row>
    <row r="4256" spans="4:4">
      <c r="D4256" s="10"/>
    </row>
    <row r="4257" spans="4:4">
      <c r="D4257" s="10"/>
    </row>
    <row r="4258" spans="4:4">
      <c r="D4258" s="10"/>
    </row>
    <row r="4259" spans="4:4">
      <c r="D4259" s="10"/>
    </row>
    <row r="4260" spans="4:4">
      <c r="D4260" s="10"/>
    </row>
    <row r="4261" spans="4:4">
      <c r="D4261" s="10"/>
    </row>
    <row r="4262" spans="4:4">
      <c r="D4262" s="10"/>
    </row>
    <row r="4263" spans="4:4">
      <c r="D4263" s="10"/>
    </row>
    <row r="4264" spans="4:4">
      <c r="D4264" s="10"/>
    </row>
    <row r="4265" spans="4:4">
      <c r="D4265" s="10"/>
    </row>
    <row r="4266" spans="4:4">
      <c r="D4266" s="10"/>
    </row>
    <row r="4267" spans="4:4">
      <c r="D4267" s="10"/>
    </row>
    <row r="4268" spans="4:4">
      <c r="D4268" s="10"/>
    </row>
    <row r="4269" spans="4:4">
      <c r="D4269" s="10"/>
    </row>
    <row r="4270" spans="4:4">
      <c r="D4270" s="10"/>
    </row>
    <row r="4271" spans="4:4">
      <c r="D4271" s="10"/>
    </row>
    <row r="4272" spans="4:4">
      <c r="D4272" s="10"/>
    </row>
    <row r="4273" spans="4:4">
      <c r="D4273" s="10"/>
    </row>
    <row r="4274" spans="4:4">
      <c r="D4274" s="10"/>
    </row>
    <row r="4275" spans="4:4">
      <c r="D4275" s="10"/>
    </row>
    <row r="4276" spans="4:4">
      <c r="D4276" s="10"/>
    </row>
    <row r="4277" spans="4:4">
      <c r="D4277" s="10"/>
    </row>
    <row r="4278" spans="4:4">
      <c r="D4278" s="10"/>
    </row>
    <row r="4279" spans="4:4">
      <c r="D4279" s="10"/>
    </row>
    <row r="4280" spans="4:4">
      <c r="D4280" s="10"/>
    </row>
    <row r="4281" spans="4:4">
      <c r="D4281" s="10"/>
    </row>
    <row r="4282" spans="4:4">
      <c r="D4282" s="10"/>
    </row>
    <row r="4283" spans="4:4">
      <c r="D4283" s="10"/>
    </row>
    <row r="4284" spans="4:4">
      <c r="D4284" s="10"/>
    </row>
    <row r="4285" spans="4:4">
      <c r="D4285" s="10"/>
    </row>
    <row r="4286" spans="4:4">
      <c r="D4286" s="10"/>
    </row>
    <row r="4287" spans="4:4">
      <c r="D4287" s="10"/>
    </row>
    <row r="4288" spans="4:4">
      <c r="D4288" s="10"/>
    </row>
    <row r="4289" spans="4:4">
      <c r="D4289" s="10"/>
    </row>
    <row r="4290" spans="4:4">
      <c r="D4290" s="10"/>
    </row>
    <row r="4291" spans="4:4">
      <c r="D4291" s="10"/>
    </row>
    <row r="4292" spans="4:4">
      <c r="D4292" s="10"/>
    </row>
    <row r="4293" spans="4:4">
      <c r="D4293" s="10"/>
    </row>
    <row r="4294" spans="4:4">
      <c r="D4294" s="10"/>
    </row>
    <row r="4295" spans="4:4">
      <c r="D4295" s="10"/>
    </row>
    <row r="4296" spans="4:4">
      <c r="D4296" s="10"/>
    </row>
    <row r="4297" spans="4:4">
      <c r="D4297" s="10"/>
    </row>
    <row r="4298" spans="4:4">
      <c r="D4298" s="10"/>
    </row>
    <row r="4299" spans="4:4">
      <c r="D4299" s="10"/>
    </row>
    <row r="4300" spans="4:4">
      <c r="D4300" s="10"/>
    </row>
    <row r="4301" spans="4:4">
      <c r="D4301" s="10"/>
    </row>
    <row r="4302" spans="4:4">
      <c r="D4302" s="10"/>
    </row>
    <row r="4303" spans="4:4">
      <c r="D4303" s="10"/>
    </row>
    <row r="4304" spans="4:4">
      <c r="D4304" s="10"/>
    </row>
    <row r="4305" spans="4:4">
      <c r="D4305" s="10"/>
    </row>
    <row r="4306" spans="4:4">
      <c r="D4306" s="10"/>
    </row>
    <row r="4307" spans="4:4">
      <c r="D4307" s="10"/>
    </row>
    <row r="4308" spans="4:4">
      <c r="D4308" s="10"/>
    </row>
    <row r="4309" spans="4:4">
      <c r="D4309" s="10"/>
    </row>
    <row r="4310" spans="4:4">
      <c r="D4310" s="10"/>
    </row>
    <row r="4311" spans="4:4">
      <c r="D4311" s="10"/>
    </row>
    <row r="4312" spans="4:4">
      <c r="D4312" s="10"/>
    </row>
    <row r="4313" spans="4:4">
      <c r="D4313" s="10"/>
    </row>
    <row r="4314" spans="4:4">
      <c r="D4314" s="10"/>
    </row>
    <row r="4315" spans="4:4">
      <c r="D4315" s="10"/>
    </row>
    <row r="4316" spans="4:4">
      <c r="D4316" s="10"/>
    </row>
    <row r="4317" spans="4:4">
      <c r="D4317" s="10"/>
    </row>
    <row r="4318" spans="4:4">
      <c r="D4318" s="10"/>
    </row>
    <row r="4319" spans="4:4">
      <c r="D4319" s="10"/>
    </row>
    <row r="4320" spans="4:4">
      <c r="D4320" s="10"/>
    </row>
    <row r="4321" spans="4:4">
      <c r="D4321" s="10"/>
    </row>
    <row r="4322" spans="4:4">
      <c r="D4322" s="10"/>
    </row>
    <row r="4323" spans="4:4">
      <c r="D4323" s="10"/>
    </row>
    <row r="4324" spans="4:4">
      <c r="D4324" s="10"/>
    </row>
    <row r="4325" spans="4:4">
      <c r="D4325" s="10"/>
    </row>
    <row r="4326" spans="4:4">
      <c r="D4326" s="10"/>
    </row>
    <row r="4327" spans="4:4">
      <c r="D4327" s="10"/>
    </row>
    <row r="4328" spans="4:4">
      <c r="D4328" s="10"/>
    </row>
    <row r="4329" spans="4:4">
      <c r="D4329" s="10"/>
    </row>
    <row r="4330" spans="4:4">
      <c r="D4330" s="10"/>
    </row>
    <row r="4331" spans="4:4">
      <c r="D4331" s="10"/>
    </row>
    <row r="4332" spans="4:4">
      <c r="D4332" s="10"/>
    </row>
    <row r="4333" spans="4:4">
      <c r="D4333" s="10"/>
    </row>
    <row r="4334" spans="4:4">
      <c r="D4334" s="10"/>
    </row>
    <row r="4335" spans="4:4">
      <c r="D4335" s="10"/>
    </row>
    <row r="4336" spans="4:4">
      <c r="D4336" s="10"/>
    </row>
    <row r="4337" spans="4:4">
      <c r="D4337" s="10"/>
    </row>
    <row r="4338" spans="4:4">
      <c r="D4338" s="10"/>
    </row>
    <row r="4339" spans="4:4">
      <c r="D4339" s="10"/>
    </row>
    <row r="4340" spans="4:4">
      <c r="D4340" s="10"/>
    </row>
    <row r="4341" spans="4:4">
      <c r="D4341" s="10"/>
    </row>
    <row r="4342" spans="4:4">
      <c r="D4342" s="10"/>
    </row>
    <row r="4343" spans="4:4">
      <c r="D4343" s="10"/>
    </row>
    <row r="4344" spans="4:4">
      <c r="D4344" s="10"/>
    </row>
    <row r="4345" spans="4:4">
      <c r="D4345" s="10"/>
    </row>
    <row r="4346" spans="4:4">
      <c r="D4346" s="10"/>
    </row>
    <row r="4347" spans="4:4">
      <c r="D4347" s="10"/>
    </row>
    <row r="4348" spans="4:4">
      <c r="D4348" s="10"/>
    </row>
    <row r="4349" spans="4:4">
      <c r="D4349" s="10"/>
    </row>
    <row r="4350" spans="4:4">
      <c r="D4350" s="10"/>
    </row>
    <row r="4351" spans="4:4">
      <c r="D4351" s="10"/>
    </row>
    <row r="4352" spans="4:4">
      <c r="D4352" s="10"/>
    </row>
    <row r="4353" spans="4:4">
      <c r="D4353" s="10"/>
    </row>
    <row r="4354" spans="4:4">
      <c r="D4354" s="10"/>
    </row>
    <row r="4355" spans="4:4">
      <c r="D4355" s="10"/>
    </row>
    <row r="4356" spans="4:4">
      <c r="D4356" s="10"/>
    </row>
    <row r="4357" spans="4:4">
      <c r="D4357" s="10"/>
    </row>
    <row r="4358" spans="4:4">
      <c r="D4358" s="10"/>
    </row>
    <row r="4359" spans="4:4">
      <c r="D4359" s="10"/>
    </row>
    <row r="4360" spans="4:4">
      <c r="D4360" s="10"/>
    </row>
    <row r="4361" spans="4:4">
      <c r="D4361" s="10"/>
    </row>
    <row r="4362" spans="4:4">
      <c r="D4362" s="10"/>
    </row>
    <row r="4363" spans="4:4">
      <c r="D4363" s="10"/>
    </row>
    <row r="4364" spans="4:4">
      <c r="D4364" s="10"/>
    </row>
    <row r="4365" spans="4:4">
      <c r="D4365" s="10"/>
    </row>
    <row r="4366" spans="4:4">
      <c r="D4366" s="10"/>
    </row>
    <row r="4367" spans="4:4">
      <c r="D4367" s="10"/>
    </row>
    <row r="4368" spans="4:4">
      <c r="D4368" s="10"/>
    </row>
    <row r="4369" spans="4:4">
      <c r="D4369" s="10"/>
    </row>
    <row r="4370" spans="4:4">
      <c r="D4370" s="10"/>
    </row>
    <row r="4371" spans="4:4">
      <c r="D4371" s="10"/>
    </row>
    <row r="4372" spans="4:4">
      <c r="D4372" s="10"/>
    </row>
    <row r="4373" spans="4:4">
      <c r="D4373" s="10"/>
    </row>
    <row r="4374" spans="4:4">
      <c r="D4374" s="10"/>
    </row>
    <row r="4375" spans="4:4">
      <c r="D4375" s="10"/>
    </row>
    <row r="4376" spans="4:4">
      <c r="D4376" s="10"/>
    </row>
    <row r="4377" spans="4:4">
      <c r="D4377" s="10"/>
    </row>
    <row r="4378" spans="4:4">
      <c r="D4378" s="10"/>
    </row>
    <row r="4379" spans="4:4">
      <c r="D4379" s="10"/>
    </row>
    <row r="4380" spans="4:4">
      <c r="D4380" s="10"/>
    </row>
    <row r="4381" spans="4:4">
      <c r="D4381" s="10"/>
    </row>
    <row r="4382" spans="4:4">
      <c r="D4382" s="10"/>
    </row>
    <row r="4383" spans="4:4">
      <c r="D4383" s="10"/>
    </row>
    <row r="4384" spans="4:4">
      <c r="D4384" s="10"/>
    </row>
    <row r="4385" spans="4:4">
      <c r="D4385" s="10"/>
    </row>
    <row r="4386" spans="4:4">
      <c r="D4386" s="10"/>
    </row>
    <row r="4387" spans="4:4">
      <c r="D4387" s="10"/>
    </row>
    <row r="4388" spans="4:4">
      <c r="D4388" s="10"/>
    </row>
    <row r="4389" spans="4:4">
      <c r="D4389" s="10"/>
    </row>
    <row r="4390" spans="4:4">
      <c r="D4390" s="10"/>
    </row>
    <row r="4391" spans="4:4">
      <c r="D4391" s="10"/>
    </row>
    <row r="4392" spans="4:4">
      <c r="D4392" s="10"/>
    </row>
    <row r="4393" spans="4:4">
      <c r="D4393" s="10"/>
    </row>
    <row r="4394" spans="4:4">
      <c r="D4394" s="10"/>
    </row>
    <row r="4395" spans="4:4">
      <c r="D4395" s="10"/>
    </row>
    <row r="4396" spans="4:4">
      <c r="D4396" s="10"/>
    </row>
    <row r="4397" spans="4:4">
      <c r="D4397" s="10"/>
    </row>
    <row r="4398" spans="4:4">
      <c r="D4398" s="10"/>
    </row>
    <row r="4399" spans="4:4">
      <c r="D4399" s="10"/>
    </row>
    <row r="4400" spans="4:4">
      <c r="D4400" s="10"/>
    </row>
    <row r="4401" spans="4:4">
      <c r="D4401" s="10"/>
    </row>
    <row r="4402" spans="4:4">
      <c r="D4402" s="10"/>
    </row>
    <row r="4403" spans="4:4">
      <c r="D4403" s="10"/>
    </row>
    <row r="4404" spans="4:4">
      <c r="D4404" s="10"/>
    </row>
    <row r="4405" spans="4:4">
      <c r="D4405" s="10"/>
    </row>
    <row r="4406" spans="4:4">
      <c r="D4406" s="10"/>
    </row>
    <row r="4407" spans="4:4">
      <c r="D4407" s="10"/>
    </row>
    <row r="4408" spans="4:4">
      <c r="D4408" s="10"/>
    </row>
    <row r="4409" spans="4:4">
      <c r="D4409" s="10"/>
    </row>
    <row r="4410" spans="4:4">
      <c r="D4410" s="10"/>
    </row>
    <row r="4411" spans="4:4">
      <c r="D4411" s="10"/>
    </row>
    <row r="4412" spans="4:4">
      <c r="D4412" s="10"/>
    </row>
    <row r="4413" spans="4:4">
      <c r="D4413" s="10"/>
    </row>
    <row r="4414" spans="4:4">
      <c r="D4414" s="10"/>
    </row>
    <row r="4415" spans="4:4">
      <c r="D4415" s="10"/>
    </row>
    <row r="4416" spans="4:4">
      <c r="D4416" s="10"/>
    </row>
    <row r="4417" spans="4:4">
      <c r="D4417" s="10"/>
    </row>
    <row r="4418" spans="4:4">
      <c r="D4418" s="10"/>
    </row>
    <row r="4419" spans="4:4">
      <c r="D4419" s="10"/>
    </row>
    <row r="4420" spans="4:4">
      <c r="D4420" s="10"/>
    </row>
    <row r="4421" spans="4:4">
      <c r="D4421" s="10"/>
    </row>
    <row r="4422" spans="4:4">
      <c r="D4422" s="10"/>
    </row>
    <row r="4423" spans="4:4">
      <c r="D4423" s="10"/>
    </row>
    <row r="4424" spans="4:4">
      <c r="D4424" s="10"/>
    </row>
    <row r="4425" spans="4:4">
      <c r="D4425" s="10"/>
    </row>
    <row r="4426" spans="4:4">
      <c r="D4426" s="10"/>
    </row>
    <row r="4427" spans="4:4">
      <c r="D4427" s="10"/>
    </row>
    <row r="4428" spans="4:4">
      <c r="D4428" s="10"/>
    </row>
    <row r="4429" spans="4:4">
      <c r="D4429" s="10"/>
    </row>
    <row r="4430" spans="4:4">
      <c r="D4430" s="10"/>
    </row>
    <row r="4431" spans="4:4">
      <c r="D4431" s="10"/>
    </row>
    <row r="4432" spans="4:4">
      <c r="D4432" s="10"/>
    </row>
    <row r="4433" spans="4:4">
      <c r="D4433" s="10"/>
    </row>
    <row r="4434" spans="4:4">
      <c r="D4434" s="10"/>
    </row>
    <row r="4435" spans="4:4">
      <c r="D4435" s="10"/>
    </row>
    <row r="4436" spans="4:4">
      <c r="D4436" s="10"/>
    </row>
    <row r="4437" spans="4:4">
      <c r="D4437" s="10"/>
    </row>
    <row r="4438" spans="4:4">
      <c r="D4438" s="10"/>
    </row>
    <row r="4439" spans="4:4">
      <c r="D4439" s="10"/>
    </row>
    <row r="4440" spans="4:4">
      <c r="D4440" s="10"/>
    </row>
    <row r="4441" spans="4:4">
      <c r="D4441" s="10"/>
    </row>
    <row r="4442" spans="4:4">
      <c r="D4442" s="10"/>
    </row>
    <row r="4443" spans="4:4">
      <c r="D4443" s="10"/>
    </row>
    <row r="4444" spans="4:4">
      <c r="D4444" s="10"/>
    </row>
    <row r="4445" spans="4:4">
      <c r="D4445" s="10"/>
    </row>
    <row r="4446" spans="4:4">
      <c r="D4446" s="10"/>
    </row>
    <row r="4447" spans="4:4">
      <c r="D4447" s="10"/>
    </row>
    <row r="4448" spans="4:4">
      <c r="D4448" s="10"/>
    </row>
    <row r="4449" spans="4:4">
      <c r="D4449" s="10"/>
    </row>
    <row r="4450" spans="4:4">
      <c r="D4450" s="10"/>
    </row>
    <row r="4451" spans="4:4">
      <c r="D4451" s="10"/>
    </row>
    <row r="4452" spans="4:4">
      <c r="D4452" s="10"/>
    </row>
    <row r="4453" spans="4:4">
      <c r="D4453" s="10"/>
    </row>
    <row r="4454" spans="4:4">
      <c r="D4454" s="10"/>
    </row>
    <row r="4455" spans="4:4">
      <c r="D4455" s="10"/>
    </row>
    <row r="4456" spans="4:4">
      <c r="D4456" s="10"/>
    </row>
    <row r="4457" spans="4:4">
      <c r="D4457" s="10"/>
    </row>
    <row r="4458" spans="4:4">
      <c r="D4458" s="10"/>
    </row>
    <row r="4459" spans="4:4">
      <c r="D4459" s="10"/>
    </row>
    <row r="4460" spans="4:4">
      <c r="D4460" s="10"/>
    </row>
    <row r="4461" spans="4:4">
      <c r="D4461" s="10"/>
    </row>
    <row r="4462" spans="4:4">
      <c r="D4462" s="10"/>
    </row>
    <row r="4463" spans="4:4">
      <c r="D4463" s="10"/>
    </row>
    <row r="4464" spans="4:4">
      <c r="D4464" s="10"/>
    </row>
    <row r="4465" spans="4:4">
      <c r="D4465" s="10"/>
    </row>
    <row r="4466" spans="4:4">
      <c r="D4466" s="10"/>
    </row>
    <row r="4467" spans="4:4">
      <c r="D4467" s="10"/>
    </row>
    <row r="4468" spans="4:4">
      <c r="D4468" s="10"/>
    </row>
    <row r="4469" spans="4:4">
      <c r="D4469" s="10"/>
    </row>
    <row r="4470" spans="4:4">
      <c r="D4470" s="10"/>
    </row>
    <row r="4471" spans="4:4">
      <c r="D4471" s="10"/>
    </row>
    <row r="4472" spans="4:4">
      <c r="D4472" s="10"/>
    </row>
    <row r="4473" spans="4:4">
      <c r="D4473" s="10"/>
    </row>
    <row r="4474" spans="4:4">
      <c r="D4474" s="10"/>
    </row>
    <row r="4475" spans="4:4">
      <c r="D4475" s="10"/>
    </row>
    <row r="4476" spans="4:4">
      <c r="D4476" s="10"/>
    </row>
    <row r="4477" spans="4:4">
      <c r="D4477" s="10"/>
    </row>
    <row r="4478" spans="4:4">
      <c r="D4478" s="10"/>
    </row>
    <row r="4479" spans="4:4">
      <c r="D4479" s="10"/>
    </row>
    <row r="4480" spans="4:4">
      <c r="D4480" s="10"/>
    </row>
    <row r="4481" spans="4:4">
      <c r="D4481" s="10"/>
    </row>
    <row r="4482" spans="4:4">
      <c r="D4482" s="10"/>
    </row>
    <row r="4483" spans="4:4">
      <c r="D4483" s="10"/>
    </row>
    <row r="4484" spans="4:4">
      <c r="D4484" s="10"/>
    </row>
    <row r="4485" spans="4:4">
      <c r="D4485" s="10"/>
    </row>
    <row r="4486" spans="4:4">
      <c r="D4486" s="10"/>
    </row>
    <row r="4487" spans="4:4">
      <c r="D4487" s="10"/>
    </row>
    <row r="4488" spans="4:4">
      <c r="D4488" s="10"/>
    </row>
    <row r="4489" spans="4:4">
      <c r="D4489" s="10"/>
    </row>
    <row r="4490" spans="4:4">
      <c r="D4490" s="10"/>
    </row>
    <row r="4491" spans="4:4">
      <c r="D4491" s="10"/>
    </row>
    <row r="4492" spans="4:4">
      <c r="D4492" s="10"/>
    </row>
    <row r="4493" spans="4:4">
      <c r="D4493" s="10"/>
    </row>
    <row r="4494" spans="4:4">
      <c r="D4494" s="10"/>
    </row>
    <row r="4495" spans="4:4">
      <c r="D4495" s="10"/>
    </row>
    <row r="4496" spans="4:4">
      <c r="D4496" s="10"/>
    </row>
    <row r="4497" spans="4:4">
      <c r="D4497" s="10"/>
    </row>
    <row r="4498" spans="4:4">
      <c r="D4498" s="10"/>
    </row>
    <row r="4499" spans="4:4">
      <c r="D4499" s="10"/>
    </row>
    <row r="4500" spans="4:4">
      <c r="D4500" s="10"/>
    </row>
    <row r="4501" spans="4:4">
      <c r="D4501" s="10"/>
    </row>
    <row r="4502" spans="4:4">
      <c r="D4502" s="10"/>
    </row>
    <row r="4503" spans="4:4">
      <c r="D4503" s="10"/>
    </row>
    <row r="4504" spans="4:4">
      <c r="D4504" s="10"/>
    </row>
    <row r="4505" spans="4:4">
      <c r="D4505" s="10"/>
    </row>
    <row r="4506" spans="4:4">
      <c r="D4506" s="10"/>
    </row>
    <row r="4507" spans="4:4">
      <c r="D4507" s="10"/>
    </row>
    <row r="4508" spans="4:4">
      <c r="D4508" s="10"/>
    </row>
    <row r="4509" spans="4:4">
      <c r="D4509" s="10"/>
    </row>
    <row r="4510" spans="4:4">
      <c r="D4510" s="10"/>
    </row>
    <row r="4511" spans="4:4">
      <c r="D4511" s="10"/>
    </row>
    <row r="4512" spans="4:4">
      <c r="D4512" s="10"/>
    </row>
    <row r="4513" spans="4:4">
      <c r="D4513" s="10"/>
    </row>
    <row r="4514" spans="4:4">
      <c r="D4514" s="10"/>
    </row>
    <row r="4515" spans="4:4">
      <c r="D4515" s="10"/>
    </row>
    <row r="4516" spans="4:4">
      <c r="D4516" s="10"/>
    </row>
    <row r="4517" spans="4:4">
      <c r="D4517" s="10"/>
    </row>
    <row r="4518" spans="4:4">
      <c r="D4518" s="10"/>
    </row>
    <row r="4519" spans="4:4">
      <c r="D4519" s="10"/>
    </row>
    <row r="4520" spans="4:4">
      <c r="D4520" s="10"/>
    </row>
    <row r="4521" spans="4:4">
      <c r="D4521" s="10"/>
    </row>
    <row r="4522" spans="4:4">
      <c r="D4522" s="10"/>
    </row>
    <row r="4523" spans="4:4">
      <c r="D4523" s="10"/>
    </row>
    <row r="4524" spans="4:4">
      <c r="D4524" s="10"/>
    </row>
    <row r="4525" spans="4:4">
      <c r="D4525" s="10"/>
    </row>
    <row r="4526" spans="4:4">
      <c r="D4526" s="10"/>
    </row>
    <row r="4527" spans="4:4">
      <c r="D4527" s="10"/>
    </row>
    <row r="4528" spans="4:4">
      <c r="D4528" s="10"/>
    </row>
    <row r="4529" spans="4:4">
      <c r="D4529" s="10"/>
    </row>
    <row r="4530" spans="4:4">
      <c r="D4530" s="10"/>
    </row>
    <row r="4531" spans="4:4">
      <c r="D4531" s="10"/>
    </row>
    <row r="4532" spans="4:4">
      <c r="D4532" s="10"/>
    </row>
    <row r="4533" spans="4:4">
      <c r="D4533" s="10"/>
    </row>
    <row r="4534" spans="4:4">
      <c r="D4534" s="10"/>
    </row>
    <row r="4535" spans="4:4">
      <c r="D4535" s="10"/>
    </row>
    <row r="4536" spans="4:4">
      <c r="D4536" s="10"/>
    </row>
    <row r="4537" spans="4:4">
      <c r="D4537" s="10"/>
    </row>
    <row r="4538" spans="4:4">
      <c r="D4538" s="10"/>
    </row>
    <row r="4539" spans="4:4">
      <c r="D4539" s="10"/>
    </row>
    <row r="4540" spans="4:4">
      <c r="D4540" s="10"/>
    </row>
    <row r="4541" spans="4:4">
      <c r="D4541" s="10"/>
    </row>
    <row r="4542" spans="4:4">
      <c r="D4542" s="10"/>
    </row>
    <row r="4543" spans="4:4">
      <c r="D4543" s="10"/>
    </row>
    <row r="4544" spans="4:4">
      <c r="D4544" s="10"/>
    </row>
    <row r="4545" spans="4:4">
      <c r="D4545" s="10"/>
    </row>
    <row r="4546" spans="4:4">
      <c r="D4546" s="10"/>
    </row>
    <row r="4547" spans="4:4">
      <c r="D4547" s="10"/>
    </row>
    <row r="4548" spans="4:4">
      <c r="D4548" s="10"/>
    </row>
    <row r="4549" spans="4:4">
      <c r="D4549" s="10"/>
    </row>
    <row r="4550" spans="4:4">
      <c r="D4550" s="10"/>
    </row>
    <row r="4551" spans="4:4">
      <c r="D4551" s="10"/>
    </row>
    <row r="4552" spans="4:4">
      <c r="D4552" s="10"/>
    </row>
    <row r="4553" spans="4:4">
      <c r="D4553" s="10"/>
    </row>
    <row r="4554" spans="4:4">
      <c r="D4554" s="10"/>
    </row>
    <row r="4555" spans="4:4">
      <c r="D4555" s="10"/>
    </row>
    <row r="4556" spans="4:4">
      <c r="D4556" s="10"/>
    </row>
    <row r="4557" spans="4:4">
      <c r="D4557" s="10"/>
    </row>
    <row r="4558" spans="4:4">
      <c r="D4558" s="10"/>
    </row>
    <row r="4559" spans="4:4">
      <c r="D4559" s="10"/>
    </row>
    <row r="4560" spans="4:4">
      <c r="D4560" s="10"/>
    </row>
    <row r="4561" spans="4:4">
      <c r="D4561" s="10"/>
    </row>
    <row r="4562" spans="4:4">
      <c r="D4562" s="10"/>
    </row>
    <row r="4563" spans="4:4">
      <c r="D4563" s="10"/>
    </row>
    <row r="4564" spans="4:4">
      <c r="D4564" s="10"/>
    </row>
    <row r="4565" spans="4:4">
      <c r="D4565" s="10"/>
    </row>
    <row r="4566" spans="4:4">
      <c r="D4566" s="10"/>
    </row>
    <row r="4567" spans="4:4">
      <c r="D4567" s="10"/>
    </row>
    <row r="4568" spans="4:4">
      <c r="D4568" s="10"/>
    </row>
    <row r="4569" spans="4:4">
      <c r="D4569" s="10"/>
    </row>
    <row r="4570" spans="4:4">
      <c r="D4570" s="10"/>
    </row>
    <row r="4571" spans="4:4">
      <c r="D4571" s="10"/>
    </row>
    <row r="4572" spans="4:4">
      <c r="D4572" s="10"/>
    </row>
    <row r="4573" spans="4:4">
      <c r="D4573" s="10"/>
    </row>
    <row r="4574" spans="4:4">
      <c r="D4574" s="10"/>
    </row>
    <row r="4575" spans="4:4">
      <c r="D4575" s="10"/>
    </row>
    <row r="4576" spans="4:4">
      <c r="D4576" s="10"/>
    </row>
    <row r="4577" spans="4:4">
      <c r="D4577" s="10"/>
    </row>
    <row r="4578" spans="4:4">
      <c r="D4578" s="10"/>
    </row>
    <row r="4579" spans="4:4">
      <c r="D4579" s="10"/>
    </row>
    <row r="4580" spans="4:4">
      <c r="D4580" s="10"/>
    </row>
    <row r="4581" spans="4:4">
      <c r="D4581" s="10"/>
    </row>
    <row r="4582" spans="4:4">
      <c r="D4582" s="10"/>
    </row>
    <row r="4583" spans="4:4">
      <c r="D4583" s="10"/>
    </row>
    <row r="4584" spans="4:4">
      <c r="D4584" s="10"/>
    </row>
    <row r="4585" spans="4:4">
      <c r="D4585" s="10"/>
    </row>
    <row r="4586" spans="4:4">
      <c r="D4586" s="10"/>
    </row>
    <row r="4587" spans="4:4">
      <c r="D4587" s="10"/>
    </row>
    <row r="4588" spans="4:4">
      <c r="D4588" s="10"/>
    </row>
    <row r="4589" spans="4:4">
      <c r="D4589" s="10"/>
    </row>
    <row r="4590" spans="4:4">
      <c r="D4590" s="10"/>
    </row>
    <row r="4591" spans="4:4">
      <c r="D4591" s="10"/>
    </row>
    <row r="4592" spans="4:4">
      <c r="D4592" s="10"/>
    </row>
    <row r="4593" spans="4:4">
      <c r="D4593" s="10"/>
    </row>
    <row r="4594" spans="4:4">
      <c r="D4594" s="10"/>
    </row>
    <row r="4595" spans="4:4">
      <c r="D4595" s="10"/>
    </row>
    <row r="4596" spans="4:4">
      <c r="D4596" s="10"/>
    </row>
    <row r="4597" spans="4:4">
      <c r="D4597" s="10"/>
    </row>
    <row r="4598" spans="4:4">
      <c r="D4598" s="10"/>
    </row>
    <row r="4599" spans="4:4">
      <c r="D4599" s="10"/>
    </row>
    <row r="4600" spans="4:4">
      <c r="D4600" s="10"/>
    </row>
    <row r="4601" spans="4:4">
      <c r="D4601" s="10"/>
    </row>
    <row r="4602" spans="4:4">
      <c r="D4602" s="10"/>
    </row>
    <row r="4603" spans="4:4">
      <c r="D4603" s="10"/>
    </row>
    <row r="4604" spans="4:4">
      <c r="D4604" s="10"/>
    </row>
    <row r="4605" spans="4:4">
      <c r="D4605" s="10"/>
    </row>
    <row r="4606" spans="4:4">
      <c r="D4606" s="10"/>
    </row>
    <row r="4607" spans="4:4">
      <c r="D4607" s="10"/>
    </row>
    <row r="4608" spans="4:4">
      <c r="D4608" s="10"/>
    </row>
    <row r="4609" spans="4:4">
      <c r="D4609" s="10"/>
    </row>
    <row r="4610" spans="4:4">
      <c r="D4610" s="10"/>
    </row>
    <row r="4611" spans="4:4">
      <c r="D4611" s="10"/>
    </row>
    <row r="4612" spans="4:4">
      <c r="D4612" s="10"/>
    </row>
    <row r="4613" spans="4:4">
      <c r="D4613" s="10"/>
    </row>
    <row r="4614" spans="4:4">
      <c r="D4614" s="10"/>
    </row>
    <row r="4615" spans="4:4">
      <c r="D4615" s="10"/>
    </row>
    <row r="4616" spans="4:4">
      <c r="D4616" s="10"/>
    </row>
    <row r="4617" spans="4:4">
      <c r="D4617" s="10"/>
    </row>
    <row r="4618" spans="4:4">
      <c r="D4618" s="10"/>
    </row>
    <row r="4619" spans="4:4">
      <c r="D4619" s="10"/>
    </row>
    <row r="4620" spans="4:4">
      <c r="D4620" s="10"/>
    </row>
    <row r="4621" spans="4:4">
      <c r="D4621" s="10"/>
    </row>
    <row r="4622" spans="4:4">
      <c r="D4622" s="10"/>
    </row>
    <row r="4623" spans="4:4">
      <c r="D4623" s="10"/>
    </row>
    <row r="4624" spans="4:4">
      <c r="D4624" s="10"/>
    </row>
    <row r="4625" spans="4:4">
      <c r="D4625" s="10"/>
    </row>
    <row r="4626" spans="4:4">
      <c r="D4626" s="10"/>
    </row>
    <row r="4627" spans="4:4">
      <c r="D4627" s="10"/>
    </row>
    <row r="4628" spans="4:4">
      <c r="D4628" s="10"/>
    </row>
    <row r="4629" spans="4:4">
      <c r="D4629" s="10"/>
    </row>
    <row r="4630" spans="4:4">
      <c r="D4630" s="10"/>
    </row>
    <row r="4631" spans="4:4">
      <c r="D4631" s="10"/>
    </row>
    <row r="4632" spans="4:4">
      <c r="D4632" s="10"/>
    </row>
    <row r="4633" spans="4:4">
      <c r="D4633" s="10"/>
    </row>
    <row r="4634" spans="4:4">
      <c r="D4634" s="10"/>
    </row>
    <row r="4635" spans="4:4">
      <c r="D4635" s="10"/>
    </row>
    <row r="4636" spans="4:4">
      <c r="D4636" s="10"/>
    </row>
    <row r="4637" spans="4:4">
      <c r="D4637" s="10"/>
    </row>
    <row r="4638" spans="4:4">
      <c r="D4638" s="10"/>
    </row>
    <row r="4639" spans="4:4">
      <c r="D4639" s="10"/>
    </row>
    <row r="4640" spans="4:4">
      <c r="D4640" s="10"/>
    </row>
    <row r="4641" spans="4:4">
      <c r="D4641" s="10"/>
    </row>
    <row r="4642" spans="4:4">
      <c r="D4642" s="10"/>
    </row>
    <row r="4643" spans="4:4">
      <c r="D4643" s="10"/>
    </row>
    <row r="4644" spans="4:4">
      <c r="D4644" s="10"/>
    </row>
    <row r="4645" spans="4:4">
      <c r="D4645" s="10"/>
    </row>
    <row r="4646" spans="4:4">
      <c r="D4646" s="10"/>
    </row>
    <row r="4647" spans="4:4">
      <c r="D4647" s="10"/>
    </row>
    <row r="4648" spans="4:4">
      <c r="D4648" s="10"/>
    </row>
    <row r="4649" spans="4:4">
      <c r="D4649" s="10"/>
    </row>
    <row r="4650" spans="4:4">
      <c r="D4650" s="10"/>
    </row>
    <row r="4651" spans="4:4">
      <c r="D4651" s="10"/>
    </row>
    <row r="4652" spans="4:4">
      <c r="D4652" s="10"/>
    </row>
    <row r="4653" spans="4:4">
      <c r="D4653" s="10"/>
    </row>
    <row r="4654" spans="4:4">
      <c r="D4654" s="10"/>
    </row>
    <row r="4655" spans="4:4">
      <c r="D4655" s="10"/>
    </row>
    <row r="4656" spans="4:4">
      <c r="D4656" s="10"/>
    </row>
    <row r="4657" spans="4:4">
      <c r="D4657" s="10"/>
    </row>
    <row r="4658" spans="4:4">
      <c r="D4658" s="10"/>
    </row>
    <row r="4659" spans="4:4">
      <c r="D4659" s="10"/>
    </row>
    <row r="4660" spans="4:4">
      <c r="D4660" s="10"/>
    </row>
    <row r="4661" spans="4:4">
      <c r="D4661" s="10"/>
    </row>
    <row r="4662" spans="4:4">
      <c r="D4662" s="10"/>
    </row>
    <row r="4663" spans="4:4">
      <c r="D4663" s="10"/>
    </row>
    <row r="4664" spans="4:4">
      <c r="D4664" s="10"/>
    </row>
    <row r="4665" spans="4:4">
      <c r="D4665" s="10"/>
    </row>
    <row r="4666" spans="4:4">
      <c r="D4666" s="10"/>
    </row>
    <row r="4667" spans="4:4">
      <c r="D4667" s="10"/>
    </row>
    <row r="4668" spans="4:4">
      <c r="D4668" s="10"/>
    </row>
    <row r="4669" spans="4:4">
      <c r="D4669" s="10"/>
    </row>
    <row r="4670" spans="4:4">
      <c r="D4670" s="10"/>
    </row>
    <row r="4671" spans="4:4">
      <c r="D4671" s="10"/>
    </row>
    <row r="4672" spans="4:4">
      <c r="D4672" s="10"/>
    </row>
    <row r="4673" spans="4:4">
      <c r="D4673" s="10"/>
    </row>
    <row r="4674" spans="4:4">
      <c r="D4674" s="10"/>
    </row>
    <row r="4675" spans="4:4">
      <c r="D4675" s="10"/>
    </row>
    <row r="4676" spans="4:4">
      <c r="D4676" s="10"/>
    </row>
    <row r="4677" spans="4:4">
      <c r="D4677" s="10"/>
    </row>
    <row r="4678" spans="4:4">
      <c r="D4678" s="10"/>
    </row>
    <row r="4679" spans="4:4">
      <c r="D4679" s="10"/>
    </row>
    <row r="4680" spans="4:4">
      <c r="D4680" s="10"/>
    </row>
    <row r="4681" spans="4:4">
      <c r="D4681" s="10"/>
    </row>
    <row r="4682" spans="4:4">
      <c r="D4682" s="10"/>
    </row>
    <row r="4683" spans="4:4">
      <c r="D4683" s="10"/>
    </row>
    <row r="4684" spans="4:4">
      <c r="D4684" s="10"/>
    </row>
    <row r="4685" spans="4:4">
      <c r="D4685" s="10"/>
    </row>
    <row r="4686" spans="4:4">
      <c r="D4686" s="10"/>
    </row>
    <row r="4687" spans="4:4">
      <c r="D4687" s="10"/>
    </row>
    <row r="4688" spans="4:4">
      <c r="D4688" s="10"/>
    </row>
    <row r="4689" spans="4:4">
      <c r="D4689" s="10"/>
    </row>
    <row r="4690" spans="4:4">
      <c r="D4690" s="10"/>
    </row>
    <row r="4691" spans="4:4">
      <c r="D4691" s="10"/>
    </row>
    <row r="4692" spans="4:4">
      <c r="D4692" s="10"/>
    </row>
    <row r="4693" spans="4:4">
      <c r="D4693" s="10"/>
    </row>
    <row r="4694" spans="4:4">
      <c r="D4694" s="10"/>
    </row>
    <row r="4695" spans="4:4">
      <c r="D4695" s="10"/>
    </row>
    <row r="4696" spans="4:4">
      <c r="D4696" s="10"/>
    </row>
    <row r="4697" spans="4:4">
      <c r="D4697" s="10"/>
    </row>
    <row r="4698" spans="4:4">
      <c r="D4698" s="10"/>
    </row>
    <row r="4699" spans="4:4">
      <c r="D4699" s="10"/>
    </row>
    <row r="4700" spans="4:4">
      <c r="D4700" s="10"/>
    </row>
    <row r="4701" spans="4:4">
      <c r="D4701" s="10"/>
    </row>
    <row r="4702" spans="4:4">
      <c r="D4702" s="10"/>
    </row>
    <row r="4703" spans="4:4">
      <c r="D4703" s="10"/>
    </row>
    <row r="4704" spans="4:4">
      <c r="D4704" s="10"/>
    </row>
    <row r="4705" spans="4:4">
      <c r="D4705" s="10"/>
    </row>
    <row r="4706" spans="4:4">
      <c r="D4706" s="10"/>
    </row>
    <row r="4707" spans="4:4">
      <c r="D4707" s="10"/>
    </row>
    <row r="4708" spans="4:4">
      <c r="D4708" s="10"/>
    </row>
    <row r="4709" spans="4:4">
      <c r="D4709" s="10"/>
    </row>
    <row r="4710" spans="4:4">
      <c r="D4710" s="10"/>
    </row>
    <row r="4711" spans="4:4">
      <c r="D4711" s="10"/>
    </row>
    <row r="4712" spans="4:4">
      <c r="D4712" s="10"/>
    </row>
    <row r="4713" spans="4:4">
      <c r="D4713" s="10"/>
    </row>
    <row r="4714" spans="4:4">
      <c r="D4714" s="10"/>
    </row>
    <row r="4715" spans="4:4">
      <c r="D4715" s="10"/>
    </row>
    <row r="4716" spans="4:4">
      <c r="D4716" s="10"/>
    </row>
    <row r="4717" spans="4:4">
      <c r="D4717" s="10"/>
    </row>
    <row r="4718" spans="4:4">
      <c r="D4718" s="10"/>
    </row>
    <row r="4719" spans="4:4">
      <c r="D4719" s="10"/>
    </row>
    <row r="4720" spans="4:4">
      <c r="D4720" s="10"/>
    </row>
    <row r="4721" spans="4:4">
      <c r="D4721" s="10"/>
    </row>
    <row r="4722" spans="4:4">
      <c r="D4722" s="10"/>
    </row>
    <row r="4723" spans="4:4">
      <c r="D4723" s="10"/>
    </row>
    <row r="4724" spans="4:4">
      <c r="D4724" s="10"/>
    </row>
    <row r="4725" spans="4:4">
      <c r="D4725" s="10"/>
    </row>
    <row r="4726" spans="4:4">
      <c r="D4726" s="10"/>
    </row>
    <row r="4727" spans="4:4">
      <c r="D4727" s="10"/>
    </row>
    <row r="4728" spans="4:4">
      <c r="D4728" s="10"/>
    </row>
    <row r="4729" spans="4:4">
      <c r="D4729" s="10"/>
    </row>
    <row r="4730" spans="4:4">
      <c r="D4730" s="10"/>
    </row>
    <row r="4731" spans="4:4">
      <c r="D4731" s="10"/>
    </row>
    <row r="4732" spans="4:4">
      <c r="D4732" s="10"/>
    </row>
    <row r="4733" spans="4:4">
      <c r="D4733" s="10"/>
    </row>
    <row r="4734" spans="4:4">
      <c r="D4734" s="10"/>
    </row>
    <row r="4735" spans="4:4">
      <c r="D4735" s="10"/>
    </row>
    <row r="4736" spans="4:4">
      <c r="D4736" s="10"/>
    </row>
    <row r="4737" spans="4:4">
      <c r="D4737" s="10"/>
    </row>
    <row r="4738" spans="4:4">
      <c r="D4738" s="10"/>
    </row>
    <row r="4739" spans="4:4">
      <c r="D4739" s="10"/>
    </row>
    <row r="4740" spans="4:4">
      <c r="D4740" s="10"/>
    </row>
    <row r="4741" spans="4:4">
      <c r="D4741" s="10"/>
    </row>
    <row r="4742" spans="4:4">
      <c r="D4742" s="10"/>
    </row>
    <row r="4743" spans="4:4">
      <c r="D4743" s="10"/>
    </row>
    <row r="4744" spans="4:4">
      <c r="D4744" s="10"/>
    </row>
    <row r="4745" spans="4:4">
      <c r="D4745" s="10"/>
    </row>
    <row r="4746" spans="4:4">
      <c r="D4746" s="10"/>
    </row>
    <row r="4747" spans="4:4">
      <c r="D4747" s="10"/>
    </row>
    <row r="4748" spans="4:4">
      <c r="D4748" s="10"/>
    </row>
    <row r="4749" spans="4:4">
      <c r="D4749" s="10"/>
    </row>
    <row r="4750" spans="4:4">
      <c r="D4750" s="10"/>
    </row>
    <row r="4751" spans="4:4">
      <c r="D4751" s="10"/>
    </row>
    <row r="4752" spans="4:4">
      <c r="D4752" s="10"/>
    </row>
    <row r="4753" spans="4:4">
      <c r="D4753" s="10"/>
    </row>
    <row r="4754" spans="4:4">
      <c r="D4754" s="10"/>
    </row>
    <row r="4755" spans="4:4">
      <c r="D4755" s="10"/>
    </row>
    <row r="4756" spans="4:4">
      <c r="D4756" s="10"/>
    </row>
    <row r="4757" spans="4:4">
      <c r="D4757" s="10"/>
    </row>
    <row r="4758" spans="4:4">
      <c r="D4758" s="10"/>
    </row>
    <row r="4759" spans="4:4">
      <c r="D4759" s="10"/>
    </row>
    <row r="4760" spans="4:4">
      <c r="D4760" s="10"/>
    </row>
    <row r="4761" spans="4:4">
      <c r="D4761" s="10"/>
    </row>
    <row r="4762" spans="4:4">
      <c r="D4762" s="10"/>
    </row>
    <row r="4763" spans="4:4">
      <c r="D4763" s="10"/>
    </row>
    <row r="4764" spans="4:4">
      <c r="D4764" s="10"/>
    </row>
    <row r="4765" spans="4:4">
      <c r="D4765" s="10"/>
    </row>
    <row r="4766" spans="4:4">
      <c r="D4766" s="10"/>
    </row>
    <row r="4767" spans="4:4">
      <c r="D4767" s="10"/>
    </row>
    <row r="4768" spans="4:4">
      <c r="D4768" s="10"/>
    </row>
    <row r="4769" spans="4:4">
      <c r="D4769" s="10"/>
    </row>
    <row r="4770" spans="4:4">
      <c r="D4770" s="10"/>
    </row>
    <row r="4771" spans="4:4">
      <c r="D4771" s="10"/>
    </row>
    <row r="4772" spans="4:4">
      <c r="D4772" s="10"/>
    </row>
    <row r="4773" spans="4:4">
      <c r="D4773" s="10"/>
    </row>
    <row r="4774" spans="4:4">
      <c r="D4774" s="10"/>
    </row>
    <row r="4775" spans="4:4">
      <c r="D4775" s="10"/>
    </row>
    <row r="4776" spans="4:4">
      <c r="D4776" s="10"/>
    </row>
    <row r="4777" spans="4:4">
      <c r="D4777" s="10"/>
    </row>
    <row r="4778" spans="4:4">
      <c r="D4778" s="10"/>
    </row>
    <row r="4779" spans="4:4">
      <c r="D4779" s="10"/>
    </row>
    <row r="4780" spans="4:4">
      <c r="D4780" s="10"/>
    </row>
    <row r="4781" spans="4:4">
      <c r="D4781" s="10"/>
    </row>
    <row r="4782" spans="4:4">
      <c r="D4782" s="10"/>
    </row>
    <row r="4783" spans="4:4">
      <c r="D4783" s="10"/>
    </row>
    <row r="4784" spans="4:4">
      <c r="D4784" s="10"/>
    </row>
    <row r="4785" spans="4:4">
      <c r="D4785" s="10"/>
    </row>
    <row r="4786" spans="4:4">
      <c r="D4786" s="10"/>
    </row>
    <row r="4787" spans="4:4">
      <c r="D4787" s="10"/>
    </row>
    <row r="4788" spans="4:4">
      <c r="D4788" s="10"/>
    </row>
    <row r="4789" spans="4:4">
      <c r="D4789" s="10"/>
    </row>
    <row r="4790" spans="4:4">
      <c r="D4790" s="10"/>
    </row>
    <row r="4791" spans="4:4">
      <c r="D4791" s="10"/>
    </row>
    <row r="4792" spans="4:4">
      <c r="D4792" s="10"/>
    </row>
    <row r="4793" spans="4:4">
      <c r="D4793" s="10"/>
    </row>
    <row r="4794" spans="4:4">
      <c r="D4794" s="10"/>
    </row>
    <row r="4795" spans="4:4">
      <c r="D4795" s="10"/>
    </row>
    <row r="4796" spans="4:4">
      <c r="D4796" s="10"/>
    </row>
    <row r="4797" spans="4:4">
      <c r="D4797" s="10"/>
    </row>
    <row r="4798" spans="4:4">
      <c r="D4798" s="10"/>
    </row>
    <row r="4799" spans="4:4">
      <c r="D4799" s="10"/>
    </row>
    <row r="4800" spans="4:4">
      <c r="D4800" s="10"/>
    </row>
    <row r="4801" spans="4:4">
      <c r="D4801" s="10"/>
    </row>
    <row r="4802" spans="4:4">
      <c r="D4802" s="10"/>
    </row>
    <row r="4803" spans="4:4">
      <c r="D4803" s="10"/>
    </row>
    <row r="4804" spans="4:4">
      <c r="D4804" s="10"/>
    </row>
    <row r="4805" spans="4:4">
      <c r="D4805" s="10"/>
    </row>
    <row r="4806" spans="4:4">
      <c r="D4806" s="10"/>
    </row>
    <row r="4807" spans="4:4">
      <c r="D4807" s="10"/>
    </row>
    <row r="4808" spans="4:4">
      <c r="D4808" s="10"/>
    </row>
    <row r="4809" spans="4:4">
      <c r="D4809" s="10"/>
    </row>
    <row r="4810" spans="4:4">
      <c r="D4810" s="10"/>
    </row>
    <row r="4811" spans="4:4">
      <c r="D4811" s="10"/>
    </row>
    <row r="4812" spans="4:4">
      <c r="D4812" s="10"/>
    </row>
    <row r="4813" spans="4:4">
      <c r="D4813" s="10"/>
    </row>
    <row r="4814" spans="4:4">
      <c r="D4814" s="10"/>
    </row>
    <row r="4815" spans="4:4">
      <c r="D4815" s="10"/>
    </row>
    <row r="4816" spans="4:4">
      <c r="D4816" s="10"/>
    </row>
    <row r="4817" spans="4:4">
      <c r="D4817" s="10"/>
    </row>
    <row r="4818" spans="4:4">
      <c r="D4818" s="10"/>
    </row>
    <row r="4819" spans="4:4">
      <c r="D4819" s="10"/>
    </row>
    <row r="4820" spans="4:4">
      <c r="D4820" s="10"/>
    </row>
    <row r="4821" spans="4:4">
      <c r="D4821" s="10"/>
    </row>
    <row r="4822" spans="4:4">
      <c r="D4822" s="10"/>
    </row>
    <row r="4823" spans="4:4">
      <c r="D4823" s="10"/>
    </row>
    <row r="4824" spans="4:4">
      <c r="D4824" s="10"/>
    </row>
    <row r="4825" spans="4:4">
      <c r="D4825" s="10"/>
    </row>
    <row r="4826" spans="4:4">
      <c r="D4826" s="10"/>
    </row>
    <row r="4827" spans="4:4">
      <c r="D4827" s="10"/>
    </row>
    <row r="4828" spans="4:4">
      <c r="D4828" s="10"/>
    </row>
    <row r="4829" spans="4:4">
      <c r="D4829" s="10"/>
    </row>
    <row r="4830" spans="4:4">
      <c r="D4830" s="10"/>
    </row>
    <row r="4831" spans="4:4">
      <c r="D4831" s="10"/>
    </row>
    <row r="4832" spans="4:4">
      <c r="D4832" s="10"/>
    </row>
    <row r="4833" spans="4:4">
      <c r="D4833" s="10"/>
    </row>
    <row r="4834" spans="4:4">
      <c r="D4834" s="10"/>
    </row>
    <row r="4835" spans="4:4">
      <c r="D4835" s="10"/>
    </row>
    <row r="4836" spans="4:4">
      <c r="D4836" s="10"/>
    </row>
    <row r="4837" spans="4:4">
      <c r="D4837" s="10"/>
    </row>
    <row r="4838" spans="4:4">
      <c r="D4838" s="10"/>
    </row>
    <row r="4839" spans="4:4">
      <c r="D4839" s="10"/>
    </row>
    <row r="4840" spans="4:4">
      <c r="D4840" s="10"/>
    </row>
    <row r="4841" spans="4:4">
      <c r="D4841" s="10"/>
    </row>
    <row r="4842" spans="4:4">
      <c r="D4842" s="10"/>
    </row>
    <row r="4843" spans="4:4">
      <c r="D4843" s="10"/>
    </row>
    <row r="4844" spans="4:4">
      <c r="D4844" s="10"/>
    </row>
    <row r="4845" spans="4:4">
      <c r="D4845" s="10"/>
    </row>
    <row r="4846" spans="4:4">
      <c r="D4846" s="10"/>
    </row>
    <row r="4847" spans="4:4">
      <c r="D4847" s="10"/>
    </row>
    <row r="4848" spans="4:4">
      <c r="D4848" s="10"/>
    </row>
    <row r="4849" spans="4:4">
      <c r="D4849" s="10"/>
    </row>
    <row r="4850" spans="4:4">
      <c r="D4850" s="10"/>
    </row>
    <row r="4851" spans="4:4">
      <c r="D4851" s="10"/>
    </row>
    <row r="4852" spans="4:4">
      <c r="D4852" s="10"/>
    </row>
    <row r="4853" spans="4:4">
      <c r="D4853" s="10"/>
    </row>
    <row r="4854" spans="4:4">
      <c r="D4854" s="10"/>
    </row>
    <row r="4855" spans="4:4">
      <c r="D4855" s="10"/>
    </row>
    <row r="4856" spans="4:4">
      <c r="D4856" s="10"/>
    </row>
    <row r="4857" spans="4:4">
      <c r="D4857" s="10"/>
    </row>
    <row r="4858" spans="4:4">
      <c r="D4858" s="10"/>
    </row>
    <row r="4859" spans="4:4">
      <c r="D4859" s="10"/>
    </row>
    <row r="4860" spans="4:4">
      <c r="D4860" s="10"/>
    </row>
    <row r="4861" spans="4:4">
      <c r="D4861" s="10"/>
    </row>
    <row r="4862" spans="4:4">
      <c r="D4862" s="10"/>
    </row>
    <row r="4863" spans="4:4">
      <c r="D4863" s="10"/>
    </row>
    <row r="4864" spans="4:4">
      <c r="D4864" s="10"/>
    </row>
    <row r="4865" spans="4:4">
      <c r="D4865" s="10"/>
    </row>
    <row r="4866" spans="4:4">
      <c r="D4866" s="10"/>
    </row>
    <row r="4867" spans="4:4">
      <c r="D4867" s="10"/>
    </row>
    <row r="4868" spans="4:4">
      <c r="D4868" s="10"/>
    </row>
    <row r="4869" spans="4:4">
      <c r="D4869" s="10"/>
    </row>
    <row r="4870" spans="4:4">
      <c r="D4870" s="10"/>
    </row>
    <row r="4871" spans="4:4">
      <c r="D4871" s="10"/>
    </row>
    <row r="4872" spans="4:4">
      <c r="D4872" s="10"/>
    </row>
    <row r="4873" spans="4:4">
      <c r="D4873" s="10"/>
    </row>
    <row r="4874" spans="4:4">
      <c r="D4874" s="10"/>
    </row>
    <row r="4875" spans="4:4">
      <c r="D4875" s="10"/>
    </row>
    <row r="4876" spans="4:4">
      <c r="D4876" s="10"/>
    </row>
    <row r="4877" spans="4:4">
      <c r="D4877" s="10"/>
    </row>
    <row r="4878" spans="4:4">
      <c r="D4878" s="10"/>
    </row>
    <row r="4879" spans="4:4">
      <c r="D4879" s="10"/>
    </row>
    <row r="4880" spans="4:4">
      <c r="D4880" s="10"/>
    </row>
    <row r="4881" spans="4:4">
      <c r="D4881" s="10"/>
    </row>
    <row r="4882" spans="4:4">
      <c r="D4882" s="10"/>
    </row>
    <row r="4883" spans="4:4">
      <c r="D4883" s="10"/>
    </row>
    <row r="4884" spans="4:4">
      <c r="D4884" s="10"/>
    </row>
    <row r="4885" spans="4:4">
      <c r="D4885" s="10"/>
    </row>
    <row r="4886" spans="4:4">
      <c r="D4886" s="10"/>
    </row>
    <row r="4887" spans="4:4">
      <c r="D4887" s="10"/>
    </row>
    <row r="4888" spans="4:4">
      <c r="D4888" s="10"/>
    </row>
    <row r="4889" spans="4:4">
      <c r="D4889" s="10"/>
    </row>
    <row r="4890" spans="4:4">
      <c r="D4890" s="10"/>
    </row>
    <row r="4891" spans="4:4">
      <c r="D4891" s="10"/>
    </row>
    <row r="4892" spans="4:4">
      <c r="D4892" s="10"/>
    </row>
    <row r="4893" spans="4:4">
      <c r="D4893" s="10"/>
    </row>
    <row r="4894" spans="4:4">
      <c r="D4894" s="10"/>
    </row>
    <row r="4895" spans="4:4">
      <c r="D4895" s="10"/>
    </row>
    <row r="4896" spans="4:4">
      <c r="D4896" s="10"/>
    </row>
    <row r="4897" spans="4:4">
      <c r="D4897" s="10"/>
    </row>
    <row r="4898" spans="4:4">
      <c r="D4898" s="10"/>
    </row>
    <row r="4899" spans="4:4">
      <c r="D4899" s="10"/>
    </row>
    <row r="4900" spans="4:4">
      <c r="D4900" s="10"/>
    </row>
    <row r="4901" spans="4:4">
      <c r="D4901" s="10"/>
    </row>
    <row r="4902" spans="4:4">
      <c r="D4902" s="10"/>
    </row>
    <row r="4903" spans="4:4">
      <c r="D4903" s="10"/>
    </row>
    <row r="4904" spans="4:4">
      <c r="D4904" s="10"/>
    </row>
    <row r="4905" spans="4:4">
      <c r="D4905" s="10"/>
    </row>
    <row r="4906" spans="4:4">
      <c r="D4906" s="10"/>
    </row>
    <row r="4907" spans="4:4">
      <c r="D4907" s="10"/>
    </row>
    <row r="4908" spans="4:4">
      <c r="D4908" s="10"/>
    </row>
    <row r="4909" spans="4:4">
      <c r="D4909" s="10"/>
    </row>
    <row r="4910" spans="4:4">
      <c r="D4910" s="10"/>
    </row>
    <row r="4911" spans="4:4">
      <c r="D4911" s="10"/>
    </row>
    <row r="4912" spans="4:4">
      <c r="D4912" s="10"/>
    </row>
    <row r="4913" spans="4:4">
      <c r="D4913" s="10"/>
    </row>
    <row r="4914" spans="4:4">
      <c r="D4914" s="10"/>
    </row>
    <row r="4915" spans="4:4">
      <c r="D4915" s="10"/>
    </row>
    <row r="4916" spans="4:4">
      <c r="D4916" s="10"/>
    </row>
    <row r="4917" spans="4:4">
      <c r="D4917" s="10"/>
    </row>
    <row r="4918" spans="4:4">
      <c r="D4918" s="10"/>
    </row>
    <row r="4919" spans="4:4">
      <c r="D4919" s="10"/>
    </row>
  </sheetData>
  <sheetProtection algorithmName="SHA-512" hashValue="Mm0utJ24mMOfn8n57F0n7bGR1lytFpZlvZmIXuX6CkuaOY2qzYg30ey7TvcEuTML9/9xpeRQNBTiIyj3BChrFg==" saltValue="erKvHcu64mde11sAPrFcbw==" spinCount="100000" sheet="1" objects="1" scenarios="1"/>
  <mergeCells count="27">
    <mergeCell ref="C18:G18"/>
    <mergeCell ref="A1:G1"/>
    <mergeCell ref="C2:G2"/>
    <mergeCell ref="C3:G3"/>
    <mergeCell ref="C4:G4"/>
    <mergeCell ref="C13:G13"/>
    <mergeCell ref="C124:G124"/>
    <mergeCell ref="C126:G126"/>
    <mergeCell ref="C134:G134"/>
    <mergeCell ref="C57:G57"/>
    <mergeCell ref="C59:G59"/>
    <mergeCell ref="C115:G115"/>
    <mergeCell ref="C100:G100"/>
    <mergeCell ref="C101:G101"/>
    <mergeCell ref="C103:G103"/>
    <mergeCell ref="C104:G104"/>
    <mergeCell ref="C106:G106"/>
    <mergeCell ref="C107:G107"/>
    <mergeCell ref="C109:G109"/>
    <mergeCell ref="C110:G110"/>
    <mergeCell ref="C112:G112"/>
    <mergeCell ref="C113:G113"/>
    <mergeCell ref="C116:G116"/>
    <mergeCell ref="C118:G118"/>
    <mergeCell ref="C119:G119"/>
    <mergeCell ref="C121:G121"/>
    <mergeCell ref="C122:G12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52</vt:i4>
      </vt:variant>
    </vt:vector>
  </HeadingPairs>
  <TitlesOfParts>
    <vt:vector size="58" baseType="lpstr">
      <vt:lpstr>Pokyny pro vyplnění</vt:lpstr>
      <vt:lpstr>Stavba</vt:lpstr>
      <vt:lpstr>VzorPolozky</vt:lpstr>
      <vt:lpstr>01 - střecha</vt:lpstr>
      <vt:lpstr>Střecha</vt:lpstr>
      <vt:lpstr>02 - fasáda</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 střecha'!Názvy_tisku</vt:lpstr>
      <vt:lpstr>'02 - fasáda'!Názvy_tisku</vt:lpstr>
      <vt:lpstr>Střecha!Názvy_tisku</vt:lpstr>
      <vt:lpstr>oadresa</vt:lpstr>
      <vt:lpstr>Stavba!Objednatel</vt:lpstr>
      <vt:lpstr>Stavba!Objekt</vt:lpstr>
      <vt:lpstr>'01 - střecha'!Oblast_tisku</vt:lpstr>
      <vt:lpstr>'02 - fasáda'!Oblast_tisku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Střecha!Print_Titles_0</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Badej</dc:creator>
  <cp:lastModifiedBy>Chalupski Martin</cp:lastModifiedBy>
  <cp:lastPrinted>2023-03-24T09:03:04Z</cp:lastPrinted>
  <dcterms:created xsi:type="dcterms:W3CDTF">2009-04-08T07:15:50Z</dcterms:created>
  <dcterms:modified xsi:type="dcterms:W3CDTF">2023-06-20T07:05:22Z</dcterms:modified>
</cp:coreProperties>
</file>