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1"/>
  <workbookPr/>
  <bookViews>
    <workbookView xWindow="0" yWindow="0" windowWidth="28770" windowHeight="11940" activeTab="2"/>
  </bookViews>
  <sheets>
    <sheet name="REKAPITULACE" sheetId="5" r:id="rId1"/>
    <sheet name="ZALOŽENÍ" sheetId="1" r:id="rId2"/>
    <sheet name=" MATERIÁL A ROSTLINY" sheetId="2" r:id="rId3"/>
    <sheet name="ROZVOJOVÁ A NÁSLEDNÁ PÉČE" sheetId="4" r:id="rId4"/>
  </sheets>
  <definedNames/>
  <calcPr calcId="191029"/>
</workbook>
</file>

<file path=xl/sharedStrings.xml><?xml version="1.0" encoding="utf-8"?>
<sst xmlns="http://schemas.openxmlformats.org/spreadsheetml/2006/main" count="293" uniqueCount="152">
  <si>
    <t>pracovní operace</t>
  </si>
  <si>
    <t>měrná jednotka</t>
  </si>
  <si>
    <t>jednotek celkem</t>
  </si>
  <si>
    <t>soubor</t>
  </si>
  <si>
    <t>poznámka</t>
  </si>
  <si>
    <t>ks</t>
  </si>
  <si>
    <t>Totální herbicid</t>
  </si>
  <si>
    <t>t</t>
  </si>
  <si>
    <t>počet opakování</t>
  </si>
  <si>
    <t xml:space="preserve"> </t>
  </si>
  <si>
    <t>Zpracování půdy rotavátorem do hloubky 10-15 cm</t>
  </si>
  <si>
    <t>Urovnání povrchu před výsadbou</t>
  </si>
  <si>
    <t>Vytýčení inženýrských sítí a kabelu veřejného osvětlení</t>
  </si>
  <si>
    <t>Zálivka rostlin dle potřeby (v závislosti na počasí)</t>
  </si>
  <si>
    <t xml:space="preserve">Ruční pletí výsadeb </t>
  </si>
  <si>
    <t>materiál</t>
  </si>
  <si>
    <t>specifikace</t>
  </si>
  <si>
    <t>Voda na zálivku</t>
  </si>
  <si>
    <t>l</t>
  </si>
  <si>
    <t>CIBULOVINY</t>
  </si>
  <si>
    <t>Gaura lindheimeri</t>
  </si>
  <si>
    <t>Coreopsis verticillata ´Zagreb´</t>
  </si>
  <si>
    <t>Muscari armeniacum</t>
  </si>
  <si>
    <t>bílý květ</t>
  </si>
  <si>
    <t>žlutý květ</t>
  </si>
  <si>
    <t>fialový květ</t>
  </si>
  <si>
    <t>modrý květ</t>
  </si>
  <si>
    <t>šedá barva</t>
  </si>
  <si>
    <t>v případě deštivého počasí bez zálivky</t>
  </si>
  <si>
    <r>
      <t>m</t>
    </r>
    <r>
      <rPr>
        <sz val="10"/>
        <rFont val="Calibri"/>
        <family val="2"/>
      </rPr>
      <t>²</t>
    </r>
  </si>
  <si>
    <r>
      <t>m</t>
    </r>
    <r>
      <rPr>
        <sz val="10"/>
        <rFont val="Calibri"/>
        <family val="2"/>
      </rPr>
      <t>³</t>
    </r>
  </si>
  <si>
    <t>ZALOŽENÍ</t>
  </si>
  <si>
    <t>MATERIÁL A ROSTLINY</t>
  </si>
  <si>
    <t>Doprava a skládkovné (odvoz kamenů a bioodpadu) - na vzdálenost do 10 km</t>
  </si>
  <si>
    <t>ROZVOJOVÁ A NÁSLEDNÁ PÉČE</t>
  </si>
  <si>
    <t>ROZVOJOVÁ PÉČE (1. ROK PO ZALOŽENÍ)</t>
  </si>
  <si>
    <t>soubor v rámci 1 roku péče</t>
  </si>
  <si>
    <t>Náhrada uhynulých rostlin (5%) se zálivkou</t>
  </si>
  <si>
    <t>Trvalky a okrasné trávy</t>
  </si>
  <si>
    <t>Cibuloviny</t>
  </si>
  <si>
    <t>březen</t>
  </si>
  <si>
    <t>Pletí provádět průběžně, nesmí dojít k vysemenění plevelů, plevele nesmí vyčnívat z výsadeb, odstraňovat zejména vytrvalé plevele</t>
  </si>
  <si>
    <t>cena za jednotku (Kč bez DPH)</t>
  </si>
  <si>
    <t>cena celkem (Kč bez DPH)</t>
  </si>
  <si>
    <t>NÁSLEDNÁ PÉČE (OD 2. ROKU PO ZALOŽENÍ) - náklady na 1 rok péče</t>
  </si>
  <si>
    <t>Aster dumosus ´Prof. Anton Kippenberg´</t>
  </si>
  <si>
    <t>3. MATERIÁL A ROSTLINY</t>
  </si>
  <si>
    <t>4. DOPRAVA A SKLÁDKOVNÉ (veškerý dovoz rostlin, materiálu, strojů a odvoz odpadní biohmoty ze sečení, pletí a řezu rostlin, poplatky za uložení odpadu)</t>
  </si>
  <si>
    <t xml:space="preserve">POLOŽKOVÝ ROZPOČET 07/2023 </t>
  </si>
  <si>
    <t>Odstranění sestavy betonových mobilních nádob na zeleň a betonových odpadkových košů</t>
  </si>
  <si>
    <t>Odstranění a likvidace stávajících žulových obrubníků  - strana u parkoviště (24 m)</t>
  </si>
  <si>
    <t>1. ODSTRANĚNÍ STÁVAJÍCÍCH TECHNICKÝCH PRVKŮ A ZEMINY</t>
  </si>
  <si>
    <r>
      <t>Zbudování jámy pro strukturální substrát a ornici. Odbagrování zeminy do hloubky 1,2 m (plocha o rozměrech 24x2,5 m), 72 m</t>
    </r>
    <r>
      <rPr>
        <sz val="10"/>
        <rFont val="Calibri"/>
        <family val="2"/>
      </rPr>
      <t xml:space="preserve">³. </t>
    </r>
    <r>
      <rPr>
        <sz val="10"/>
        <rFont val="Arial"/>
        <family val="2"/>
      </rPr>
      <t xml:space="preserve">Vyspádování a utužení dna jámy. </t>
    </r>
  </si>
  <si>
    <t>Postřik celé plochy totálním herbicidem v případě výskytu plevelných rostlin (nechat působit minimálně 10 dní)</t>
  </si>
  <si>
    <t>2. VYTVOŘENÍ PROKOŘENITELNÉHO PROSTORU PRO STROMY</t>
  </si>
  <si>
    <t>Návoz a utužení strukturálního substrátu (již promíchaného s jednotlivými komponenty - štěrk, kompost, biouhel) v celkové vrstvě 80 cm. Utužení vrstvy po každých 20 cm</t>
  </si>
  <si>
    <t>3. VÝSADBA A KOTVENÍ STROMŮ</t>
  </si>
  <si>
    <r>
      <t>Výsadba 4 ks stromů do předem namíchaného minerálního substrátu (cca 1 m</t>
    </r>
    <r>
      <rPr>
        <sz val="10"/>
        <rFont val="Calibri"/>
        <family val="2"/>
      </rPr>
      <t xml:space="preserve">³/ </t>
    </r>
    <r>
      <rPr>
        <sz val="10"/>
        <rFont val="Arial"/>
        <family val="2"/>
      </rPr>
      <t>strom). Zemní kotvení</t>
    </r>
  </si>
  <si>
    <r>
      <t>Vytvoření minerálního substrátu (promíchání jednotlivých komponentů za vlhka)- 4 m</t>
    </r>
    <r>
      <rPr>
        <sz val="10"/>
        <rFont val="Calibri"/>
        <family val="2"/>
      </rPr>
      <t>³</t>
    </r>
  </si>
  <si>
    <t>Zálivka (80 l/strom) přihnojení stromů dlouhodobým tabletovým hnojivem</t>
  </si>
  <si>
    <t>4. ZALOŽENÍ TECHNICKÝCH PRVKŮ (práce)</t>
  </si>
  <si>
    <t>5. ZALOŽENÍ VEGETAČNÍ VRSTVY PRO VÝSADBU TRVALEK</t>
  </si>
  <si>
    <t xml:space="preserve">     </t>
  </si>
  <si>
    <t>Návoz a rozprostření ornice s křemičitým pískem</t>
  </si>
  <si>
    <t>Šlapáky - zhotovení štěrkového lože ve vrstvě 5 cm (drcené kamenivo frakce 16/32 mm)</t>
  </si>
  <si>
    <t>Šlapáky - zhotovení štěrkového lože ve vrstvě 5 cm (drcené kamenivo frakce 4/8 mm)</t>
  </si>
  <si>
    <t>6. ZALOŽENÍ TRVALKOVÉHO ZÁHONU S CIBULOVINAMI</t>
  </si>
  <si>
    <t>Mulčování výsadeb drceným kamenivem frakce 4/8 mm ve vrstvě 5 cm</t>
  </si>
  <si>
    <t>Výsadba trvalek a okrasných trav se zálivkou (cca 10l/m² nebo 1,5 l/ks), včetně vyhloubení jamek</t>
  </si>
  <si>
    <t>Rozmístění rostlin na ploše dle osazovacího plánu</t>
  </si>
  <si>
    <t>Výsadba cibulovin mezi trvalky a okrasné trávy (hloubka 2-3x velikost cibule), podzim</t>
  </si>
  <si>
    <t>7.1. TRVALKOVÉ ZÁHONY S CIBULOVINAMI</t>
  </si>
  <si>
    <t>7.3. DOPRAVA (zálivková voda, odpadní biohmota)</t>
  </si>
  <si>
    <t>7.2. STROMY</t>
  </si>
  <si>
    <t>Omotání kmene jutou v jedné vrstvě</t>
  </si>
  <si>
    <r>
      <t>Zálivka rostlin dle potřeby (v závislosti na počasí), 10 l/m</t>
    </r>
    <r>
      <rPr>
        <sz val="10"/>
        <rFont val="Calibri"/>
        <family val="2"/>
      </rPr>
      <t>²</t>
    </r>
  </si>
  <si>
    <t xml:space="preserve">Zálivka dle potřeby (v závislosti na počasí), 80 l/strom </t>
  </si>
  <si>
    <t xml:space="preserve">Komparativní řez při výsadbě </t>
  </si>
  <si>
    <t>Instalace a fixace protikořenové fólie ze strany od plynovodu (od ul. Krnovská)</t>
  </si>
  <si>
    <r>
      <t>Pokládka drenážní trubky se štěrkovým obsypem na dno jámy, štěrk 16/32 mm 4 m</t>
    </r>
    <r>
      <rPr>
        <sz val="10"/>
        <rFont val="Calibri"/>
        <family val="2"/>
      </rPr>
      <t>³</t>
    </r>
  </si>
  <si>
    <t>Protikořenová fólie 25x1 m</t>
  </si>
  <si>
    <t>m</t>
  </si>
  <si>
    <t>Zařízení staveniště (oplocení, dopravní značení, info tabule,...)</t>
  </si>
  <si>
    <t>Odstranění a likvidace plakátovací plochy (železobetonový válec)</t>
  </si>
  <si>
    <t>Doprava a skládkovné (odvoz odpadního materiálu na skládku (suť, kamení, zemina, asfalt, beton, bioodpad), na vzdálenost do 10 km</t>
  </si>
  <si>
    <r>
      <t>Řezání, odstranění nakládka a likvidace asfaltového a betonového povrchu včetně podkladních vrstev v místě navrženéých výsadeb 25x3,5 m (88 m</t>
    </r>
    <r>
      <rPr>
        <sz val="10"/>
        <rFont val="Calibri"/>
        <family val="2"/>
      </rPr>
      <t>²</t>
    </r>
    <r>
      <rPr>
        <sz val="10"/>
        <rFont val="Arial"/>
        <family val="2"/>
      </rPr>
      <t>) do hloubky 30 cm (26 m</t>
    </r>
    <r>
      <rPr>
        <sz val="10"/>
        <rFont val="Calibri"/>
        <family val="2"/>
      </rPr>
      <t>³</t>
    </r>
    <r>
      <rPr>
        <sz val="10"/>
        <rFont val="Arial"/>
        <family val="2"/>
      </rPr>
      <t xml:space="preserve">)  </t>
    </r>
  </si>
  <si>
    <t xml:space="preserve">Doprava (rostliny a materiál) </t>
  </si>
  <si>
    <t>Štěrk ostrohranný (drcené kamenivo) frakce 4/8 mm nevápenatý, podklad, mulč</t>
  </si>
  <si>
    <t>Štěrk ostrohranný (drcené kamenivo) frakce 16/32 mm, nevápenatý, podklad, drenáž</t>
  </si>
  <si>
    <t>Strukturální substrát včetně jednotlivých složek, míchaný za vlhka - drcené kamenivo nevápenaté 30/60 mm 85%, biouhel 10%, kompost 5%</t>
  </si>
  <si>
    <t>Minerální substrát včetně jednotlivých složek - drcené kamenivo nevápenaté 4/8 a 8/16 mm 60%, ornice 30%, kompost 10%, hydrogel 3g/litr substrátu (12 kg)</t>
  </si>
  <si>
    <t>Dlohodobé hnojivo pro stromy - tabletové (4 tablety/ strom)</t>
  </si>
  <si>
    <t>Betonový obrubník rovný, silniční 100x15x25 cm</t>
  </si>
  <si>
    <t xml:space="preserve">Betonový obrubník silniční obloukový 78x15x25 cm, R 2m </t>
  </si>
  <si>
    <t>Betonový obrubník rovný, silniční 1 m - pokládka + zhotovení betonového lože</t>
  </si>
  <si>
    <t>Betonový obrubník obloukový 0,78 m, R 2m - pokládka + zhotovení betonového lože</t>
  </si>
  <si>
    <t>Jutová omotávka na kmeny stromů (4 m/strom) - role 25 m</t>
  </si>
  <si>
    <t>Šlapáky (průchody) v trvalkovém záhoně - uložení na sucho do vrstvy štěrku 10 cm, (velkoformátová dlažba 100x50x6 cm). V úrovni horního okraje obrubníků. Založení až po navezení cca 15 cm vrstvy ornice</t>
  </si>
  <si>
    <t>Koelreuteria paniculata</t>
  </si>
  <si>
    <t>Drenážní trubka DN 100 perforovaná</t>
  </si>
  <si>
    <t>Pokládka separační geotextilie na vrstvu strukturálního substrátu (mimo výsadbovou jámu stromů s minerálním substrátem)</t>
  </si>
  <si>
    <t>ZALOŽENÍ CELKEM (PRÁCE)</t>
  </si>
  <si>
    <r>
      <t>Geotextilie 300g/m</t>
    </r>
    <r>
      <rPr>
        <sz val="10"/>
        <rFont val="Calibri"/>
        <family val="2"/>
      </rPr>
      <t>²</t>
    </r>
  </si>
  <si>
    <t>Pokládka geotextilie na dno jámy</t>
  </si>
  <si>
    <t>Kari síť 3x2 m pro zemní kotvení (pro každý strom 2x1,5 m)</t>
  </si>
  <si>
    <t>Instalace kari sítí 1,5 x 2 m do strukturálního substrátu v místech výsadby stromů (pro zemní kotvení stromů)</t>
  </si>
  <si>
    <r>
      <t>Strukturální substrát (promíchání jednotlivých komponentů za vlhka) - 47 m</t>
    </r>
    <r>
      <rPr>
        <sz val="10"/>
        <rFont val="Calibri"/>
        <family val="2"/>
      </rPr>
      <t xml:space="preserve">³ </t>
    </r>
    <r>
      <rPr>
        <sz val="10"/>
        <rFont val="Arial"/>
        <family val="2"/>
      </rPr>
      <t>(pokud není dodán již namíchaný substrát</t>
    </r>
  </si>
  <si>
    <t>Zemní kotvení (set)</t>
  </si>
  <si>
    <t>Betonové šlapáky 100x50x6 cm (např. velkoformátová dlažba DITON Modern)</t>
  </si>
  <si>
    <t>LISTNATÉ STROMY (alejový - korunka nasazena ve 2,2 m, obvod kmene 18/20 cm, ZB)</t>
  </si>
  <si>
    <t>Sedum telephium ´Herbstfreude´</t>
  </si>
  <si>
    <t>Calamagrostis acutiflora ´Karl Foerster´</t>
  </si>
  <si>
    <t>Salvia superba ´Merleau Bleu´</t>
  </si>
  <si>
    <t>Salvia superba ´Merleau White´</t>
  </si>
  <si>
    <t>Centranthus ruber</t>
  </si>
  <si>
    <t>Euphorbia polychroma</t>
  </si>
  <si>
    <t>Thymus vyulgaris</t>
  </si>
  <si>
    <t>červený květ</t>
  </si>
  <si>
    <t>žlutozelený list</t>
  </si>
  <si>
    <t>Tulipa praestans ´Fusilier´</t>
  </si>
  <si>
    <t>Narcissus ´Barenwyn´</t>
  </si>
  <si>
    <t>Allium aflatunense ´Purple Sensation´</t>
  </si>
  <si>
    <t>růžový květ</t>
  </si>
  <si>
    <t>Allium ´Mount Everest´</t>
  </si>
  <si>
    <t>Allium sphaerocephalon</t>
  </si>
  <si>
    <t>purpurový květ</t>
  </si>
  <si>
    <t>1. MATERIÁL</t>
  </si>
  <si>
    <t>2. ROSTLINY</t>
  </si>
  <si>
    <t>3. DOPRAVA ROSTLIN A MATERIÁLU (z místa nákupu)</t>
  </si>
  <si>
    <t xml:space="preserve">MATERIÁL A ROSTLINY CELKEM </t>
  </si>
  <si>
    <t>2. STROMY</t>
  </si>
  <si>
    <t>1. TRVALKOVÝ ZÁHON</t>
  </si>
  <si>
    <t>Stromy</t>
  </si>
  <si>
    <t xml:space="preserve">Jarní seříznutí trvalek a okrasných trav u země </t>
  </si>
  <si>
    <t>7. DOKONČOVACÍ PÉČE (od výsadby do předání díla, případně uhynulé rostliny jsou řešeny formou reklamace - hradí dodavatel)</t>
  </si>
  <si>
    <t>Výchovný řez stromů (zapěstování kvalitní koruny stromů, odstranění zlomených, poškozených a suchých větví, odstranění výmladků)</t>
  </si>
  <si>
    <t>m³</t>
  </si>
  <si>
    <t>m²</t>
  </si>
  <si>
    <t>Zálivka stromů zejména v období přísušků –  80 l/strom, minimálně 2x</t>
  </si>
  <si>
    <t>Náhrada uhynulých dřevin (5%) se zálivkou</t>
  </si>
  <si>
    <t>Odstranění jutové omotávky kmene (druhý nebo třetí rok po výsadbě)</t>
  </si>
  <si>
    <t>Domulčování výsadeb  dle potřeby (nejdříve od třetího roku po založení)</t>
  </si>
  <si>
    <t xml:space="preserve">Mulč - drcené kamenmivo 4/8 mm </t>
  </si>
  <si>
    <t>Náhrada uhynulých rostlin - trvalek a trav (5%) se zálivkou</t>
  </si>
  <si>
    <t xml:space="preserve">Náhrada uhynulých rostlin - cibulovin (5%) </t>
  </si>
  <si>
    <t>OKRASNÉ TRÁVY (K12)</t>
  </si>
  <si>
    <t>TRVALKY (K9)</t>
  </si>
  <si>
    <t>ROZVOJOVÁ A NÁSLEDNÁ PÉČE CELKEM</t>
  </si>
  <si>
    <t>DPH</t>
  </si>
  <si>
    <t>Celkem s DPH</t>
  </si>
  <si>
    <t>CELKOVÉ NÁKLADY</t>
  </si>
  <si>
    <t>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</si>
</sst>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\ _K_č_-;\-* #,##0\ _K_č_-;_-* &quot;-&quot;\ _K_č_-;_-@_-"/>
    <numFmt numFmtId="43" formatCode="_-* #,##0.00\ _K_č_-;\-* #,##0.00\ _K_č_-;_-* &quot;-&quot;??\ _K_č_-;_-@_-"/>
    <numFmt numFmtId="164" formatCode="0.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Arial Black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i/>
      <sz val="10"/>
      <name val="Arial"/>
      <family val="2"/>
    </font>
    <font>
      <sz val="16"/>
      <color theme="1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0" fontId="5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164" fontId="0" fillId="0" borderId="2" xfId="0" applyNumberFormat="1" applyBorder="1" applyAlignment="1">
      <alignment horizontal="right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164" fontId="0" fillId="2" borderId="4" xfId="0" applyNumberFormat="1" applyFill="1" applyBorder="1" applyAlignment="1">
      <alignment horizontal="center" wrapText="1"/>
    </xf>
    <xf numFmtId="164" fontId="0" fillId="2" borderId="6" xfId="0" applyNumberFormat="1" applyFill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3" fillId="3" borderId="1" xfId="0" applyFont="1" applyFill="1" applyBorder="1"/>
    <xf numFmtId="164" fontId="8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12" fillId="4" borderId="8" xfId="0" applyFont="1" applyFill="1" applyBorder="1" applyAlignment="1">
      <alignment wrapText="1"/>
    </xf>
    <xf numFmtId="0" fontId="0" fillId="0" borderId="1" xfId="0" applyBorder="1"/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164" fontId="9" fillId="0" borderId="2" xfId="0" applyNumberFormat="1" applyFont="1" applyBorder="1" applyAlignment="1">
      <alignment horizontal="right" wrapText="1"/>
    </xf>
    <xf numFmtId="164" fontId="9" fillId="0" borderId="2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right"/>
    </xf>
    <xf numFmtId="0" fontId="0" fillId="5" borderId="9" xfId="0" applyFill="1" applyBorder="1"/>
    <xf numFmtId="0" fontId="0" fillId="5" borderId="10" xfId="0" applyFill="1" applyBorder="1"/>
    <xf numFmtId="0" fontId="9" fillId="0" borderId="11" xfId="0" applyFont="1" applyBorder="1" applyAlignment="1">
      <alignment horizontal="left"/>
    </xf>
    <xf numFmtId="164" fontId="8" fillId="0" borderId="12" xfId="0" applyNumberFormat="1" applyFont="1" applyBorder="1" applyAlignment="1">
      <alignment horizontal="right"/>
    </xf>
    <xf numFmtId="164" fontId="8" fillId="0" borderId="13" xfId="0" applyNumberFormat="1" applyFont="1" applyBorder="1" applyAlignment="1">
      <alignment horizontal="right"/>
    </xf>
    <xf numFmtId="164" fontId="13" fillId="6" borderId="14" xfId="0" applyNumberFormat="1" applyFont="1" applyFill="1" applyBorder="1" applyAlignment="1">
      <alignment horizontal="right"/>
    </xf>
    <xf numFmtId="164" fontId="8" fillId="0" borderId="2" xfId="0" applyNumberFormat="1" applyFont="1" applyBorder="1" applyAlignment="1">
      <alignment horizontal="right"/>
    </xf>
    <xf numFmtId="0" fontId="1" fillId="4" borderId="1" xfId="0" applyFont="1" applyFill="1" applyBorder="1" applyAlignment="1">
      <alignment wrapText="1"/>
    </xf>
    <xf numFmtId="164" fontId="13" fillId="6" borderId="15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2" borderId="5" xfId="0" applyFill="1" applyBorder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164" fontId="14" fillId="7" borderId="1" xfId="0" applyNumberFormat="1" applyFont="1" applyFill="1" applyBorder="1" applyAlignment="1">
      <alignment horizontal="right"/>
    </xf>
    <xf numFmtId="0" fontId="14" fillId="7" borderId="1" xfId="0" applyFont="1" applyFill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164" fontId="13" fillId="6" borderId="1" xfId="0" applyNumberFormat="1" applyFont="1" applyFill="1" applyBorder="1" applyAlignment="1">
      <alignment horizontal="right"/>
    </xf>
    <xf numFmtId="164" fontId="13" fillId="0" borderId="16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1" xfId="0" applyFont="1" applyBorder="1" applyAlignment="1">
      <alignment horizontal="justify" vertical="center" readingOrder="1"/>
    </xf>
    <xf numFmtId="41" fontId="1" fillId="0" borderId="1" xfId="0" applyNumberFormat="1" applyFont="1" applyBorder="1" applyAlignment="1">
      <alignment horizontal="center" shrinkToFit="1"/>
    </xf>
    <xf numFmtId="2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/>
    </xf>
    <xf numFmtId="164" fontId="1" fillId="0" borderId="13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164" fontId="3" fillId="6" borderId="14" xfId="0" applyNumberFormat="1" applyFont="1" applyFill="1" applyBorder="1" applyAlignment="1">
      <alignment horizontal="right"/>
    </xf>
    <xf numFmtId="0" fontId="15" fillId="0" borderId="11" xfId="0" applyFont="1" applyBorder="1" applyAlignment="1">
      <alignment horizontal="left"/>
    </xf>
    <xf numFmtId="164" fontId="5" fillId="0" borderId="1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0" fontId="16" fillId="0" borderId="1" xfId="0" applyFont="1" applyBorder="1" applyAlignment="1">
      <alignment horizontal="left"/>
    </xf>
    <xf numFmtId="0" fontId="17" fillId="5" borderId="9" xfId="0" applyFont="1" applyFill="1" applyBorder="1"/>
    <xf numFmtId="0" fontId="17" fillId="5" borderId="10" xfId="0" applyFont="1" applyFill="1" applyBorder="1"/>
    <xf numFmtId="0" fontId="17" fillId="0" borderId="1" xfId="0" applyFont="1" applyBorder="1"/>
    <xf numFmtId="0" fontId="17" fillId="0" borderId="13" xfId="0" applyFont="1" applyBorder="1"/>
    <xf numFmtId="0" fontId="17" fillId="0" borderId="17" xfId="0" applyFont="1" applyBorder="1"/>
    <xf numFmtId="0" fontId="17" fillId="0" borderId="18" xfId="0" applyFont="1" applyBorder="1"/>
    <xf numFmtId="164" fontId="18" fillId="6" borderId="15" xfId="0" applyNumberFormat="1" applyFont="1" applyFill="1" applyBorder="1"/>
    <xf numFmtId="0" fontId="19" fillId="5" borderId="19" xfId="0" applyFont="1" applyFill="1" applyBorder="1" applyAlignment="1">
      <alignment/>
    </xf>
    <xf numFmtId="164" fontId="0" fillId="2" borderId="6" xfId="0" applyNumberFormat="1" applyFill="1" applyBorder="1" applyAlignment="1">
      <alignment horizontal="right" wrapText="1"/>
    </xf>
    <xf numFmtId="0" fontId="0" fillId="5" borderId="9" xfId="0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7" fillId="5" borderId="9" xfId="0" applyFont="1" applyFill="1" applyBorder="1" applyAlignment="1">
      <alignment horizontal="right"/>
    </xf>
    <xf numFmtId="0" fontId="17" fillId="0" borderId="13" xfId="0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0" fontId="0" fillId="0" borderId="12" xfId="0" applyBorder="1"/>
    <xf numFmtId="0" fontId="0" fillId="0" borderId="20" xfId="0" applyBorder="1"/>
    <xf numFmtId="0" fontId="0" fillId="0" borderId="11" xfId="0" applyBorder="1"/>
    <xf numFmtId="0" fontId="20" fillId="0" borderId="1" xfId="0" applyFont="1" applyBorder="1"/>
    <xf numFmtId="0" fontId="9" fillId="0" borderId="1" xfId="0" applyFont="1" applyFill="1" applyBorder="1"/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right"/>
    </xf>
    <xf numFmtId="0" fontId="0" fillId="0" borderId="20" xfId="0" applyFont="1" applyBorder="1"/>
    <xf numFmtId="0" fontId="0" fillId="0" borderId="11" xfId="0" applyFont="1" applyBorder="1"/>
    <xf numFmtId="0" fontId="21" fillId="0" borderId="12" xfId="0" applyFont="1" applyFill="1" applyBorder="1"/>
    <xf numFmtId="0" fontId="22" fillId="0" borderId="20" xfId="0" applyFont="1" applyBorder="1"/>
    <xf numFmtId="0" fontId="22" fillId="0" borderId="11" xfId="0" applyFont="1" applyBorder="1"/>
    <xf numFmtId="43" fontId="9" fillId="0" borderId="1" xfId="0" applyNumberFormat="1" applyFont="1" applyFill="1" applyBorder="1" applyAlignment="1">
      <alignment horizontal="righ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Border="1"/>
    <xf numFmtId="43" fontId="20" fillId="0" borderId="1" xfId="0" applyNumberFormat="1" applyFont="1" applyBorder="1"/>
    <xf numFmtId="43" fontId="20" fillId="0" borderId="1" xfId="0" applyNumberFormat="1" applyFont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4" fontId="8" fillId="8" borderId="1" xfId="0" applyNumberFormat="1" applyFont="1" applyFill="1" applyBorder="1" applyAlignment="1" applyProtection="1">
      <alignment horizontal="right"/>
      <protection locked="0"/>
    </xf>
    <xf numFmtId="164" fontId="8" fillId="8" borderId="1" xfId="0" applyNumberFormat="1" applyFont="1" applyFill="1" applyBorder="1" applyAlignment="1" applyProtection="1">
      <alignment horizontal="right" wrapText="1"/>
      <protection locked="0"/>
    </xf>
    <xf numFmtId="164" fontId="8" fillId="8" borderId="12" xfId="0" applyNumberFormat="1" applyFont="1" applyFill="1" applyBorder="1" applyAlignment="1" applyProtection="1">
      <alignment horizontal="right"/>
      <protection locked="0"/>
    </xf>
    <xf numFmtId="164" fontId="1" fillId="8" borderId="1" xfId="0" applyNumberFormat="1" applyFont="1" applyFill="1" applyBorder="1" applyAlignment="1" applyProtection="1">
      <alignment horizontal="right"/>
      <protection locked="0"/>
    </xf>
    <xf numFmtId="164" fontId="1" fillId="8" borderId="11" xfId="0" applyNumberFormat="1" applyFont="1" applyFill="1" applyBorder="1" applyAlignment="1" applyProtection="1">
      <alignment horizontal="right"/>
      <protection locked="0"/>
    </xf>
    <xf numFmtId="0" fontId="2" fillId="4" borderId="21" xfId="0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22" xfId="0" applyBorder="1" applyAlignment="1">
      <alignment wrapText="1"/>
    </xf>
    <xf numFmtId="0" fontId="19" fillId="5" borderId="19" xfId="0" applyFont="1" applyFill="1" applyBorder="1" applyAlignment="1">
      <alignment horizontal="left"/>
    </xf>
    <xf numFmtId="0" fontId="19" fillId="0" borderId="9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6"/>
  <sheetViews>
    <sheetView workbookViewId="0" topLeftCell="A1">
      <selection activeCell="H26" sqref="H26"/>
    </sheetView>
  </sheetViews>
  <sheetFormatPr defaultColWidth="9.140625" defaultRowHeight="15"/>
  <cols>
    <col min="4" max="4" width="20.28125" style="0" customWidth="1"/>
    <col min="5" max="5" width="16.00390625" style="0" customWidth="1"/>
    <col min="6" max="6" width="14.00390625" style="0" customWidth="1"/>
    <col min="7" max="7" width="15.421875" style="0" customWidth="1"/>
  </cols>
  <sheetData>
    <row r="2" spans="2:7" ht="15">
      <c r="B2" s="86"/>
      <c r="C2" s="87"/>
      <c r="D2" s="88"/>
      <c r="E2" s="89" t="s">
        <v>151</v>
      </c>
      <c r="F2" s="89" t="s">
        <v>148</v>
      </c>
      <c r="G2" s="89" t="s">
        <v>149</v>
      </c>
    </row>
    <row r="3" spans="2:7" ht="15">
      <c r="B3" s="90" t="s">
        <v>101</v>
      </c>
      <c r="C3" s="91"/>
      <c r="D3" s="92"/>
      <c r="E3" s="98">
        <f>ZALOŽENÍ!$G$62</f>
        <v>0</v>
      </c>
      <c r="F3" s="99">
        <f>E3*0.21</f>
        <v>0</v>
      </c>
      <c r="G3" s="100">
        <f>E3*1.21</f>
        <v>0</v>
      </c>
    </row>
    <row r="4" spans="2:7" ht="15">
      <c r="B4" s="90" t="s">
        <v>129</v>
      </c>
      <c r="C4" s="90"/>
      <c r="D4" s="90"/>
      <c r="E4" s="100">
        <f>' MATERIÁL A ROSTLINY'!$G$51</f>
        <v>0</v>
      </c>
      <c r="F4" s="99">
        <f>E4*0.21</f>
        <v>0</v>
      </c>
      <c r="G4" s="100">
        <f>E4*1.21</f>
        <v>0</v>
      </c>
    </row>
    <row r="5" spans="2:7" ht="15">
      <c r="B5" s="90" t="s">
        <v>147</v>
      </c>
      <c r="C5" s="93"/>
      <c r="D5" s="94"/>
      <c r="E5" s="100">
        <f>'ROZVOJOVÁ A NÁSLEDNÁ PÉČE'!$G$49</f>
        <v>0</v>
      </c>
      <c r="F5" s="99">
        <f>E5*0.21</f>
        <v>0</v>
      </c>
      <c r="G5" s="100">
        <f>E5*1.21</f>
        <v>0</v>
      </c>
    </row>
    <row r="6" spans="2:7" ht="15.75">
      <c r="B6" s="95" t="s">
        <v>150</v>
      </c>
      <c r="C6" s="96"/>
      <c r="D6" s="97"/>
      <c r="E6" s="101">
        <f>SUM(E3:E5)</f>
        <v>0</v>
      </c>
      <c r="F6" s="102">
        <f>SUM(F3:F5)</f>
        <v>0</v>
      </c>
      <c r="G6" s="101">
        <f>SUM(G3:G5)</f>
        <v>0</v>
      </c>
    </row>
  </sheetData>
  <sheetProtection algorithmName="SHA-512" hashValue="8JohsV2FFYo4maLVRvqT0uHOkzIYUMo8eJXk6S2fuLheLTj559SxkXtO3Dtc/zAV9+XoGdlfso6UA7UaNNG9Kw==" saltValue="RgBcbeaSzzetcIV7dKChyA==" spinCount="100000" sheet="1" objects="1" scenarios="1" selectLockedCells="1" selectUn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66"/>
  <sheetViews>
    <sheetView workbookViewId="0" topLeftCell="A1">
      <pane ySplit="3" topLeftCell="A15" activePane="bottomLeft" state="frozen"/>
      <selection pane="bottomLeft" activeCell="F6" sqref="F6:F13"/>
    </sheetView>
  </sheetViews>
  <sheetFormatPr defaultColWidth="9.140625" defaultRowHeight="15"/>
  <cols>
    <col min="1" max="1" width="3.57421875" style="0" customWidth="1"/>
    <col min="2" max="2" width="71.140625" style="0" customWidth="1"/>
    <col min="3" max="3" width="9.7109375" style="2" customWidth="1"/>
    <col min="4" max="4" width="9.140625" style="3" customWidth="1"/>
    <col min="5" max="7" width="10.140625" style="3" customWidth="1"/>
    <col min="8" max="8" width="18.57421875" style="2" customWidth="1"/>
  </cols>
  <sheetData>
    <row r="1" spans="2:8" ht="26.1" customHeight="1">
      <c r="B1" s="110" t="s">
        <v>48</v>
      </c>
      <c r="C1" s="111"/>
      <c r="D1" s="111"/>
      <c r="E1" s="111"/>
      <c r="F1" s="111"/>
      <c r="G1" s="111"/>
      <c r="H1" s="112"/>
    </row>
    <row r="2" spans="2:8" ht="26.1" customHeight="1">
      <c r="B2" s="27" t="s">
        <v>31</v>
      </c>
      <c r="C2" s="25"/>
      <c r="D2" s="25"/>
      <c r="E2" s="25"/>
      <c r="F2" s="25"/>
      <c r="G2" s="25"/>
      <c r="H2" s="26"/>
    </row>
    <row r="3" spans="2:8" ht="57" customHeight="1" thickBot="1">
      <c r="B3" s="10" t="s">
        <v>0</v>
      </c>
      <c r="C3" s="11" t="s">
        <v>1</v>
      </c>
      <c r="D3" s="13" t="s">
        <v>2</v>
      </c>
      <c r="E3" s="14" t="s">
        <v>8</v>
      </c>
      <c r="F3" s="14" t="s">
        <v>42</v>
      </c>
      <c r="G3" s="14" t="s">
        <v>43</v>
      </c>
      <c r="H3" s="12" t="s">
        <v>4</v>
      </c>
    </row>
    <row r="4" spans="2:8" ht="14.45" customHeight="1">
      <c r="B4" s="7"/>
      <c r="C4" s="8"/>
      <c r="D4" s="9"/>
      <c r="E4" s="9"/>
      <c r="F4" s="9"/>
      <c r="G4" s="9"/>
      <c r="H4" s="15"/>
    </row>
    <row r="5" spans="2:8" ht="15">
      <c r="B5" s="16" t="s">
        <v>51</v>
      </c>
      <c r="C5" s="1"/>
      <c r="D5" s="17"/>
      <c r="E5" s="17"/>
      <c r="F5" s="17"/>
      <c r="G5" s="17"/>
      <c r="H5" s="18"/>
    </row>
    <row r="6" spans="2:8" ht="15">
      <c r="B6" s="19" t="s">
        <v>12</v>
      </c>
      <c r="C6" s="1" t="s">
        <v>3</v>
      </c>
      <c r="D6" s="17">
        <v>1</v>
      </c>
      <c r="E6" s="17">
        <v>1</v>
      </c>
      <c r="F6" s="105">
        <v>0</v>
      </c>
      <c r="G6" s="17">
        <f aca="true" t="shared" si="0" ref="G6:G7">PRODUCT(D6,E6,F6)</f>
        <v>0</v>
      </c>
      <c r="H6" s="18"/>
    </row>
    <row r="7" spans="2:8" ht="15">
      <c r="B7" s="19" t="s">
        <v>82</v>
      </c>
      <c r="C7" s="1" t="s">
        <v>3</v>
      </c>
      <c r="D7" s="17">
        <v>1</v>
      </c>
      <c r="E7" s="17">
        <v>1</v>
      </c>
      <c r="F7" s="105">
        <v>0</v>
      </c>
      <c r="G7" s="17">
        <f t="shared" si="0"/>
        <v>0</v>
      </c>
      <c r="H7" s="18"/>
    </row>
    <row r="8" spans="2:8" ht="26.25">
      <c r="B8" s="19" t="s">
        <v>49</v>
      </c>
      <c r="C8" s="1" t="s">
        <v>3</v>
      </c>
      <c r="D8" s="17">
        <v>1</v>
      </c>
      <c r="E8" s="17">
        <v>1</v>
      </c>
      <c r="F8" s="105">
        <v>0</v>
      </c>
      <c r="G8" s="17">
        <f>PRODUCT(D8,E8,F8)</f>
        <v>0</v>
      </c>
      <c r="H8" s="18" t="s">
        <v>9</v>
      </c>
    </row>
    <row r="9" spans="2:8" ht="15">
      <c r="B9" s="19" t="s">
        <v>83</v>
      </c>
      <c r="C9" s="1" t="s">
        <v>3</v>
      </c>
      <c r="D9" s="17">
        <v>1</v>
      </c>
      <c r="E9" s="17">
        <v>1</v>
      </c>
      <c r="F9" s="105">
        <v>0</v>
      </c>
      <c r="G9" s="17">
        <f>PRODUCT(D9,E9,F9)</f>
        <v>0</v>
      </c>
      <c r="H9" s="18"/>
    </row>
    <row r="10" spans="2:8" ht="41.45" customHeight="1">
      <c r="B10" s="19" t="s">
        <v>85</v>
      </c>
      <c r="C10" s="1" t="s">
        <v>3</v>
      </c>
      <c r="D10" s="17">
        <v>1</v>
      </c>
      <c r="E10" s="17">
        <v>1</v>
      </c>
      <c r="F10" s="105">
        <v>0</v>
      </c>
      <c r="G10" s="17">
        <f>PRODUCT(D10,E10,F10)</f>
        <v>0</v>
      </c>
      <c r="H10" s="18"/>
    </row>
    <row r="11" spans="2:8" ht="15">
      <c r="B11" s="19" t="s">
        <v>50</v>
      </c>
      <c r="C11" s="1" t="s">
        <v>3</v>
      </c>
      <c r="D11" s="17">
        <v>1</v>
      </c>
      <c r="E11" s="17">
        <v>1</v>
      </c>
      <c r="F11" s="105">
        <v>0</v>
      </c>
      <c r="G11" s="17">
        <f>PRODUCT(D11,E11,F11)</f>
        <v>0</v>
      </c>
      <c r="H11" s="18"/>
    </row>
    <row r="12" spans="2:8" ht="26.25">
      <c r="B12" s="19" t="s">
        <v>52</v>
      </c>
      <c r="C12" s="1" t="s">
        <v>3</v>
      </c>
      <c r="D12" s="17">
        <v>1</v>
      </c>
      <c r="E12" s="17">
        <v>1</v>
      </c>
      <c r="F12" s="105">
        <v>0</v>
      </c>
      <c r="G12" s="17">
        <f aca="true" t="shared" si="1" ref="G12">PRODUCT(D12,E12,F12)</f>
        <v>0</v>
      </c>
      <c r="H12" s="18"/>
    </row>
    <row r="13" spans="2:8" ht="28.5" customHeight="1" thickBot="1">
      <c r="B13" s="19" t="s">
        <v>84</v>
      </c>
      <c r="C13" s="1" t="s">
        <v>3</v>
      </c>
      <c r="D13" s="17">
        <v>1</v>
      </c>
      <c r="E13" s="17">
        <v>1</v>
      </c>
      <c r="F13" s="105">
        <v>0</v>
      </c>
      <c r="G13" s="41">
        <f>PRODUCT(D13,E13,F13)</f>
        <v>0</v>
      </c>
      <c r="H13" s="18"/>
    </row>
    <row r="14" spans="2:8" ht="15.75" thickBot="1">
      <c r="B14" s="19"/>
      <c r="C14" s="1"/>
      <c r="D14" s="17"/>
      <c r="E14" s="17"/>
      <c r="F14" s="40"/>
      <c r="G14" s="42">
        <f>SUM(G6:G13)</f>
        <v>0</v>
      </c>
      <c r="H14" s="39"/>
    </row>
    <row r="15" spans="2:8" ht="15">
      <c r="B15" s="20" t="s">
        <v>54</v>
      </c>
      <c r="C15" s="1"/>
      <c r="D15" s="17"/>
      <c r="E15" s="17"/>
      <c r="F15" s="17"/>
      <c r="G15" s="43"/>
      <c r="H15" s="18"/>
    </row>
    <row r="16" spans="2:8" ht="26.25">
      <c r="B16" s="44" t="s">
        <v>106</v>
      </c>
      <c r="C16" s="1" t="s">
        <v>3</v>
      </c>
      <c r="D16" s="17">
        <v>1</v>
      </c>
      <c r="E16" s="17">
        <v>1</v>
      </c>
      <c r="F16" s="105">
        <v>0</v>
      </c>
      <c r="G16" s="41">
        <f aca="true" t="shared" si="2" ref="G16:G21">PRODUCT(D16,E16,F16)</f>
        <v>0</v>
      </c>
      <c r="H16" s="18"/>
    </row>
    <row r="17" spans="2:8" ht="15">
      <c r="B17" s="44" t="s">
        <v>103</v>
      </c>
      <c r="C17" s="1" t="s">
        <v>29</v>
      </c>
      <c r="D17" s="17">
        <v>59</v>
      </c>
      <c r="E17" s="17">
        <v>1</v>
      </c>
      <c r="F17" s="105">
        <v>0</v>
      </c>
      <c r="G17" s="41">
        <f t="shared" si="2"/>
        <v>0</v>
      </c>
      <c r="H17" s="18"/>
    </row>
    <row r="18" spans="2:8" ht="26.25">
      <c r="B18" s="19" t="s">
        <v>79</v>
      </c>
      <c r="C18" s="1" t="s">
        <v>3</v>
      </c>
      <c r="D18" s="17">
        <v>1</v>
      </c>
      <c r="E18" s="17">
        <v>1</v>
      </c>
      <c r="F18" s="105">
        <v>0</v>
      </c>
      <c r="G18" s="41">
        <f t="shared" si="2"/>
        <v>0</v>
      </c>
      <c r="H18" s="18"/>
    </row>
    <row r="19" spans="2:8" ht="15">
      <c r="B19" s="19" t="s">
        <v>78</v>
      </c>
      <c r="C19" s="1" t="s">
        <v>3</v>
      </c>
      <c r="D19" s="17">
        <v>1</v>
      </c>
      <c r="E19" s="17">
        <v>1</v>
      </c>
      <c r="F19" s="105">
        <v>0</v>
      </c>
      <c r="G19" s="41">
        <f t="shared" si="2"/>
        <v>0</v>
      </c>
      <c r="H19" s="18"/>
    </row>
    <row r="20" spans="2:8" ht="39">
      <c r="B20" s="19" t="s">
        <v>55</v>
      </c>
      <c r="C20" s="1" t="s">
        <v>3</v>
      </c>
      <c r="D20" s="17">
        <v>1</v>
      </c>
      <c r="E20" s="17">
        <v>1</v>
      </c>
      <c r="F20" s="105">
        <v>0</v>
      </c>
      <c r="G20" s="41">
        <f t="shared" si="2"/>
        <v>0</v>
      </c>
      <c r="H20" s="18"/>
    </row>
    <row r="21" spans="2:8" ht="27" thickBot="1">
      <c r="B21" s="19" t="s">
        <v>105</v>
      </c>
      <c r="C21" s="1" t="s">
        <v>3</v>
      </c>
      <c r="D21" s="17">
        <v>1</v>
      </c>
      <c r="E21" s="17">
        <v>1</v>
      </c>
      <c r="F21" s="105">
        <v>0</v>
      </c>
      <c r="G21" s="41">
        <f t="shared" si="2"/>
        <v>0</v>
      </c>
      <c r="H21" s="18"/>
    </row>
    <row r="22" spans="2:8" ht="15.75" thickBot="1">
      <c r="B22" s="19"/>
      <c r="C22" s="1"/>
      <c r="D22" s="17"/>
      <c r="E22" s="17"/>
      <c r="F22" s="17"/>
      <c r="G22" s="42">
        <f>SUM(G16:G21)</f>
        <v>0</v>
      </c>
      <c r="H22" s="18"/>
    </row>
    <row r="23" spans="2:8" ht="15">
      <c r="B23" s="20" t="s">
        <v>56</v>
      </c>
      <c r="C23" s="1"/>
      <c r="D23" s="17"/>
      <c r="E23" s="17"/>
      <c r="F23" s="17"/>
      <c r="G23" s="43"/>
      <c r="H23" s="18"/>
    </row>
    <row r="24" spans="2:8" ht="26.25">
      <c r="B24" s="44" t="s">
        <v>58</v>
      </c>
      <c r="C24" s="1" t="s">
        <v>3</v>
      </c>
      <c r="D24" s="17">
        <v>1</v>
      </c>
      <c r="E24" s="17">
        <v>1</v>
      </c>
      <c r="F24" s="105">
        <v>0</v>
      </c>
      <c r="G24" s="41">
        <v>0</v>
      </c>
      <c r="H24" s="18"/>
    </row>
    <row r="25" spans="2:8" ht="26.25">
      <c r="B25" s="44" t="s">
        <v>57</v>
      </c>
      <c r="C25" s="1" t="s">
        <v>5</v>
      </c>
      <c r="D25" s="17">
        <v>4</v>
      </c>
      <c r="E25" s="17">
        <v>1</v>
      </c>
      <c r="F25" s="105">
        <v>0</v>
      </c>
      <c r="G25" s="41">
        <f>PRODUCT(D25,E25,F25)</f>
        <v>0</v>
      </c>
      <c r="H25" s="18"/>
    </row>
    <row r="26" spans="2:8" ht="15">
      <c r="B26" s="44" t="s">
        <v>77</v>
      </c>
      <c r="C26" s="1" t="s">
        <v>5</v>
      </c>
      <c r="D26" s="17">
        <v>4</v>
      </c>
      <c r="E26" s="17">
        <v>1</v>
      </c>
      <c r="F26" s="105">
        <v>0</v>
      </c>
      <c r="G26" s="41">
        <f>PRODUCT(D26,E26,F26)</f>
        <v>0</v>
      </c>
      <c r="H26" s="18"/>
    </row>
    <row r="27" spans="2:8" ht="15">
      <c r="B27" s="44" t="s">
        <v>74</v>
      </c>
      <c r="C27" s="1" t="s">
        <v>5</v>
      </c>
      <c r="D27" s="17">
        <v>4</v>
      </c>
      <c r="E27" s="17">
        <v>1</v>
      </c>
      <c r="F27" s="105">
        <v>0</v>
      </c>
      <c r="G27" s="41">
        <f>PRODUCT(D27,E27,F27)</f>
        <v>0</v>
      </c>
      <c r="H27" s="18"/>
    </row>
    <row r="28" spans="2:8" ht="15.75" thickBot="1">
      <c r="B28" s="19" t="s">
        <v>59</v>
      </c>
      <c r="C28" s="1" t="s">
        <v>5</v>
      </c>
      <c r="D28" s="17">
        <v>4</v>
      </c>
      <c r="E28" s="17">
        <v>1</v>
      </c>
      <c r="F28" s="105">
        <v>0</v>
      </c>
      <c r="G28" s="41">
        <f>PRODUCT(D28,E28,F28)</f>
        <v>0</v>
      </c>
      <c r="H28" s="18"/>
    </row>
    <row r="29" spans="2:8" ht="15">
      <c r="B29" s="19"/>
      <c r="C29" s="1"/>
      <c r="D29" s="17"/>
      <c r="E29" s="17"/>
      <c r="F29" s="17"/>
      <c r="G29" s="45">
        <f>SUM(G23:G28)</f>
        <v>0</v>
      </c>
      <c r="H29" s="18"/>
    </row>
    <row r="30" spans="2:8" ht="15">
      <c r="B30" s="20" t="s">
        <v>60</v>
      </c>
      <c r="C30" s="4"/>
      <c r="D30" s="5"/>
      <c r="E30" s="5"/>
      <c r="F30" s="5"/>
      <c r="G30" s="5"/>
      <c r="H30" s="18"/>
    </row>
    <row r="31" spans="2:8" ht="15">
      <c r="B31" s="19" t="s">
        <v>94</v>
      </c>
      <c r="C31" s="1" t="s">
        <v>81</v>
      </c>
      <c r="D31" s="17">
        <v>49</v>
      </c>
      <c r="E31" s="17">
        <v>1</v>
      </c>
      <c r="F31" s="105">
        <v>0</v>
      </c>
      <c r="G31" s="41">
        <f aca="true" t="shared" si="3" ref="G31:G34">PRODUCT(D31,E31,F31)</f>
        <v>0</v>
      </c>
      <c r="H31" s="18"/>
    </row>
    <row r="32" spans="2:8" ht="26.25">
      <c r="B32" s="19" t="s">
        <v>95</v>
      </c>
      <c r="C32" s="1" t="s">
        <v>81</v>
      </c>
      <c r="D32" s="17">
        <v>3</v>
      </c>
      <c r="E32" s="17">
        <v>1</v>
      </c>
      <c r="F32" s="105">
        <v>0</v>
      </c>
      <c r="G32" s="41">
        <f t="shared" si="3"/>
        <v>0</v>
      </c>
      <c r="H32" s="18"/>
    </row>
    <row r="33" spans="2:8" ht="26.25">
      <c r="B33" s="19" t="s">
        <v>64</v>
      </c>
      <c r="C33" s="1" t="s">
        <v>29</v>
      </c>
      <c r="D33" s="17">
        <v>5</v>
      </c>
      <c r="E33" s="17">
        <v>1</v>
      </c>
      <c r="F33" s="105">
        <v>0</v>
      </c>
      <c r="G33" s="17">
        <f t="shared" si="3"/>
        <v>0</v>
      </c>
      <c r="H33" s="18"/>
    </row>
    <row r="34" spans="2:8" ht="26.25">
      <c r="B34" s="19" t="s">
        <v>65</v>
      </c>
      <c r="C34" s="1" t="s">
        <v>29</v>
      </c>
      <c r="D34" s="17">
        <v>5</v>
      </c>
      <c r="E34" s="17">
        <v>1</v>
      </c>
      <c r="F34" s="105">
        <v>0</v>
      </c>
      <c r="G34" s="17">
        <f t="shared" si="3"/>
        <v>0</v>
      </c>
      <c r="H34" s="18"/>
    </row>
    <row r="35" spans="2:8" ht="39.6" customHeight="1" thickBot="1">
      <c r="B35" s="19" t="s">
        <v>97</v>
      </c>
      <c r="C35" s="1" t="s">
        <v>5</v>
      </c>
      <c r="D35" s="17">
        <v>8</v>
      </c>
      <c r="E35" s="17">
        <v>1</v>
      </c>
      <c r="F35" s="105">
        <v>0</v>
      </c>
      <c r="G35" s="17">
        <f aca="true" t="shared" si="4" ref="G35">PRODUCT(D35,E35,F35)</f>
        <v>0</v>
      </c>
      <c r="H35" s="18"/>
    </row>
    <row r="36" spans="2:8" ht="15.75" thickBot="1">
      <c r="B36" s="19"/>
      <c r="C36" s="1"/>
      <c r="D36" s="17"/>
      <c r="E36" s="17"/>
      <c r="F36" s="103"/>
      <c r="G36" s="42">
        <f>SUM(G31:G35)</f>
        <v>0</v>
      </c>
      <c r="H36" s="18"/>
    </row>
    <row r="37" spans="2:8" ht="15">
      <c r="B37" s="20" t="s">
        <v>61</v>
      </c>
      <c r="C37" s="1"/>
      <c r="D37" s="17"/>
      <c r="E37" s="17"/>
      <c r="F37" s="103"/>
      <c r="G37" s="43"/>
      <c r="H37" s="18"/>
    </row>
    <row r="38" spans="2:10" ht="26.25">
      <c r="B38" s="44" t="s">
        <v>100</v>
      </c>
      <c r="C38" s="1" t="s">
        <v>29</v>
      </c>
      <c r="D38" s="17">
        <v>54</v>
      </c>
      <c r="E38" s="17">
        <v>1</v>
      </c>
      <c r="F38" s="105">
        <v>0</v>
      </c>
      <c r="G38" s="41">
        <f>PRODUCT(D38,E38,F38)</f>
        <v>0</v>
      </c>
      <c r="H38" s="18"/>
      <c r="J38" t="s">
        <v>62</v>
      </c>
    </row>
    <row r="39" spans="2:8" ht="15">
      <c r="B39" s="44" t="s">
        <v>63</v>
      </c>
      <c r="C39" s="1" t="s">
        <v>30</v>
      </c>
      <c r="D39" s="17">
        <v>18</v>
      </c>
      <c r="E39" s="17">
        <v>1</v>
      </c>
      <c r="F39" s="105">
        <v>0</v>
      </c>
      <c r="G39" s="41">
        <f>PRODUCT(D39,E39,F39)</f>
        <v>0</v>
      </c>
      <c r="H39" s="18"/>
    </row>
    <row r="40" spans="2:8" ht="27" customHeight="1">
      <c r="B40" s="19" t="s">
        <v>53</v>
      </c>
      <c r="C40" s="1" t="s">
        <v>29</v>
      </c>
      <c r="D40" s="17">
        <v>55</v>
      </c>
      <c r="E40" s="17">
        <v>1</v>
      </c>
      <c r="F40" s="105">
        <v>0</v>
      </c>
      <c r="G40" s="17">
        <f aca="true" t="shared" si="5" ref="G40:G42">PRODUCT(D40,E40,F40)</f>
        <v>0</v>
      </c>
      <c r="H40" s="18"/>
    </row>
    <row r="41" spans="2:8" ht="15">
      <c r="B41" s="19" t="s">
        <v>10</v>
      </c>
      <c r="C41" s="1" t="s">
        <v>29</v>
      </c>
      <c r="D41" s="17">
        <v>55</v>
      </c>
      <c r="E41" s="17">
        <v>1</v>
      </c>
      <c r="F41" s="105">
        <v>0</v>
      </c>
      <c r="G41" s="17">
        <f t="shared" si="5"/>
        <v>0</v>
      </c>
      <c r="H41" s="18"/>
    </row>
    <row r="42" spans="2:8" ht="15.75" thickBot="1">
      <c r="B42" s="19" t="s">
        <v>33</v>
      </c>
      <c r="C42" s="1" t="s">
        <v>3</v>
      </c>
      <c r="D42" s="17">
        <v>1</v>
      </c>
      <c r="E42" s="17">
        <v>1</v>
      </c>
      <c r="F42" s="105">
        <v>0</v>
      </c>
      <c r="G42" s="17">
        <f t="shared" si="5"/>
        <v>0</v>
      </c>
      <c r="H42" s="18"/>
    </row>
    <row r="43" spans="2:8" ht="15.75" thickBot="1">
      <c r="B43" s="19"/>
      <c r="C43" s="1"/>
      <c r="D43" s="17"/>
      <c r="E43" s="17"/>
      <c r="F43" s="103"/>
      <c r="G43" s="42">
        <f>SUM(G38:G42)</f>
        <v>0</v>
      </c>
      <c r="H43" s="18"/>
    </row>
    <row r="44" spans="2:8" ht="15">
      <c r="B44" s="20" t="s">
        <v>66</v>
      </c>
      <c r="C44" s="1"/>
      <c r="D44" s="17"/>
      <c r="E44" s="17"/>
      <c r="F44" s="103"/>
      <c r="G44" s="17"/>
      <c r="H44" s="18"/>
    </row>
    <row r="45" spans="2:8" ht="15">
      <c r="B45" s="19" t="s">
        <v>11</v>
      </c>
      <c r="C45" s="1" t="s">
        <v>29</v>
      </c>
      <c r="D45" s="17">
        <v>55</v>
      </c>
      <c r="E45" s="17">
        <v>1</v>
      </c>
      <c r="F45" s="105">
        <v>0</v>
      </c>
      <c r="G45" s="17">
        <f>PRODUCT(D45,E45,F45)</f>
        <v>0</v>
      </c>
      <c r="H45" s="18"/>
    </row>
    <row r="46" spans="2:8" ht="15">
      <c r="B46" s="19" t="s">
        <v>69</v>
      </c>
      <c r="C46" s="1" t="s">
        <v>5</v>
      </c>
      <c r="D46" s="17">
        <v>461</v>
      </c>
      <c r="E46" s="17">
        <v>1</v>
      </c>
      <c r="F46" s="105">
        <v>0</v>
      </c>
      <c r="G46" s="17">
        <f>PRODUCT(D46,E46,F46)</f>
        <v>0</v>
      </c>
      <c r="H46" s="18"/>
    </row>
    <row r="47" spans="2:8" ht="45">
      <c r="B47" s="19" t="s">
        <v>68</v>
      </c>
      <c r="C47" s="1" t="s">
        <v>5</v>
      </c>
      <c r="D47" s="17">
        <v>461</v>
      </c>
      <c r="E47" s="17">
        <v>1</v>
      </c>
      <c r="F47" s="105">
        <v>0</v>
      </c>
      <c r="G47" s="17">
        <f aca="true" t="shared" si="6" ref="G47:G50">PRODUCT(D47,E47,F47)</f>
        <v>0</v>
      </c>
      <c r="H47" s="22" t="s">
        <v>28</v>
      </c>
    </row>
    <row r="48" spans="2:8" ht="26.25">
      <c r="B48" s="19" t="s">
        <v>70</v>
      </c>
      <c r="C48" s="1" t="s">
        <v>5</v>
      </c>
      <c r="D48" s="17">
        <v>1350</v>
      </c>
      <c r="E48" s="17">
        <v>1</v>
      </c>
      <c r="F48" s="105">
        <v>0</v>
      </c>
      <c r="G48" s="17">
        <f t="shared" si="6"/>
        <v>0</v>
      </c>
      <c r="H48" s="18"/>
    </row>
    <row r="49" spans="2:8" ht="15">
      <c r="B49" s="19" t="s">
        <v>67</v>
      </c>
      <c r="C49" s="1" t="s">
        <v>29</v>
      </c>
      <c r="D49" s="17">
        <v>55</v>
      </c>
      <c r="E49" s="17">
        <v>1</v>
      </c>
      <c r="F49" s="105">
        <v>0</v>
      </c>
      <c r="G49" s="17">
        <f t="shared" si="6"/>
        <v>0</v>
      </c>
      <c r="H49" s="18"/>
    </row>
    <row r="50" spans="2:8" ht="15.75" thickBot="1">
      <c r="B50" s="19" t="s">
        <v>86</v>
      </c>
      <c r="C50" s="1" t="s">
        <v>3</v>
      </c>
      <c r="D50" s="17">
        <v>1</v>
      </c>
      <c r="E50" s="17">
        <v>1</v>
      </c>
      <c r="F50" s="105">
        <v>0</v>
      </c>
      <c r="G50" s="17">
        <f t="shared" si="6"/>
        <v>0</v>
      </c>
      <c r="H50" s="18"/>
    </row>
    <row r="51" spans="2:8" ht="15.75" thickBot="1">
      <c r="B51" s="19"/>
      <c r="C51" s="1"/>
      <c r="D51" s="17"/>
      <c r="E51" s="17"/>
      <c r="F51" s="103"/>
      <c r="G51" s="42">
        <f>SUM(G45:G50)</f>
        <v>0</v>
      </c>
      <c r="H51" s="18"/>
    </row>
    <row r="52" spans="2:8" ht="14.45" customHeight="1">
      <c r="B52" s="24"/>
      <c r="C52" s="1"/>
      <c r="D52" s="17"/>
      <c r="E52" s="17"/>
      <c r="F52" s="103"/>
      <c r="G52" s="17"/>
      <c r="H52" s="18"/>
    </row>
    <row r="53" spans="2:8" ht="32.1" customHeight="1">
      <c r="B53" s="23" t="s">
        <v>134</v>
      </c>
      <c r="C53" s="1"/>
      <c r="D53" s="17"/>
      <c r="E53" s="17"/>
      <c r="F53" s="103"/>
      <c r="G53" s="17"/>
      <c r="H53" s="18"/>
    </row>
    <row r="54" spans="2:8" ht="15">
      <c r="B54" s="21" t="s">
        <v>71</v>
      </c>
      <c r="C54" s="1"/>
      <c r="D54" s="17"/>
      <c r="E54" s="17"/>
      <c r="F54" s="103"/>
      <c r="G54" s="17"/>
      <c r="H54" s="18"/>
    </row>
    <row r="55" spans="2:8" ht="45">
      <c r="B55" s="19" t="s">
        <v>75</v>
      </c>
      <c r="C55" s="1" t="s">
        <v>30</v>
      </c>
      <c r="D55" s="17">
        <v>0.5</v>
      </c>
      <c r="E55" s="17">
        <v>1</v>
      </c>
      <c r="F55" s="105">
        <v>0</v>
      </c>
      <c r="G55" s="17">
        <f>PRODUCT(D55,E55,F55)</f>
        <v>0</v>
      </c>
      <c r="H55" s="22" t="s">
        <v>28</v>
      </c>
    </row>
    <row r="56" spans="2:8" ht="15">
      <c r="B56" s="19" t="s">
        <v>14</v>
      </c>
      <c r="C56" s="1" t="s">
        <v>29</v>
      </c>
      <c r="D56" s="17">
        <v>55</v>
      </c>
      <c r="E56" s="17">
        <v>1</v>
      </c>
      <c r="F56" s="105">
        <v>0</v>
      </c>
      <c r="G56" s="17">
        <f>PRODUCT(D56,E56,F56)</f>
        <v>0</v>
      </c>
      <c r="H56" s="18"/>
    </row>
    <row r="57" spans="2:8" ht="15">
      <c r="B57" s="21" t="s">
        <v>73</v>
      </c>
      <c r="C57" s="1"/>
      <c r="D57" s="17"/>
      <c r="E57" s="17"/>
      <c r="F57" s="103"/>
      <c r="G57" s="17"/>
      <c r="H57" s="18"/>
    </row>
    <row r="58" spans="2:8" ht="15">
      <c r="B58" s="19" t="s">
        <v>76</v>
      </c>
      <c r="C58" s="1" t="s">
        <v>5</v>
      </c>
      <c r="D58" s="17">
        <v>4</v>
      </c>
      <c r="E58" s="17">
        <v>1</v>
      </c>
      <c r="F58" s="105">
        <v>0</v>
      </c>
      <c r="G58" s="17">
        <f>PRODUCT(D58,E58,F58)</f>
        <v>0</v>
      </c>
      <c r="H58" s="18"/>
    </row>
    <row r="59" spans="2:8" ht="14.45" customHeight="1" thickBot="1">
      <c r="B59" s="21" t="s">
        <v>72</v>
      </c>
      <c r="C59" s="1" t="s">
        <v>3</v>
      </c>
      <c r="D59" s="17">
        <v>1</v>
      </c>
      <c r="E59" s="17">
        <v>1</v>
      </c>
      <c r="F59" s="105">
        <v>0</v>
      </c>
      <c r="G59" s="17">
        <f>PRODUCT(D59,E59,F59)</f>
        <v>0</v>
      </c>
      <c r="H59" s="18"/>
    </row>
    <row r="60" spans="2:8" ht="14.45" customHeight="1" thickBot="1">
      <c r="B60" s="24"/>
      <c r="C60" s="1"/>
      <c r="D60" s="17"/>
      <c r="E60" s="17"/>
      <c r="F60" s="17"/>
      <c r="G60" s="42">
        <f>SUM(G54:G59)</f>
        <v>0</v>
      </c>
      <c r="H60" s="18"/>
    </row>
    <row r="61" spans="2:8" ht="15">
      <c r="B61" s="19"/>
      <c r="C61" s="1"/>
      <c r="D61" s="17"/>
      <c r="E61" s="17"/>
      <c r="F61" s="17"/>
      <c r="G61" s="17"/>
      <c r="H61" s="22"/>
    </row>
    <row r="62" spans="2:8" ht="15">
      <c r="B62" s="53" t="s">
        <v>101</v>
      </c>
      <c r="C62" s="35"/>
      <c r="D62" s="36"/>
      <c r="E62" s="36"/>
      <c r="F62" s="36"/>
      <c r="G62" s="52">
        <f>SUM(G14,G22,G29,G36,G43,G51,G60)</f>
        <v>0</v>
      </c>
      <c r="H62" s="35"/>
    </row>
    <row r="65" ht="15">
      <c r="H65" s="2" t="s">
        <v>9</v>
      </c>
    </row>
    <row r="66" ht="15">
      <c r="B66" t="s">
        <v>9</v>
      </c>
    </row>
  </sheetData>
  <sheetProtection sheet="1" objects="1" scenarios="1" selectLockedCells="1"/>
  <mergeCells count="1">
    <mergeCell ref="B1:H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51"/>
  <sheetViews>
    <sheetView tabSelected="1" workbookViewId="0" topLeftCell="A1">
      <pane ySplit="3" topLeftCell="A4" activePane="bottomLeft" state="frozen"/>
      <selection pane="bottomLeft" activeCell="F6" sqref="F6"/>
    </sheetView>
  </sheetViews>
  <sheetFormatPr defaultColWidth="9.140625" defaultRowHeight="15"/>
  <cols>
    <col min="1" max="1" width="3.57421875" style="0" customWidth="1"/>
    <col min="2" max="2" width="51.140625" style="0" customWidth="1"/>
    <col min="5" max="5" width="12.140625" style="2" customWidth="1"/>
    <col min="6" max="7" width="10.8515625" style="48" customWidth="1"/>
    <col min="8" max="8" width="24.28125" style="25" customWidth="1"/>
  </cols>
  <sheetData>
    <row r="1" spans="2:8" ht="26.1" customHeight="1">
      <c r="B1" s="110" t="s">
        <v>48</v>
      </c>
      <c r="C1" s="111"/>
      <c r="D1" s="111"/>
      <c r="E1" s="111"/>
      <c r="F1" s="111"/>
      <c r="G1" s="111"/>
      <c r="H1" s="112"/>
    </row>
    <row r="2" spans="2:8" ht="26.1" customHeight="1">
      <c r="B2" s="27" t="s">
        <v>32</v>
      </c>
      <c r="C2" s="25"/>
      <c r="D2" s="25"/>
      <c r="E2" s="25"/>
      <c r="F2" s="47"/>
      <c r="G2" s="47"/>
      <c r="H2" s="26"/>
    </row>
    <row r="3" spans="2:8" ht="60.75" thickBot="1">
      <c r="B3" s="10" t="s">
        <v>15</v>
      </c>
      <c r="C3" s="11" t="s">
        <v>1</v>
      </c>
      <c r="D3" s="13" t="s">
        <v>2</v>
      </c>
      <c r="E3" s="14" t="s">
        <v>16</v>
      </c>
      <c r="F3" s="14" t="s">
        <v>42</v>
      </c>
      <c r="G3" s="14" t="s">
        <v>43</v>
      </c>
      <c r="H3" s="49" t="s">
        <v>4</v>
      </c>
    </row>
    <row r="4" spans="2:8" ht="15">
      <c r="B4" s="29"/>
      <c r="C4" s="30"/>
      <c r="D4" s="31"/>
      <c r="E4" s="32"/>
      <c r="F4" s="31"/>
      <c r="G4" s="31"/>
      <c r="H4" s="50"/>
    </row>
    <row r="5" spans="2:8" ht="15">
      <c r="B5" s="16" t="s">
        <v>126</v>
      </c>
      <c r="C5" s="1"/>
      <c r="D5" s="17"/>
      <c r="E5" s="33"/>
      <c r="F5" s="17"/>
      <c r="G5" s="17"/>
      <c r="H5" s="22"/>
    </row>
    <row r="6" spans="2:8" ht="26.25">
      <c r="B6" s="19" t="s">
        <v>88</v>
      </c>
      <c r="C6" s="1" t="s">
        <v>7</v>
      </c>
      <c r="D6" s="17">
        <v>7</v>
      </c>
      <c r="E6" s="33" t="s">
        <v>27</v>
      </c>
      <c r="F6" s="105">
        <v>0</v>
      </c>
      <c r="G6" s="17">
        <f>PRODUCT(D6,F6)</f>
        <v>0</v>
      </c>
      <c r="H6" s="22"/>
    </row>
    <row r="7" spans="2:8" ht="26.25">
      <c r="B7" s="19" t="s">
        <v>87</v>
      </c>
      <c r="C7" s="1" t="s">
        <v>7</v>
      </c>
      <c r="D7" s="17">
        <v>5</v>
      </c>
      <c r="E7" s="33" t="s">
        <v>27</v>
      </c>
      <c r="F7" s="105">
        <v>0</v>
      </c>
      <c r="G7" s="17">
        <f aca="true" t="shared" si="0" ref="G7:G21">PRODUCT(D7,F7)</f>
        <v>0</v>
      </c>
      <c r="H7" s="22"/>
    </row>
    <row r="8" spans="2:8" ht="15">
      <c r="B8" s="19" t="s">
        <v>99</v>
      </c>
      <c r="C8" s="1" t="s">
        <v>81</v>
      </c>
      <c r="D8" s="17">
        <v>24</v>
      </c>
      <c r="E8" s="33"/>
      <c r="F8" s="105">
        <v>0</v>
      </c>
      <c r="G8" s="17">
        <f t="shared" si="0"/>
        <v>0</v>
      </c>
      <c r="H8" s="22"/>
    </row>
    <row r="9" spans="2:8" ht="15">
      <c r="B9" s="19" t="s">
        <v>102</v>
      </c>
      <c r="C9" s="1" t="s">
        <v>29</v>
      </c>
      <c r="D9" s="17">
        <v>113</v>
      </c>
      <c r="E9" s="33"/>
      <c r="F9" s="105">
        <v>0</v>
      </c>
      <c r="G9" s="17">
        <f t="shared" si="0"/>
        <v>0</v>
      </c>
      <c r="H9" s="22"/>
    </row>
    <row r="10" spans="2:8" ht="26.25">
      <c r="B10" s="19" t="s">
        <v>104</v>
      </c>
      <c r="C10" s="1" t="s">
        <v>5</v>
      </c>
      <c r="D10" s="17">
        <v>2</v>
      </c>
      <c r="E10" s="33"/>
      <c r="F10" s="105">
        <v>0</v>
      </c>
      <c r="G10" s="17">
        <f t="shared" si="0"/>
        <v>0</v>
      </c>
      <c r="H10" s="22"/>
    </row>
    <row r="11" spans="2:8" ht="15">
      <c r="B11" s="19" t="s">
        <v>107</v>
      </c>
      <c r="C11" s="1" t="s">
        <v>5</v>
      </c>
      <c r="D11" s="17">
        <v>4</v>
      </c>
      <c r="E11" s="33"/>
      <c r="F11" s="105">
        <v>0</v>
      </c>
      <c r="G11" s="17">
        <f t="shared" si="0"/>
        <v>0</v>
      </c>
      <c r="H11" s="22"/>
    </row>
    <row r="12" spans="2:8" ht="15">
      <c r="B12" s="19" t="s">
        <v>80</v>
      </c>
      <c r="C12" s="1" t="s">
        <v>81</v>
      </c>
      <c r="D12" s="17">
        <v>25</v>
      </c>
      <c r="E12" s="33"/>
      <c r="F12" s="105">
        <v>0</v>
      </c>
      <c r="G12" s="17">
        <f t="shared" si="0"/>
        <v>0</v>
      </c>
      <c r="H12" s="22"/>
    </row>
    <row r="13" spans="2:8" ht="39">
      <c r="B13" s="19" t="s">
        <v>89</v>
      </c>
      <c r="C13" s="1" t="s">
        <v>30</v>
      </c>
      <c r="D13" s="17">
        <v>47</v>
      </c>
      <c r="E13" s="33"/>
      <c r="F13" s="105">
        <v>0</v>
      </c>
      <c r="G13" s="17">
        <f t="shared" si="0"/>
        <v>0</v>
      </c>
      <c r="H13" s="22"/>
    </row>
    <row r="14" spans="2:8" ht="39">
      <c r="B14" s="19" t="s">
        <v>90</v>
      </c>
      <c r="C14" s="1" t="s">
        <v>30</v>
      </c>
      <c r="D14" s="17">
        <v>4</v>
      </c>
      <c r="E14" s="33"/>
      <c r="F14" s="105">
        <v>0</v>
      </c>
      <c r="G14" s="17">
        <f t="shared" si="0"/>
        <v>0</v>
      </c>
      <c r="H14" s="22"/>
    </row>
    <row r="15" spans="2:8" ht="15">
      <c r="B15" s="19" t="s">
        <v>91</v>
      </c>
      <c r="C15" s="1" t="s">
        <v>5</v>
      </c>
      <c r="D15" s="17">
        <v>16</v>
      </c>
      <c r="E15" s="33"/>
      <c r="F15" s="105">
        <v>0</v>
      </c>
      <c r="G15" s="17">
        <f t="shared" si="0"/>
        <v>0</v>
      </c>
      <c r="H15" s="22"/>
    </row>
    <row r="16" spans="2:8" ht="15">
      <c r="B16" s="19" t="s">
        <v>92</v>
      </c>
      <c r="C16" s="1" t="s">
        <v>5</v>
      </c>
      <c r="D16" s="17">
        <v>49</v>
      </c>
      <c r="E16" s="33"/>
      <c r="F16" s="105">
        <v>0</v>
      </c>
      <c r="G16" s="17">
        <f t="shared" si="0"/>
        <v>0</v>
      </c>
      <c r="H16" s="22"/>
    </row>
    <row r="17" spans="2:8" ht="15">
      <c r="B17" s="19" t="s">
        <v>93</v>
      </c>
      <c r="C17" s="1" t="s">
        <v>5</v>
      </c>
      <c r="D17" s="17">
        <v>4</v>
      </c>
      <c r="E17" s="33"/>
      <c r="F17" s="105">
        <v>0</v>
      </c>
      <c r="G17" s="17">
        <f t="shared" si="0"/>
        <v>0</v>
      </c>
      <c r="H17" s="22"/>
    </row>
    <row r="18" spans="2:8" ht="26.25">
      <c r="B18" s="19" t="s">
        <v>108</v>
      </c>
      <c r="C18" s="1" t="s">
        <v>5</v>
      </c>
      <c r="D18" s="17">
        <v>8</v>
      </c>
      <c r="E18" s="33"/>
      <c r="F18" s="105">
        <v>0</v>
      </c>
      <c r="G18" s="17">
        <f aca="true" t="shared" si="1" ref="G18">PRODUCT(D18,F18)</f>
        <v>0</v>
      </c>
      <c r="H18" s="22"/>
    </row>
    <row r="19" spans="2:8" ht="15">
      <c r="B19" s="19" t="s">
        <v>96</v>
      </c>
      <c r="C19" s="1" t="s">
        <v>5</v>
      </c>
      <c r="D19" s="17">
        <v>1</v>
      </c>
      <c r="E19" s="33"/>
      <c r="F19" s="105">
        <v>0</v>
      </c>
      <c r="G19" s="17">
        <f t="shared" si="0"/>
        <v>0</v>
      </c>
      <c r="H19" s="22"/>
    </row>
    <row r="20" spans="2:8" ht="15">
      <c r="B20" s="19" t="s">
        <v>17</v>
      </c>
      <c r="C20" s="1" t="s">
        <v>30</v>
      </c>
      <c r="D20" s="17">
        <v>1</v>
      </c>
      <c r="E20" s="33"/>
      <c r="F20" s="105">
        <v>0</v>
      </c>
      <c r="G20" s="17">
        <f t="shared" si="0"/>
        <v>0</v>
      </c>
      <c r="H20" s="22"/>
    </row>
    <row r="21" spans="2:8" ht="15.75" thickBot="1">
      <c r="B21" s="19" t="s">
        <v>6</v>
      </c>
      <c r="C21" s="1" t="s">
        <v>18</v>
      </c>
      <c r="D21" s="17">
        <v>0.5</v>
      </c>
      <c r="E21" s="33"/>
      <c r="F21" s="105">
        <v>0</v>
      </c>
      <c r="G21" s="17">
        <f t="shared" si="0"/>
        <v>0</v>
      </c>
      <c r="H21" s="22"/>
    </row>
    <row r="22" spans="2:8" ht="15.75" thickBot="1">
      <c r="B22" s="19"/>
      <c r="C22" s="1"/>
      <c r="D22" s="17"/>
      <c r="E22" s="33"/>
      <c r="F22" s="17"/>
      <c r="G22" s="42">
        <f>SUM(G6:G21)</f>
        <v>0</v>
      </c>
      <c r="H22" s="22"/>
    </row>
    <row r="23" spans="2:8" ht="15">
      <c r="B23" s="19"/>
      <c r="C23" s="1"/>
      <c r="D23" s="17"/>
      <c r="E23" s="33"/>
      <c r="F23" s="17"/>
      <c r="G23" s="17"/>
      <c r="H23" s="22"/>
    </row>
    <row r="24" spans="2:8" ht="15">
      <c r="B24" s="20" t="s">
        <v>127</v>
      </c>
      <c r="C24" s="1"/>
      <c r="D24" s="17"/>
      <c r="E24" s="33"/>
      <c r="F24" s="17"/>
      <c r="G24" s="17"/>
      <c r="H24" s="22"/>
    </row>
    <row r="25" spans="2:8" ht="26.25">
      <c r="B25" s="21" t="s">
        <v>109</v>
      </c>
      <c r="C25" s="1"/>
      <c r="D25" s="17"/>
      <c r="E25" s="33"/>
      <c r="F25" s="17"/>
      <c r="G25" s="17"/>
      <c r="H25" s="22"/>
    </row>
    <row r="26" spans="2:8" ht="15">
      <c r="B26" s="19" t="s">
        <v>98</v>
      </c>
      <c r="C26" s="1" t="s">
        <v>5</v>
      </c>
      <c r="D26" s="17">
        <v>4</v>
      </c>
      <c r="E26" s="33" t="s">
        <v>24</v>
      </c>
      <c r="F26" s="105">
        <v>0</v>
      </c>
      <c r="G26" s="17">
        <f aca="true" t="shared" si="2" ref="G26">PRODUCT(D26,F26)</f>
        <v>0</v>
      </c>
      <c r="H26" s="22"/>
    </row>
    <row r="27" spans="2:8" ht="15">
      <c r="B27" s="46"/>
      <c r="C27" s="1"/>
      <c r="D27" s="17"/>
      <c r="E27" s="33"/>
      <c r="F27" s="17"/>
      <c r="G27" s="17"/>
      <c r="H27" s="22"/>
    </row>
    <row r="28" spans="2:8" ht="15">
      <c r="B28" s="21" t="s">
        <v>145</v>
      </c>
      <c r="C28" s="1"/>
      <c r="D28" s="17"/>
      <c r="E28" s="33"/>
      <c r="F28" s="17"/>
      <c r="G28" s="17"/>
      <c r="H28" s="22"/>
    </row>
    <row r="29" spans="2:8" ht="15">
      <c r="B29" s="19" t="s">
        <v>111</v>
      </c>
      <c r="C29" s="1" t="s">
        <v>5</v>
      </c>
      <c r="D29" s="17">
        <v>135</v>
      </c>
      <c r="E29" s="33"/>
      <c r="F29" s="105">
        <v>0</v>
      </c>
      <c r="G29" s="17">
        <f aca="true" t="shared" si="3" ref="G29:G39">PRODUCT(D29,F29)</f>
        <v>0</v>
      </c>
      <c r="H29" s="22"/>
    </row>
    <row r="30" spans="2:8" ht="15">
      <c r="B30" s="21" t="s">
        <v>146</v>
      </c>
      <c r="C30" s="1"/>
      <c r="D30" s="17"/>
      <c r="E30" s="33"/>
      <c r="F30" s="17"/>
      <c r="G30" s="17"/>
      <c r="H30" s="22"/>
    </row>
    <row r="31" spans="2:10" ht="15">
      <c r="B31" s="19" t="s">
        <v>20</v>
      </c>
      <c r="C31" s="1" t="s">
        <v>5</v>
      </c>
      <c r="D31" s="17">
        <v>60</v>
      </c>
      <c r="E31" s="33" t="s">
        <v>23</v>
      </c>
      <c r="F31" s="105">
        <v>0</v>
      </c>
      <c r="G31" s="17">
        <f t="shared" si="3"/>
        <v>0</v>
      </c>
      <c r="H31" s="22"/>
      <c r="J31" t="s">
        <v>9</v>
      </c>
    </row>
    <row r="32" spans="2:8" ht="15">
      <c r="B32" s="19" t="s">
        <v>110</v>
      </c>
      <c r="C32" s="1" t="s">
        <v>5</v>
      </c>
      <c r="D32" s="17">
        <v>24</v>
      </c>
      <c r="E32" s="34" t="s">
        <v>117</v>
      </c>
      <c r="F32" s="106">
        <v>0</v>
      </c>
      <c r="G32" s="17">
        <f t="shared" si="3"/>
        <v>0</v>
      </c>
      <c r="H32" s="22"/>
    </row>
    <row r="33" spans="2:8" ht="15">
      <c r="B33" s="19" t="s">
        <v>21</v>
      </c>
      <c r="C33" s="1" t="s">
        <v>5</v>
      </c>
      <c r="D33" s="17">
        <v>72</v>
      </c>
      <c r="E33" s="33" t="s">
        <v>24</v>
      </c>
      <c r="F33" s="105">
        <v>0</v>
      </c>
      <c r="G33" s="17">
        <f t="shared" si="3"/>
        <v>0</v>
      </c>
      <c r="H33" s="22"/>
    </row>
    <row r="34" spans="2:8" ht="15">
      <c r="B34" s="19" t="s">
        <v>45</v>
      </c>
      <c r="C34" s="1" t="s">
        <v>5</v>
      </c>
      <c r="D34" s="17">
        <v>66</v>
      </c>
      <c r="E34" s="33" t="s">
        <v>26</v>
      </c>
      <c r="F34" s="105">
        <v>0</v>
      </c>
      <c r="G34" s="17">
        <f t="shared" si="3"/>
        <v>0</v>
      </c>
      <c r="H34" s="22"/>
    </row>
    <row r="35" spans="2:8" ht="15">
      <c r="B35" s="19" t="s">
        <v>112</v>
      </c>
      <c r="C35" s="1" t="s">
        <v>5</v>
      </c>
      <c r="D35" s="17">
        <v>24</v>
      </c>
      <c r="E35" s="33" t="s">
        <v>25</v>
      </c>
      <c r="F35" s="105">
        <v>0</v>
      </c>
      <c r="G35" s="17">
        <f t="shared" si="3"/>
        <v>0</v>
      </c>
      <c r="H35" s="22"/>
    </row>
    <row r="36" spans="2:8" ht="15">
      <c r="B36" s="19" t="s">
        <v>113</v>
      </c>
      <c r="C36" s="1" t="s">
        <v>5</v>
      </c>
      <c r="D36" s="17">
        <v>16</v>
      </c>
      <c r="E36" s="33" t="s">
        <v>23</v>
      </c>
      <c r="F36" s="105">
        <v>0</v>
      </c>
      <c r="G36" s="17">
        <f t="shared" si="3"/>
        <v>0</v>
      </c>
      <c r="H36" s="22"/>
    </row>
    <row r="37" spans="2:8" ht="15">
      <c r="B37" s="19" t="s">
        <v>114</v>
      </c>
      <c r="C37" s="1" t="s">
        <v>5</v>
      </c>
      <c r="D37" s="17">
        <v>20</v>
      </c>
      <c r="E37" s="33" t="s">
        <v>117</v>
      </c>
      <c r="F37" s="105">
        <v>0</v>
      </c>
      <c r="G37" s="17">
        <f t="shared" si="3"/>
        <v>0</v>
      </c>
      <c r="H37" s="22"/>
    </row>
    <row r="38" spans="2:8" ht="15">
      <c r="B38" s="19" t="s">
        <v>115</v>
      </c>
      <c r="C38" s="1" t="s">
        <v>5</v>
      </c>
      <c r="D38" s="17">
        <v>12</v>
      </c>
      <c r="E38" s="33" t="s">
        <v>118</v>
      </c>
      <c r="F38" s="105">
        <v>0</v>
      </c>
      <c r="G38" s="17">
        <f t="shared" si="3"/>
        <v>0</v>
      </c>
      <c r="H38" s="22"/>
    </row>
    <row r="39" spans="2:8" ht="15">
      <c r="B39" s="19" t="s">
        <v>116</v>
      </c>
      <c r="C39" s="1" t="s">
        <v>5</v>
      </c>
      <c r="D39" s="17">
        <v>32</v>
      </c>
      <c r="E39" s="33" t="s">
        <v>122</v>
      </c>
      <c r="F39" s="105">
        <v>0</v>
      </c>
      <c r="G39" s="17">
        <f t="shared" si="3"/>
        <v>0</v>
      </c>
      <c r="H39" s="22"/>
    </row>
    <row r="40" spans="2:8" ht="15">
      <c r="B40" s="21" t="s">
        <v>19</v>
      </c>
      <c r="C40" s="1"/>
      <c r="D40" s="17"/>
      <c r="E40" s="33"/>
      <c r="F40" s="17"/>
      <c r="G40" s="17"/>
      <c r="H40" s="22"/>
    </row>
    <row r="41" spans="2:8" ht="15">
      <c r="B41" s="19" t="s">
        <v>119</v>
      </c>
      <c r="C41" s="1" t="s">
        <v>5</v>
      </c>
      <c r="D41" s="17">
        <v>200</v>
      </c>
      <c r="E41" s="33" t="s">
        <v>117</v>
      </c>
      <c r="F41" s="105">
        <v>0</v>
      </c>
      <c r="G41" s="17">
        <f aca="true" t="shared" si="4" ref="G41:G46">PRODUCT(D41,F41)</f>
        <v>0</v>
      </c>
      <c r="H41" s="22"/>
    </row>
    <row r="42" spans="2:8" ht="15">
      <c r="B42" s="19" t="s">
        <v>120</v>
      </c>
      <c r="C42" s="1" t="s">
        <v>5</v>
      </c>
      <c r="D42" s="17">
        <v>600</v>
      </c>
      <c r="E42" s="34" t="s">
        <v>24</v>
      </c>
      <c r="F42" s="106">
        <v>0</v>
      </c>
      <c r="G42" s="17">
        <f t="shared" si="4"/>
        <v>0</v>
      </c>
      <c r="H42" s="22"/>
    </row>
    <row r="43" spans="2:8" ht="15">
      <c r="B43" s="19" t="s">
        <v>121</v>
      </c>
      <c r="C43" s="1" t="s">
        <v>5</v>
      </c>
      <c r="D43" s="17">
        <v>60</v>
      </c>
      <c r="E43" s="33" t="s">
        <v>25</v>
      </c>
      <c r="F43" s="105">
        <v>0</v>
      </c>
      <c r="G43" s="17">
        <f t="shared" si="4"/>
        <v>0</v>
      </c>
      <c r="H43" s="22"/>
    </row>
    <row r="44" spans="2:8" ht="15">
      <c r="B44" s="19" t="s">
        <v>123</v>
      </c>
      <c r="C44" s="1" t="s">
        <v>5</v>
      </c>
      <c r="D44" s="17">
        <v>40</v>
      </c>
      <c r="E44" s="33" t="s">
        <v>23</v>
      </c>
      <c r="F44" s="105">
        <v>0</v>
      </c>
      <c r="G44" s="17">
        <f t="shared" si="4"/>
        <v>0</v>
      </c>
      <c r="H44" s="22"/>
    </row>
    <row r="45" spans="2:8" ht="15">
      <c r="B45" s="19" t="s">
        <v>124</v>
      </c>
      <c r="C45" s="1" t="s">
        <v>5</v>
      </c>
      <c r="D45" s="17">
        <v>150</v>
      </c>
      <c r="E45" s="33" t="s">
        <v>125</v>
      </c>
      <c r="F45" s="105">
        <v>0</v>
      </c>
      <c r="G45" s="17">
        <f t="shared" si="4"/>
        <v>0</v>
      </c>
      <c r="H45" s="22"/>
    </row>
    <row r="46" spans="2:8" ht="15.75" thickBot="1">
      <c r="B46" s="19" t="s">
        <v>22</v>
      </c>
      <c r="C46" s="1" t="s">
        <v>5</v>
      </c>
      <c r="D46" s="17">
        <v>300</v>
      </c>
      <c r="E46" s="33" t="s">
        <v>26</v>
      </c>
      <c r="F46" s="105">
        <v>0</v>
      </c>
      <c r="G46" s="41">
        <f t="shared" si="4"/>
        <v>0</v>
      </c>
      <c r="H46" s="22"/>
    </row>
    <row r="47" spans="2:8" ht="15.75" thickBot="1">
      <c r="B47" s="19"/>
      <c r="C47" s="1"/>
      <c r="D47" s="17"/>
      <c r="E47" s="33"/>
      <c r="F47" s="40"/>
      <c r="G47" s="42">
        <f>SUM(G26:G46)</f>
        <v>0</v>
      </c>
      <c r="H47" s="51"/>
    </row>
    <row r="48" spans="2:8" ht="15">
      <c r="B48" s="19"/>
      <c r="C48" s="1"/>
      <c r="D48" s="17"/>
      <c r="E48" s="33"/>
      <c r="F48" s="17"/>
      <c r="G48" s="57"/>
      <c r="H48" s="22"/>
    </row>
    <row r="49" spans="2:8" ht="15">
      <c r="B49" s="23" t="s">
        <v>128</v>
      </c>
      <c r="C49" s="1" t="s">
        <v>3</v>
      </c>
      <c r="D49" s="17">
        <v>1</v>
      </c>
      <c r="E49" s="33"/>
      <c r="F49" s="107">
        <v>0</v>
      </c>
      <c r="G49" s="56">
        <f aca="true" t="shared" si="5" ref="G49">PRODUCT(D49,F49)</f>
        <v>0</v>
      </c>
      <c r="H49" s="51"/>
    </row>
    <row r="50" spans="2:8" ht="15">
      <c r="B50" s="28"/>
      <c r="C50" s="28"/>
      <c r="D50" s="28"/>
      <c r="E50" s="35"/>
      <c r="F50" s="54"/>
      <c r="G50" s="58"/>
      <c r="H50" s="55"/>
    </row>
    <row r="51" spans="2:8" ht="15">
      <c r="B51" s="53" t="s">
        <v>129</v>
      </c>
      <c r="C51" s="35"/>
      <c r="D51" s="36"/>
      <c r="E51" s="36"/>
      <c r="F51" s="36"/>
      <c r="G51" s="52">
        <f>SUM(G22,G47,G49)</f>
        <v>0</v>
      </c>
      <c r="H51" s="55"/>
    </row>
  </sheetData>
  <sheetProtection algorithmName="SHA-512" hashValue="z2mdZUHNCKqsJ42hNOxRlPymXp+1xhZ3PkKNbTHrY4+vTl/QbcXqAhWf+tXwYQEZ4v3UulONImps/IhehOE+ug==" saltValue="9rNI25294EmZ5r/hTkW62w==" spinCount="100000" sheet="1" objects="1" scenarios="1" selectLockedCells="1"/>
  <mergeCells count="1">
    <mergeCell ref="B1:H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49"/>
  <sheetViews>
    <sheetView zoomScale="90" zoomScaleNormal="90" workbookViewId="0" topLeftCell="A1">
      <pane ySplit="3" topLeftCell="A4" activePane="bottomLeft" state="frozen"/>
      <selection pane="bottomLeft" activeCell="F6" sqref="F6"/>
    </sheetView>
  </sheetViews>
  <sheetFormatPr defaultColWidth="9.140625" defaultRowHeight="15"/>
  <cols>
    <col min="1" max="1" width="3.57421875" style="0" customWidth="1"/>
    <col min="2" max="2" width="50.8515625" style="0" customWidth="1"/>
    <col min="5" max="5" width="10.8515625" style="48" customWidth="1"/>
    <col min="6" max="6" width="9.421875" style="0" customWidth="1"/>
    <col min="7" max="7" width="10.8515625" style="0" customWidth="1"/>
    <col min="8" max="8" width="26.00390625" style="0" customWidth="1"/>
  </cols>
  <sheetData>
    <row r="1" spans="2:8" ht="26.1" customHeight="1">
      <c r="B1" s="110" t="s">
        <v>48</v>
      </c>
      <c r="C1" s="111"/>
      <c r="D1" s="111"/>
      <c r="E1" s="111"/>
      <c r="F1" s="111"/>
      <c r="G1" s="111"/>
      <c r="H1" s="112"/>
    </row>
    <row r="2" spans="2:8" ht="26.1" customHeight="1">
      <c r="B2" s="27" t="s">
        <v>34</v>
      </c>
      <c r="C2" s="25"/>
      <c r="D2" s="25"/>
      <c r="E2" s="47"/>
      <c r="F2" s="25"/>
      <c r="G2" s="25"/>
      <c r="H2" s="26"/>
    </row>
    <row r="3" spans="2:8" ht="57.95" customHeight="1" thickBot="1">
      <c r="B3" s="10" t="s">
        <v>0</v>
      </c>
      <c r="C3" s="11" t="s">
        <v>1</v>
      </c>
      <c r="D3" s="13" t="s">
        <v>2</v>
      </c>
      <c r="E3" s="80" t="s">
        <v>8</v>
      </c>
      <c r="F3" s="14" t="s">
        <v>42</v>
      </c>
      <c r="G3" s="14" t="s">
        <v>43</v>
      </c>
      <c r="H3" s="12" t="s">
        <v>4</v>
      </c>
    </row>
    <row r="4" spans="2:8" ht="26.45" customHeight="1">
      <c r="B4" s="79" t="s">
        <v>35</v>
      </c>
      <c r="C4" s="37"/>
      <c r="D4" s="37"/>
      <c r="E4" s="81"/>
      <c r="F4" s="37"/>
      <c r="G4" s="37"/>
      <c r="H4" s="38"/>
    </row>
    <row r="5" spans="2:8" ht="15">
      <c r="B5" s="16" t="s">
        <v>131</v>
      </c>
      <c r="C5" s="1"/>
      <c r="D5" s="62"/>
      <c r="E5" s="62"/>
      <c r="F5" s="62"/>
      <c r="G5" s="62"/>
      <c r="H5" s="64"/>
    </row>
    <row r="6" spans="2:8" ht="33" customHeight="1">
      <c r="B6" s="19" t="s">
        <v>13</v>
      </c>
      <c r="C6" s="1" t="s">
        <v>136</v>
      </c>
      <c r="D6" s="62">
        <v>0.5</v>
      </c>
      <c r="E6" s="62">
        <v>4</v>
      </c>
      <c r="F6" s="108">
        <v>0</v>
      </c>
      <c r="G6" s="62">
        <f>PRODUCT(D6,E6,F6)</f>
        <v>0</v>
      </c>
      <c r="H6" s="63" t="s">
        <v>28</v>
      </c>
    </row>
    <row r="7" spans="2:8" ht="90" customHeight="1">
      <c r="B7" s="19" t="s">
        <v>14</v>
      </c>
      <c r="C7" s="1" t="s">
        <v>137</v>
      </c>
      <c r="D7" s="62">
        <v>55</v>
      </c>
      <c r="E7" s="62">
        <v>6</v>
      </c>
      <c r="F7" s="108">
        <v>0</v>
      </c>
      <c r="G7" s="62">
        <f>PRODUCT(D7,E7,F7)</f>
        <v>0</v>
      </c>
      <c r="H7" s="63" t="s">
        <v>41</v>
      </c>
    </row>
    <row r="8" spans="2:8" ht="15">
      <c r="B8" s="19" t="s">
        <v>37</v>
      </c>
      <c r="C8" s="1" t="s">
        <v>5</v>
      </c>
      <c r="D8" s="62">
        <v>23</v>
      </c>
      <c r="E8" s="62">
        <v>1</v>
      </c>
      <c r="F8" s="108">
        <v>0</v>
      </c>
      <c r="G8" s="62">
        <f>PRODUCT(D8,E8,F8)</f>
        <v>0</v>
      </c>
      <c r="H8" s="64"/>
    </row>
    <row r="9" spans="2:8" ht="14.1" customHeight="1">
      <c r="B9" s="19" t="s">
        <v>133</v>
      </c>
      <c r="C9" s="1" t="s">
        <v>5</v>
      </c>
      <c r="D9" s="62">
        <v>461</v>
      </c>
      <c r="E9" s="62">
        <v>1</v>
      </c>
      <c r="F9" s="108">
        <v>0</v>
      </c>
      <c r="G9" s="62">
        <f>PRODUCT(D9,E9,F9)</f>
        <v>0</v>
      </c>
      <c r="H9" s="64" t="s">
        <v>40</v>
      </c>
    </row>
    <row r="10" spans="2:8" ht="15">
      <c r="B10" s="19"/>
      <c r="C10" s="1"/>
      <c r="D10" s="62"/>
      <c r="E10" s="62"/>
      <c r="F10" s="62"/>
      <c r="G10" s="62"/>
      <c r="H10" s="64"/>
    </row>
    <row r="11" spans="2:8" ht="14.45" customHeight="1">
      <c r="B11" s="20" t="s">
        <v>130</v>
      </c>
      <c r="C11" s="1"/>
      <c r="D11" s="62"/>
      <c r="E11" s="62"/>
      <c r="F11" s="62"/>
      <c r="G11" s="62"/>
      <c r="H11" s="64"/>
    </row>
    <row r="12" spans="2:8" ht="25.5">
      <c r="B12" s="59" t="s">
        <v>138</v>
      </c>
      <c r="C12" s="60" t="s">
        <v>5</v>
      </c>
      <c r="D12" s="61">
        <v>2</v>
      </c>
      <c r="E12" s="82">
        <v>6</v>
      </c>
      <c r="F12" s="108">
        <v>0</v>
      </c>
      <c r="G12" s="62">
        <f>PRODUCT(D12,E12,F12)</f>
        <v>0</v>
      </c>
      <c r="H12" s="63"/>
    </row>
    <row r="13" spans="2:8" ht="29.45" customHeight="1">
      <c r="B13" s="59" t="s">
        <v>139</v>
      </c>
      <c r="C13" s="60" t="s">
        <v>3</v>
      </c>
      <c r="D13" s="61">
        <v>1</v>
      </c>
      <c r="E13" s="82">
        <v>1</v>
      </c>
      <c r="F13" s="109">
        <v>0</v>
      </c>
      <c r="G13" s="62">
        <f aca="true" t="shared" si="0" ref="G13:G14">PRODUCT(D13,E13,F13)</f>
        <v>0</v>
      </c>
      <c r="H13" s="64"/>
    </row>
    <row r="14" spans="2:8" ht="38.25">
      <c r="B14" s="59" t="s">
        <v>135</v>
      </c>
      <c r="C14" s="60" t="s">
        <v>5</v>
      </c>
      <c r="D14" s="61">
        <v>1</v>
      </c>
      <c r="E14" s="82">
        <v>1</v>
      </c>
      <c r="F14" s="109">
        <v>0</v>
      </c>
      <c r="G14" s="62">
        <f t="shared" si="0"/>
        <v>0</v>
      </c>
      <c r="H14" s="64"/>
    </row>
    <row r="15" spans="2:8" ht="15">
      <c r="B15" s="19"/>
      <c r="C15" s="1"/>
      <c r="D15" s="62"/>
      <c r="E15" s="62"/>
      <c r="F15" s="104"/>
      <c r="G15" s="62"/>
      <c r="H15" s="64"/>
    </row>
    <row r="16" spans="2:8" ht="15">
      <c r="B16" s="20" t="s">
        <v>46</v>
      </c>
      <c r="C16" s="1"/>
      <c r="D16" s="62"/>
      <c r="E16" s="62"/>
      <c r="F16" s="104"/>
      <c r="G16" s="62"/>
      <c r="H16" s="64"/>
    </row>
    <row r="17" spans="2:8" ht="15">
      <c r="B17" s="19" t="s">
        <v>17</v>
      </c>
      <c r="C17" s="1" t="s">
        <v>136</v>
      </c>
      <c r="D17" s="62">
        <v>1.5</v>
      </c>
      <c r="E17" s="62">
        <v>6</v>
      </c>
      <c r="F17" s="108">
        <v>0</v>
      </c>
      <c r="G17" s="62">
        <f>PRODUCT(D17,E17,F17)</f>
        <v>0</v>
      </c>
      <c r="H17" s="64"/>
    </row>
    <row r="18" spans="2:8" ht="15">
      <c r="B18" s="19" t="s">
        <v>38</v>
      </c>
      <c r="C18" s="1" t="s">
        <v>5</v>
      </c>
      <c r="D18" s="62">
        <v>23</v>
      </c>
      <c r="E18" s="62">
        <v>1</v>
      </c>
      <c r="F18" s="108">
        <v>0</v>
      </c>
      <c r="G18" s="62">
        <f>PRODUCT(D18,E18,F18)</f>
        <v>0</v>
      </c>
      <c r="H18" s="64"/>
    </row>
    <row r="19" spans="2:8" ht="15">
      <c r="B19" s="19" t="s">
        <v>132</v>
      </c>
      <c r="C19" s="1" t="s">
        <v>5</v>
      </c>
      <c r="D19" s="62">
        <v>1</v>
      </c>
      <c r="E19" s="62">
        <v>1</v>
      </c>
      <c r="F19" s="108">
        <v>0</v>
      </c>
      <c r="G19" s="62">
        <f>PRODUCT(D19,E19,F19)</f>
        <v>0</v>
      </c>
      <c r="H19" s="64"/>
    </row>
    <row r="20" spans="2:8" ht="15">
      <c r="B20" s="19"/>
      <c r="C20" s="1"/>
      <c r="D20" s="62"/>
      <c r="E20" s="62"/>
      <c r="F20" s="62"/>
      <c r="G20" s="62"/>
      <c r="H20" s="64"/>
    </row>
    <row r="21" spans="2:8" ht="52.5" thickBot="1">
      <c r="B21" s="20" t="s">
        <v>47</v>
      </c>
      <c r="C21" s="1" t="s">
        <v>3</v>
      </c>
      <c r="D21" s="62">
        <v>1</v>
      </c>
      <c r="E21" s="62">
        <v>1</v>
      </c>
      <c r="F21" s="108">
        <v>0</v>
      </c>
      <c r="G21" s="65">
        <f>PRODUCT(D21,E21,F21)</f>
        <v>0</v>
      </c>
      <c r="H21" s="64" t="s">
        <v>36</v>
      </c>
    </row>
    <row r="22" spans="2:8" ht="15.75" thickBot="1">
      <c r="B22" s="19"/>
      <c r="C22" s="1"/>
      <c r="D22" s="62"/>
      <c r="E22" s="62"/>
      <c r="F22" s="66"/>
      <c r="G22" s="67">
        <f>SUM(G6:G21)</f>
        <v>0</v>
      </c>
      <c r="H22" s="68"/>
    </row>
    <row r="23" spans="2:8" ht="15.75" thickBot="1">
      <c r="B23" s="6"/>
      <c r="C23" s="4"/>
      <c r="D23" s="69"/>
      <c r="E23" s="69"/>
      <c r="F23" s="69"/>
      <c r="G23" s="70"/>
      <c r="H23" s="71"/>
    </row>
    <row r="24" spans="2:8" ht="21.6" customHeight="1">
      <c r="B24" s="113" t="s">
        <v>44</v>
      </c>
      <c r="C24" s="114"/>
      <c r="D24" s="114"/>
      <c r="E24" s="83"/>
      <c r="F24" s="72"/>
      <c r="G24" s="72"/>
      <c r="H24" s="73"/>
    </row>
    <row r="25" spans="2:8" ht="15">
      <c r="B25" s="16" t="s">
        <v>131</v>
      </c>
      <c r="C25" s="1"/>
      <c r="D25" s="62"/>
      <c r="E25" s="62"/>
      <c r="F25" s="62"/>
      <c r="G25" s="62"/>
      <c r="H25" s="64"/>
    </row>
    <row r="26" spans="2:8" ht="29.25">
      <c r="B26" s="19" t="s">
        <v>13</v>
      </c>
      <c r="C26" s="1" t="s">
        <v>136</v>
      </c>
      <c r="D26" s="62">
        <v>0.5</v>
      </c>
      <c r="E26" s="62">
        <v>4</v>
      </c>
      <c r="F26" s="108">
        <v>0</v>
      </c>
      <c r="G26" s="62">
        <f aca="true" t="shared" si="1" ref="G26:G31">PRODUCT(D26,E26,F26)</f>
        <v>0</v>
      </c>
      <c r="H26" s="63" t="s">
        <v>28</v>
      </c>
    </row>
    <row r="27" spans="2:8" ht="89.25" customHeight="1">
      <c r="B27" s="19" t="s">
        <v>14</v>
      </c>
      <c r="C27" s="1" t="s">
        <v>137</v>
      </c>
      <c r="D27" s="62">
        <v>55</v>
      </c>
      <c r="E27" s="62">
        <v>6</v>
      </c>
      <c r="F27" s="108">
        <v>0</v>
      </c>
      <c r="G27" s="62">
        <f t="shared" si="1"/>
        <v>0</v>
      </c>
      <c r="H27" s="63" t="s">
        <v>41</v>
      </c>
    </row>
    <row r="28" spans="2:8" ht="15">
      <c r="B28" s="19" t="s">
        <v>143</v>
      </c>
      <c r="C28" s="1" t="s">
        <v>5</v>
      </c>
      <c r="D28" s="62">
        <v>23</v>
      </c>
      <c r="E28" s="62">
        <v>1</v>
      </c>
      <c r="F28" s="108">
        <v>0</v>
      </c>
      <c r="G28" s="62">
        <f t="shared" si="1"/>
        <v>0</v>
      </c>
      <c r="H28" s="64"/>
    </row>
    <row r="29" spans="2:8" ht="15">
      <c r="B29" s="19" t="s">
        <v>144</v>
      </c>
      <c r="C29" s="1" t="s">
        <v>5</v>
      </c>
      <c r="D29" s="62">
        <v>23</v>
      </c>
      <c r="E29" s="62">
        <v>1</v>
      </c>
      <c r="F29" s="108">
        <v>0</v>
      </c>
      <c r="G29" s="62">
        <f t="shared" si="1"/>
        <v>0</v>
      </c>
      <c r="H29" s="64"/>
    </row>
    <row r="30" spans="2:8" ht="15.6" customHeight="1">
      <c r="B30" s="19" t="s">
        <v>133</v>
      </c>
      <c r="C30" s="1" t="s">
        <v>5</v>
      </c>
      <c r="D30" s="62">
        <v>461</v>
      </c>
      <c r="E30" s="62">
        <v>1</v>
      </c>
      <c r="F30" s="108">
        <v>0</v>
      </c>
      <c r="G30" s="62">
        <f t="shared" si="1"/>
        <v>0</v>
      </c>
      <c r="H30" s="64" t="s">
        <v>40</v>
      </c>
    </row>
    <row r="31" spans="2:8" ht="26.1" customHeight="1">
      <c r="B31" s="19" t="s">
        <v>141</v>
      </c>
      <c r="C31" s="1" t="s">
        <v>137</v>
      </c>
      <c r="D31" s="1">
        <v>55</v>
      </c>
      <c r="E31" s="62">
        <v>1</v>
      </c>
      <c r="F31" s="108">
        <v>0</v>
      </c>
      <c r="G31" s="62">
        <f t="shared" si="1"/>
        <v>0</v>
      </c>
      <c r="H31" s="64"/>
    </row>
    <row r="32" spans="2:8" ht="15">
      <c r="B32" s="19"/>
      <c r="C32" s="1"/>
      <c r="D32" s="62"/>
      <c r="E32" s="62"/>
      <c r="F32" s="104"/>
      <c r="G32" s="62"/>
      <c r="H32" s="64"/>
    </row>
    <row r="33" spans="2:8" ht="15">
      <c r="B33" s="20" t="s">
        <v>130</v>
      </c>
      <c r="C33" s="1"/>
      <c r="D33" s="62"/>
      <c r="E33" s="62"/>
      <c r="F33" s="104"/>
      <c r="G33" s="62"/>
      <c r="H33" s="64"/>
    </row>
    <row r="34" spans="2:8" ht="25.5">
      <c r="B34" s="59" t="s">
        <v>138</v>
      </c>
      <c r="C34" s="60" t="s">
        <v>5</v>
      </c>
      <c r="D34" s="61">
        <v>2</v>
      </c>
      <c r="E34" s="82">
        <v>4</v>
      </c>
      <c r="F34" s="108">
        <v>0</v>
      </c>
      <c r="G34" s="62">
        <f>PRODUCT(D34,E34,F34)</f>
        <v>0</v>
      </c>
      <c r="H34" s="63"/>
    </row>
    <row r="35" spans="2:8" ht="15">
      <c r="B35" s="59" t="s">
        <v>139</v>
      </c>
      <c r="C35" s="60" t="s">
        <v>3</v>
      </c>
      <c r="D35" s="61">
        <v>1</v>
      </c>
      <c r="E35" s="82">
        <v>1</v>
      </c>
      <c r="F35" s="109">
        <v>0</v>
      </c>
      <c r="G35" s="62">
        <f aca="true" t="shared" si="2" ref="G35:G36">PRODUCT(D35,E35,F35)</f>
        <v>0</v>
      </c>
      <c r="H35" s="64"/>
    </row>
    <row r="36" spans="2:8" ht="38.25">
      <c r="B36" s="59" t="s">
        <v>135</v>
      </c>
      <c r="C36" s="60" t="s">
        <v>5</v>
      </c>
      <c r="D36" s="61">
        <v>1</v>
      </c>
      <c r="E36" s="82">
        <v>1</v>
      </c>
      <c r="F36" s="109">
        <v>0</v>
      </c>
      <c r="G36" s="62">
        <f t="shared" si="2"/>
        <v>0</v>
      </c>
      <c r="H36" s="64"/>
    </row>
    <row r="37" spans="2:8" ht="25.5">
      <c r="B37" s="59" t="s">
        <v>140</v>
      </c>
      <c r="C37" s="60" t="s">
        <v>5</v>
      </c>
      <c r="D37" s="61">
        <v>4</v>
      </c>
      <c r="E37" s="82">
        <v>1</v>
      </c>
      <c r="F37" s="109">
        <v>0</v>
      </c>
      <c r="G37" s="62">
        <f aca="true" t="shared" si="3" ref="G37">PRODUCT(D37,E37,F37)</f>
        <v>0</v>
      </c>
      <c r="H37" s="64"/>
    </row>
    <row r="38" spans="2:8" ht="15">
      <c r="B38" s="19"/>
      <c r="C38" s="1"/>
      <c r="D38" s="62"/>
      <c r="E38" s="62"/>
      <c r="F38" s="104"/>
      <c r="G38" s="62"/>
      <c r="H38" s="64"/>
    </row>
    <row r="39" spans="2:8" ht="15">
      <c r="B39" s="20" t="s">
        <v>46</v>
      </c>
      <c r="C39" s="1"/>
      <c r="D39" s="62"/>
      <c r="E39" s="62"/>
      <c r="F39" s="104"/>
      <c r="G39" s="62"/>
      <c r="H39" s="64"/>
    </row>
    <row r="40" spans="2:8" ht="15">
      <c r="B40" s="19" t="s">
        <v>17</v>
      </c>
      <c r="C40" s="1" t="s">
        <v>136</v>
      </c>
      <c r="D40" s="62">
        <v>1.5</v>
      </c>
      <c r="E40" s="62">
        <v>4</v>
      </c>
      <c r="F40" s="108">
        <v>0</v>
      </c>
      <c r="G40" s="62">
        <f>PRODUCT(D40,E40,F40)</f>
        <v>0</v>
      </c>
      <c r="H40" s="64"/>
    </row>
    <row r="41" spans="2:8" ht="15">
      <c r="B41" s="19" t="s">
        <v>142</v>
      </c>
      <c r="C41" s="1" t="s">
        <v>7</v>
      </c>
      <c r="D41" s="62">
        <v>2</v>
      </c>
      <c r="E41" s="62">
        <v>1</v>
      </c>
      <c r="F41" s="108">
        <v>0</v>
      </c>
      <c r="G41" s="62">
        <f>PRODUCT(D41,E41,F41)</f>
        <v>0</v>
      </c>
      <c r="H41" s="64"/>
    </row>
    <row r="42" spans="2:8" ht="15">
      <c r="B42" s="19" t="s">
        <v>38</v>
      </c>
      <c r="C42" s="1" t="s">
        <v>5</v>
      </c>
      <c r="D42" s="62">
        <v>23</v>
      </c>
      <c r="E42" s="62">
        <v>1</v>
      </c>
      <c r="F42" s="108">
        <v>0</v>
      </c>
      <c r="G42" s="62">
        <f>PRODUCT(D42,E42,F42)</f>
        <v>0</v>
      </c>
      <c r="H42" s="64"/>
    </row>
    <row r="43" spans="2:8" ht="15">
      <c r="B43" s="19" t="s">
        <v>39</v>
      </c>
      <c r="C43" s="1" t="s">
        <v>5</v>
      </c>
      <c r="D43" s="62">
        <v>68</v>
      </c>
      <c r="E43" s="62">
        <v>1</v>
      </c>
      <c r="F43" s="108">
        <v>0</v>
      </c>
      <c r="G43" s="62">
        <f>PRODUCT(D43,E43,F43)</f>
        <v>0</v>
      </c>
      <c r="H43" s="64"/>
    </row>
    <row r="44" spans="2:8" ht="15">
      <c r="B44" s="19" t="s">
        <v>132</v>
      </c>
      <c r="C44" s="1" t="s">
        <v>5</v>
      </c>
      <c r="D44" s="62">
        <v>1</v>
      </c>
      <c r="E44" s="62">
        <v>1</v>
      </c>
      <c r="F44" s="108">
        <v>0</v>
      </c>
      <c r="G44" s="62">
        <f>PRODUCT(D44,E44,F44)</f>
        <v>0</v>
      </c>
      <c r="H44" s="64"/>
    </row>
    <row r="45" spans="2:8" ht="15">
      <c r="B45" s="19"/>
      <c r="C45" s="1"/>
      <c r="D45" s="62"/>
      <c r="E45" s="62"/>
      <c r="F45" s="62"/>
      <c r="G45" s="62"/>
      <c r="H45" s="64"/>
    </row>
    <row r="46" spans="2:8" ht="52.5" thickBot="1">
      <c r="B46" s="20" t="s">
        <v>47</v>
      </c>
      <c r="C46" s="1" t="s">
        <v>3</v>
      </c>
      <c r="D46" s="62">
        <v>1</v>
      </c>
      <c r="E46" s="62">
        <v>1</v>
      </c>
      <c r="F46" s="108">
        <v>0</v>
      </c>
      <c r="G46" s="65">
        <f>PRODUCT(D46,E46,F46)</f>
        <v>0</v>
      </c>
      <c r="H46" s="64" t="s">
        <v>36</v>
      </c>
    </row>
    <row r="47" spans="2:8" ht="15">
      <c r="B47" s="75"/>
      <c r="C47" s="75"/>
      <c r="D47" s="75"/>
      <c r="E47" s="84"/>
      <c r="F47" s="76"/>
      <c r="G47" s="78">
        <f>SUM(G26:G46)</f>
        <v>0</v>
      </c>
      <c r="H47" s="77"/>
    </row>
    <row r="48" spans="2:8" ht="15">
      <c r="B48" s="74"/>
      <c r="C48" s="74"/>
      <c r="D48" s="74"/>
      <c r="E48" s="85"/>
      <c r="F48" s="74"/>
      <c r="G48" s="74"/>
      <c r="H48" s="74"/>
    </row>
    <row r="49" spans="2:8" ht="15">
      <c r="B49" s="53" t="s">
        <v>147</v>
      </c>
      <c r="C49" s="35"/>
      <c r="D49" s="36"/>
      <c r="E49" s="36"/>
      <c r="F49" s="36"/>
      <c r="G49" s="52">
        <f>SUM(G22,G47)</f>
        <v>0</v>
      </c>
      <c r="H49" s="55"/>
    </row>
  </sheetData>
  <sheetProtection algorithmName="SHA-512" hashValue="wo8GJ8PabNgGDPlUFGD6yvxWLqZsaLNpZ3Wd1F8ineUoGHqf8SjtUqR0aSk8iw2nUw2YdwievJihYj8OB5GhxA==" saltValue="Hc7xKpD7eWCKYx6J4viZfw==" spinCount="100000" sheet="1" objects="1" scenarios="1" selectLockedCells="1"/>
  <mergeCells count="2">
    <mergeCell ref="B1:H1"/>
    <mergeCell ref="B24:D2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Habr</dc:creator>
  <cp:keywords/>
  <dc:description/>
  <cp:lastModifiedBy>Dočkalová Zuzana</cp:lastModifiedBy>
  <cp:lastPrinted>2023-08-04T13:58:09Z</cp:lastPrinted>
  <dcterms:created xsi:type="dcterms:W3CDTF">2016-05-13T05:56:24Z</dcterms:created>
  <dcterms:modified xsi:type="dcterms:W3CDTF">2023-08-08T07:05:23Z</dcterms:modified>
  <cp:category/>
  <cp:version/>
  <cp:contentType/>
  <cp:contentStatus/>
</cp:coreProperties>
</file>