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01 A Pol" sheetId="12" r:id="rId4"/>
    <sheet name="01 B Pol" sheetId="13" r:id="rId5"/>
    <sheet name="01 C Pol" sheetId="14" r:id="rId6"/>
    <sheet name="02 A Pol" sheetId="15" r:id="rId7"/>
    <sheet name="02 B Pol" sheetId="16" r:id="rId8"/>
    <sheet name="03 A Pol" sheetId="17" r:id="rId9"/>
    <sheet name="03 B Pol" sheetId="18" r:id="rId10"/>
    <sheet name="VRN VRN Pol" sheetId="19" r:id="rId11"/>
  </sheets>
  <externalReferences>
    <externalReference r:id="rId12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A Pol'!$1:$7</definedName>
    <definedName name="_xlnm.Print_Titles" localSheetId="4">'01 B Pol'!$1:$7</definedName>
    <definedName name="_xlnm.Print_Titles" localSheetId="5">'01 C Pol'!$1:$7</definedName>
    <definedName name="_xlnm.Print_Titles" localSheetId="6">'02 A Pol'!$1:$7</definedName>
    <definedName name="_xlnm.Print_Titles" localSheetId="7">'02 B Pol'!$1:$7</definedName>
    <definedName name="_xlnm.Print_Titles" localSheetId="8">'03 A Pol'!$1:$7</definedName>
    <definedName name="_xlnm.Print_Titles" localSheetId="9">'03 B Pol'!$1:$7</definedName>
    <definedName name="_xlnm.Print_Titles" localSheetId="10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A Pol'!$A$1:$X$118</definedName>
    <definedName name="_xlnm.Print_Area" localSheetId="4">'01 B Pol'!$A$1:$X$61</definedName>
    <definedName name="_xlnm.Print_Area" localSheetId="5">'01 C Pol'!$A$1:$X$45</definedName>
    <definedName name="_xlnm.Print_Area" localSheetId="6">'02 A Pol'!$A$1:$X$74</definedName>
    <definedName name="_xlnm.Print_Area" localSheetId="7">'02 B Pol'!$A$1:$X$44</definedName>
    <definedName name="_xlnm.Print_Area" localSheetId="8">'03 A Pol'!$A$1:$X$76</definedName>
    <definedName name="_xlnm.Print_Area" localSheetId="9">'03 B Pol'!$A$1:$X$44</definedName>
    <definedName name="_xlnm.Print_Area" localSheetId="1">Stavba!$A$1:$J$86</definedName>
    <definedName name="_xlnm.Print_Area" localSheetId="10">'VRN VRN Pol'!$A$1:$X$18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5" i="1"/>
  <c r="I84"/>
  <c r="I83"/>
  <c r="I17" s="1"/>
  <c r="I82"/>
  <c r="I81"/>
  <c r="I80"/>
  <c r="I79"/>
  <c r="I78"/>
  <c r="I77"/>
  <c r="I76"/>
  <c r="I75"/>
  <c r="I74"/>
  <c r="I7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39"/>
  <c r="G53" s="1"/>
  <c r="G25" s="1"/>
  <c r="F39"/>
  <c r="G17" i="19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AE17"/>
  <c r="AF17"/>
  <c r="G43" i="18"/>
  <c r="G9"/>
  <c r="I9"/>
  <c r="I8" s="1"/>
  <c r="K9"/>
  <c r="K8" s="1"/>
  <c r="M9"/>
  <c r="O9"/>
  <c r="Q9"/>
  <c r="Q8" s="1"/>
  <c r="V9"/>
  <c r="V8" s="1"/>
  <c r="G14"/>
  <c r="I14"/>
  <c r="K14"/>
  <c r="M14"/>
  <c r="O14"/>
  <c r="O8" s="1"/>
  <c r="Q14"/>
  <c r="V14"/>
  <c r="G17"/>
  <c r="I17"/>
  <c r="K17"/>
  <c r="M17"/>
  <c r="O17"/>
  <c r="Q17"/>
  <c r="V17"/>
  <c r="G19"/>
  <c r="M19" s="1"/>
  <c r="I19"/>
  <c r="K19"/>
  <c r="O19"/>
  <c r="Q19"/>
  <c r="V19"/>
  <c r="G23"/>
  <c r="M23" s="1"/>
  <c r="I23"/>
  <c r="K23"/>
  <c r="O23"/>
  <c r="Q23"/>
  <c r="V23"/>
  <c r="G26"/>
  <c r="M26" s="1"/>
  <c r="I26"/>
  <c r="K26"/>
  <c r="O26"/>
  <c r="Q26"/>
  <c r="V26"/>
  <c r="G28"/>
  <c r="AF43" s="1"/>
  <c r="I28"/>
  <c r="K28"/>
  <c r="O28"/>
  <c r="Q28"/>
  <c r="V28"/>
  <c r="G30"/>
  <c r="M30" s="1"/>
  <c r="I30"/>
  <c r="K30"/>
  <c r="O30"/>
  <c r="Q30"/>
  <c r="V30"/>
  <c r="G33"/>
  <c r="I33"/>
  <c r="K33"/>
  <c r="M33"/>
  <c r="O33"/>
  <c r="Q33"/>
  <c r="V33"/>
  <c r="G36"/>
  <c r="I36"/>
  <c r="K36"/>
  <c r="M36"/>
  <c r="O36"/>
  <c r="Q36"/>
  <c r="V36"/>
  <c r="G39"/>
  <c r="I39"/>
  <c r="K39"/>
  <c r="M39"/>
  <c r="O39"/>
  <c r="Q39"/>
  <c r="V39"/>
  <c r="AE43"/>
  <c r="G75" i="17"/>
  <c r="BA14"/>
  <c r="BA10"/>
  <c r="G9"/>
  <c r="M9" s="1"/>
  <c r="I9"/>
  <c r="I8" s="1"/>
  <c r="K9"/>
  <c r="K8" s="1"/>
  <c r="O9"/>
  <c r="O8" s="1"/>
  <c r="Q9"/>
  <c r="Q8" s="1"/>
  <c r="V9"/>
  <c r="G13"/>
  <c r="M13" s="1"/>
  <c r="I13"/>
  <c r="K13"/>
  <c r="O13"/>
  <c r="Q13"/>
  <c r="V13"/>
  <c r="G15"/>
  <c r="I15"/>
  <c r="K15"/>
  <c r="M15"/>
  <c r="O15"/>
  <c r="Q15"/>
  <c r="V15"/>
  <c r="G19"/>
  <c r="I19"/>
  <c r="K19"/>
  <c r="M19"/>
  <c r="O19"/>
  <c r="Q19"/>
  <c r="V19"/>
  <c r="V8" s="1"/>
  <c r="G21"/>
  <c r="I21"/>
  <c r="K21"/>
  <c r="M21"/>
  <c r="O21"/>
  <c r="Q21"/>
  <c r="V21"/>
  <c r="G23"/>
  <c r="M23" s="1"/>
  <c r="I23"/>
  <c r="K23"/>
  <c r="O23"/>
  <c r="Q23"/>
  <c r="V23"/>
  <c r="G25"/>
  <c r="M25" s="1"/>
  <c r="I25"/>
  <c r="K25"/>
  <c r="O25"/>
  <c r="Q25"/>
  <c r="V25"/>
  <c r="G27"/>
  <c r="AF75" s="1"/>
  <c r="I27"/>
  <c r="K27"/>
  <c r="O27"/>
  <c r="Q27"/>
  <c r="V27"/>
  <c r="G28"/>
  <c r="I28"/>
  <c r="K28"/>
  <c r="M28"/>
  <c r="O28"/>
  <c r="Q28"/>
  <c r="V28"/>
  <c r="G30"/>
  <c r="M30" s="1"/>
  <c r="I30"/>
  <c r="K30"/>
  <c r="O30"/>
  <c r="Q30"/>
  <c r="V30"/>
  <c r="G31"/>
  <c r="I31"/>
  <c r="K31"/>
  <c r="M31"/>
  <c r="O31"/>
  <c r="Q31"/>
  <c r="V31"/>
  <c r="G32"/>
  <c r="I32"/>
  <c r="K32"/>
  <c r="M32"/>
  <c r="O32"/>
  <c r="Q32"/>
  <c r="V32"/>
  <c r="Q34"/>
  <c r="G35"/>
  <c r="M35" s="1"/>
  <c r="I35"/>
  <c r="I34" s="1"/>
  <c r="K35"/>
  <c r="K34" s="1"/>
  <c r="O35"/>
  <c r="O34" s="1"/>
  <c r="Q35"/>
  <c r="V35"/>
  <c r="V34" s="1"/>
  <c r="G37"/>
  <c r="M37" s="1"/>
  <c r="I37"/>
  <c r="K37"/>
  <c r="O37"/>
  <c r="Q37"/>
  <c r="V37"/>
  <c r="G39"/>
  <c r="V39"/>
  <c r="G40"/>
  <c r="I40"/>
  <c r="I39" s="1"/>
  <c r="K40"/>
  <c r="M40"/>
  <c r="M39" s="1"/>
  <c r="O40"/>
  <c r="O39" s="1"/>
  <c r="Q40"/>
  <c r="V40"/>
  <c r="G42"/>
  <c r="M42" s="1"/>
  <c r="I42"/>
  <c r="K42"/>
  <c r="K39" s="1"/>
  <c r="O42"/>
  <c r="Q42"/>
  <c r="Q39" s="1"/>
  <c r="V42"/>
  <c r="G44"/>
  <c r="M44"/>
  <c r="Q44"/>
  <c r="G45"/>
  <c r="I45"/>
  <c r="I44" s="1"/>
  <c r="K45"/>
  <c r="K44" s="1"/>
  <c r="M45"/>
  <c r="O45"/>
  <c r="O44" s="1"/>
  <c r="Q45"/>
  <c r="V45"/>
  <c r="V44" s="1"/>
  <c r="K47"/>
  <c r="Q47"/>
  <c r="G48"/>
  <c r="G47" s="1"/>
  <c r="I48"/>
  <c r="I47" s="1"/>
  <c r="K48"/>
  <c r="M48"/>
  <c r="M47" s="1"/>
  <c r="O48"/>
  <c r="O47" s="1"/>
  <c r="Q48"/>
  <c r="V48"/>
  <c r="V47" s="1"/>
  <c r="G52"/>
  <c r="M52" s="1"/>
  <c r="M51" s="1"/>
  <c r="I52"/>
  <c r="I51" s="1"/>
  <c r="K52"/>
  <c r="K51" s="1"/>
  <c r="O52"/>
  <c r="Q52"/>
  <c r="Q51" s="1"/>
  <c r="V52"/>
  <c r="V51" s="1"/>
  <c r="G54"/>
  <c r="I54"/>
  <c r="K54"/>
  <c r="M54"/>
  <c r="O54"/>
  <c r="Q54"/>
  <c r="V54"/>
  <c r="G55"/>
  <c r="I55"/>
  <c r="K55"/>
  <c r="M55"/>
  <c r="O55"/>
  <c r="Q55"/>
  <c r="V55"/>
  <c r="G56"/>
  <c r="I56"/>
  <c r="K56"/>
  <c r="M56"/>
  <c r="O56"/>
  <c r="O51" s="1"/>
  <c r="Q56"/>
  <c r="V56"/>
  <c r="G57"/>
  <c r="I57"/>
  <c r="O57"/>
  <c r="G58"/>
  <c r="I58"/>
  <c r="K58"/>
  <c r="K57" s="1"/>
  <c r="M58"/>
  <c r="M57" s="1"/>
  <c r="O58"/>
  <c r="Q58"/>
  <c r="Q57" s="1"/>
  <c r="V58"/>
  <c r="V57" s="1"/>
  <c r="V60"/>
  <c r="G61"/>
  <c r="M61" s="1"/>
  <c r="I61"/>
  <c r="I60" s="1"/>
  <c r="K61"/>
  <c r="O61"/>
  <c r="O60" s="1"/>
  <c r="Q61"/>
  <c r="Q60" s="1"/>
  <c r="V61"/>
  <c r="G63"/>
  <c r="M63" s="1"/>
  <c r="I63"/>
  <c r="K63"/>
  <c r="K60" s="1"/>
  <c r="O63"/>
  <c r="Q63"/>
  <c r="V63"/>
  <c r="I65"/>
  <c r="G66"/>
  <c r="G65" s="1"/>
  <c r="I66"/>
  <c r="K66"/>
  <c r="K65" s="1"/>
  <c r="M66"/>
  <c r="O66"/>
  <c r="O65" s="1"/>
  <c r="Q66"/>
  <c r="V66"/>
  <c r="G70"/>
  <c r="I70"/>
  <c r="K70"/>
  <c r="M70"/>
  <c r="O70"/>
  <c r="Q70"/>
  <c r="Q65" s="1"/>
  <c r="V70"/>
  <c r="G72"/>
  <c r="M72" s="1"/>
  <c r="I72"/>
  <c r="K72"/>
  <c r="O72"/>
  <c r="Q72"/>
  <c r="V72"/>
  <c r="V65" s="1"/>
  <c r="AE75"/>
  <c r="G43" i="16"/>
  <c r="G9"/>
  <c r="I9"/>
  <c r="I8" s="1"/>
  <c r="K9"/>
  <c r="K8" s="1"/>
  <c r="M9"/>
  <c r="O9"/>
  <c r="O8" s="1"/>
  <c r="Q9"/>
  <c r="Q8" s="1"/>
  <c r="V9"/>
  <c r="V8" s="1"/>
  <c r="G14"/>
  <c r="I14"/>
  <c r="K14"/>
  <c r="M14"/>
  <c r="O14"/>
  <c r="Q14"/>
  <c r="V14"/>
  <c r="G17"/>
  <c r="I17"/>
  <c r="K17"/>
  <c r="M17"/>
  <c r="O17"/>
  <c r="Q17"/>
  <c r="V17"/>
  <c r="G19"/>
  <c r="M19" s="1"/>
  <c r="I19"/>
  <c r="K19"/>
  <c r="O19"/>
  <c r="Q19"/>
  <c r="V19"/>
  <c r="G23"/>
  <c r="M23" s="1"/>
  <c r="I23"/>
  <c r="K23"/>
  <c r="O23"/>
  <c r="Q23"/>
  <c r="V23"/>
  <c r="G26"/>
  <c r="M26" s="1"/>
  <c r="I26"/>
  <c r="K26"/>
  <c r="O26"/>
  <c r="Q26"/>
  <c r="V26"/>
  <c r="G28"/>
  <c r="M28" s="1"/>
  <c r="I28"/>
  <c r="K28"/>
  <c r="O28"/>
  <c r="Q28"/>
  <c r="V28"/>
  <c r="G30"/>
  <c r="AF43" s="1"/>
  <c r="I30"/>
  <c r="K30"/>
  <c r="O30"/>
  <c r="Q30"/>
  <c r="V30"/>
  <c r="G33"/>
  <c r="I33"/>
  <c r="K33"/>
  <c r="M33"/>
  <c r="O33"/>
  <c r="Q33"/>
  <c r="V33"/>
  <c r="G36"/>
  <c r="I36"/>
  <c r="K36"/>
  <c r="M36"/>
  <c r="O36"/>
  <c r="Q36"/>
  <c r="V36"/>
  <c r="G39"/>
  <c r="I39"/>
  <c r="K39"/>
  <c r="M39"/>
  <c r="O39"/>
  <c r="Q39"/>
  <c r="V39"/>
  <c r="AE43"/>
  <c r="G73" i="15"/>
  <c r="BA14"/>
  <c r="BA10"/>
  <c r="G9"/>
  <c r="I9"/>
  <c r="I8" s="1"/>
  <c r="K9"/>
  <c r="K8" s="1"/>
  <c r="M9"/>
  <c r="O9"/>
  <c r="O8" s="1"/>
  <c r="Q9"/>
  <c r="Q8" s="1"/>
  <c r="V9"/>
  <c r="G13"/>
  <c r="M13" s="1"/>
  <c r="I13"/>
  <c r="K13"/>
  <c r="O13"/>
  <c r="Q13"/>
  <c r="V13"/>
  <c r="G15"/>
  <c r="I15"/>
  <c r="K15"/>
  <c r="M15"/>
  <c r="O15"/>
  <c r="Q15"/>
  <c r="V15"/>
  <c r="G19"/>
  <c r="M19" s="1"/>
  <c r="I19"/>
  <c r="K19"/>
  <c r="O19"/>
  <c r="Q19"/>
  <c r="V19"/>
  <c r="G21"/>
  <c r="I21"/>
  <c r="K21"/>
  <c r="M21"/>
  <c r="O21"/>
  <c r="Q21"/>
  <c r="V21"/>
  <c r="G23"/>
  <c r="M23" s="1"/>
  <c r="I23"/>
  <c r="K23"/>
  <c r="O23"/>
  <c r="Q23"/>
  <c r="V23"/>
  <c r="V8" s="1"/>
  <c r="G25"/>
  <c r="M25" s="1"/>
  <c r="I25"/>
  <c r="K25"/>
  <c r="O25"/>
  <c r="Q25"/>
  <c r="V25"/>
  <c r="G27"/>
  <c r="M27" s="1"/>
  <c r="I27"/>
  <c r="K27"/>
  <c r="O27"/>
  <c r="Q27"/>
  <c r="V27"/>
  <c r="G28"/>
  <c r="I28"/>
  <c r="K28"/>
  <c r="M28"/>
  <c r="O28"/>
  <c r="Q28"/>
  <c r="V28"/>
  <c r="G29"/>
  <c r="M29" s="1"/>
  <c r="I29"/>
  <c r="K29"/>
  <c r="O29"/>
  <c r="Q29"/>
  <c r="V29"/>
  <c r="G30"/>
  <c r="I30"/>
  <c r="K30"/>
  <c r="M30"/>
  <c r="O30"/>
  <c r="Q30"/>
  <c r="V30"/>
  <c r="G31"/>
  <c r="M31" s="1"/>
  <c r="I31"/>
  <c r="K31"/>
  <c r="O31"/>
  <c r="Q31"/>
  <c r="V31"/>
  <c r="Q33"/>
  <c r="G34"/>
  <c r="M34" s="1"/>
  <c r="I34"/>
  <c r="I33" s="1"/>
  <c r="K34"/>
  <c r="K33" s="1"/>
  <c r="O34"/>
  <c r="O33" s="1"/>
  <c r="Q34"/>
  <c r="V34"/>
  <c r="V33" s="1"/>
  <c r="G36"/>
  <c r="M36" s="1"/>
  <c r="I36"/>
  <c r="K36"/>
  <c r="O36"/>
  <c r="Q36"/>
  <c r="V36"/>
  <c r="G38"/>
  <c r="V38"/>
  <c r="G39"/>
  <c r="I39"/>
  <c r="I38" s="1"/>
  <c r="K39"/>
  <c r="K38" s="1"/>
  <c r="M39"/>
  <c r="O39"/>
  <c r="O38" s="1"/>
  <c r="Q39"/>
  <c r="V39"/>
  <c r="G41"/>
  <c r="M41" s="1"/>
  <c r="M38" s="1"/>
  <c r="I41"/>
  <c r="K41"/>
  <c r="O41"/>
  <c r="Q41"/>
  <c r="Q38" s="1"/>
  <c r="V41"/>
  <c r="G43"/>
  <c r="I43"/>
  <c r="V43"/>
  <c r="G44"/>
  <c r="M44" s="1"/>
  <c r="M43" s="1"/>
  <c r="I44"/>
  <c r="K44"/>
  <c r="K43" s="1"/>
  <c r="O44"/>
  <c r="O43" s="1"/>
  <c r="Q44"/>
  <c r="Q43" s="1"/>
  <c r="V44"/>
  <c r="G46"/>
  <c r="K46"/>
  <c r="M46"/>
  <c r="Q46"/>
  <c r="G47"/>
  <c r="I47"/>
  <c r="I46" s="1"/>
  <c r="K47"/>
  <c r="M47"/>
  <c r="O47"/>
  <c r="O46" s="1"/>
  <c r="Q47"/>
  <c r="V47"/>
  <c r="V46" s="1"/>
  <c r="Q50"/>
  <c r="G51"/>
  <c r="M51" s="1"/>
  <c r="M50" s="1"/>
  <c r="I51"/>
  <c r="I50" s="1"/>
  <c r="K51"/>
  <c r="O51"/>
  <c r="Q51"/>
  <c r="V51"/>
  <c r="V50" s="1"/>
  <c r="G53"/>
  <c r="I53"/>
  <c r="K53"/>
  <c r="K50" s="1"/>
  <c r="M53"/>
  <c r="O53"/>
  <c r="O50" s="1"/>
  <c r="Q53"/>
  <c r="V53"/>
  <c r="G54"/>
  <c r="I54"/>
  <c r="K54"/>
  <c r="M54"/>
  <c r="O54"/>
  <c r="Q54"/>
  <c r="V54"/>
  <c r="G55"/>
  <c r="I55"/>
  <c r="V55"/>
  <c r="G56"/>
  <c r="M56" s="1"/>
  <c r="M55" s="1"/>
  <c r="I56"/>
  <c r="K56"/>
  <c r="K55" s="1"/>
  <c r="O56"/>
  <c r="O55" s="1"/>
  <c r="Q56"/>
  <c r="Q55" s="1"/>
  <c r="V56"/>
  <c r="K58"/>
  <c r="Q58"/>
  <c r="G59"/>
  <c r="I59"/>
  <c r="I58" s="1"/>
  <c r="K59"/>
  <c r="M59"/>
  <c r="O59"/>
  <c r="O58" s="1"/>
  <c r="Q59"/>
  <c r="V59"/>
  <c r="V58" s="1"/>
  <c r="G61"/>
  <c r="M61" s="1"/>
  <c r="M58" s="1"/>
  <c r="I61"/>
  <c r="K61"/>
  <c r="O61"/>
  <c r="Q61"/>
  <c r="V61"/>
  <c r="G63"/>
  <c r="Q63"/>
  <c r="G64"/>
  <c r="I64"/>
  <c r="I63" s="1"/>
  <c r="K64"/>
  <c r="K63" s="1"/>
  <c r="M64"/>
  <c r="O64"/>
  <c r="O63" s="1"/>
  <c r="Q64"/>
  <c r="V64"/>
  <c r="V63" s="1"/>
  <c r="G68"/>
  <c r="I68"/>
  <c r="K68"/>
  <c r="M68"/>
  <c r="M63" s="1"/>
  <c r="O68"/>
  <c r="Q68"/>
  <c r="V68"/>
  <c r="G70"/>
  <c r="I70"/>
  <c r="K70"/>
  <c r="M70"/>
  <c r="O70"/>
  <c r="Q70"/>
  <c r="V70"/>
  <c r="AE73"/>
  <c r="AF73"/>
  <c r="G44" i="14"/>
  <c r="G9"/>
  <c r="I9"/>
  <c r="I8" s="1"/>
  <c r="K9"/>
  <c r="M9"/>
  <c r="O9"/>
  <c r="O8" s="1"/>
  <c r="Q9"/>
  <c r="Q8" s="1"/>
  <c r="V9"/>
  <c r="V8" s="1"/>
  <c r="G14"/>
  <c r="I14"/>
  <c r="K14"/>
  <c r="K8" s="1"/>
  <c r="M14"/>
  <c r="O14"/>
  <c r="Q14"/>
  <c r="V14"/>
  <c r="G17"/>
  <c r="I17"/>
  <c r="K17"/>
  <c r="M17"/>
  <c r="O17"/>
  <c r="Q17"/>
  <c r="V17"/>
  <c r="G19"/>
  <c r="M19" s="1"/>
  <c r="I19"/>
  <c r="K19"/>
  <c r="O19"/>
  <c r="Q19"/>
  <c r="V19"/>
  <c r="G24"/>
  <c r="M24" s="1"/>
  <c r="I24"/>
  <c r="K24"/>
  <c r="O24"/>
  <c r="Q24"/>
  <c r="V24"/>
  <c r="G27"/>
  <c r="M27" s="1"/>
  <c r="I27"/>
  <c r="K27"/>
  <c r="O27"/>
  <c r="Q27"/>
  <c r="V27"/>
  <c r="G29"/>
  <c r="M29" s="1"/>
  <c r="I29"/>
  <c r="K29"/>
  <c r="O29"/>
  <c r="Q29"/>
  <c r="V29"/>
  <c r="G31"/>
  <c r="M31" s="1"/>
  <c r="I31"/>
  <c r="K31"/>
  <c r="O31"/>
  <c r="Q31"/>
  <c r="V31"/>
  <c r="G34"/>
  <c r="I34"/>
  <c r="K34"/>
  <c r="M34"/>
  <c r="O34"/>
  <c r="Q34"/>
  <c r="V34"/>
  <c r="G37"/>
  <c r="I37"/>
  <c r="K37"/>
  <c r="M37"/>
  <c r="O37"/>
  <c r="Q37"/>
  <c r="V37"/>
  <c r="G40"/>
  <c r="I40"/>
  <c r="K40"/>
  <c r="M40"/>
  <c r="O40"/>
  <c r="Q40"/>
  <c r="V40"/>
  <c r="AE44"/>
  <c r="G60" i="13"/>
  <c r="BA53"/>
  <c r="BA39"/>
  <c r="BA29"/>
  <c r="G8"/>
  <c r="G9"/>
  <c r="M9" s="1"/>
  <c r="I9"/>
  <c r="I8" s="1"/>
  <c r="K9"/>
  <c r="K8" s="1"/>
  <c r="O9"/>
  <c r="O8" s="1"/>
  <c r="Q9"/>
  <c r="V9"/>
  <c r="V8" s="1"/>
  <c r="G11"/>
  <c r="M11" s="1"/>
  <c r="I11"/>
  <c r="K11"/>
  <c r="O11"/>
  <c r="Q11"/>
  <c r="V11"/>
  <c r="G14"/>
  <c r="I14"/>
  <c r="K14"/>
  <c r="M14"/>
  <c r="O14"/>
  <c r="Q14"/>
  <c r="V14"/>
  <c r="G16"/>
  <c r="I16"/>
  <c r="K16"/>
  <c r="M16"/>
  <c r="O16"/>
  <c r="Q16"/>
  <c r="V16"/>
  <c r="G18"/>
  <c r="I18"/>
  <c r="K18"/>
  <c r="M18"/>
  <c r="O18"/>
  <c r="Q18"/>
  <c r="Q8" s="1"/>
  <c r="V18"/>
  <c r="G21"/>
  <c r="I21"/>
  <c r="K21"/>
  <c r="M21"/>
  <c r="O21"/>
  <c r="Q21"/>
  <c r="V21"/>
  <c r="G23"/>
  <c r="M23" s="1"/>
  <c r="I23"/>
  <c r="K23"/>
  <c r="O23"/>
  <c r="Q23"/>
  <c r="V23"/>
  <c r="G25"/>
  <c r="G26"/>
  <c r="M26" s="1"/>
  <c r="I26"/>
  <c r="I25" s="1"/>
  <c r="K26"/>
  <c r="K25" s="1"/>
  <c r="O26"/>
  <c r="O25" s="1"/>
  <c r="Q26"/>
  <c r="V26"/>
  <c r="V25" s="1"/>
  <c r="G28"/>
  <c r="M28" s="1"/>
  <c r="I28"/>
  <c r="K28"/>
  <c r="O28"/>
  <c r="Q28"/>
  <c r="V28"/>
  <c r="G32"/>
  <c r="I32"/>
  <c r="K32"/>
  <c r="M32"/>
  <c r="O32"/>
  <c r="Q32"/>
  <c r="V32"/>
  <c r="G34"/>
  <c r="I34"/>
  <c r="K34"/>
  <c r="M34"/>
  <c r="O34"/>
  <c r="Q34"/>
  <c r="V34"/>
  <c r="G36"/>
  <c r="I36"/>
  <c r="K36"/>
  <c r="M36"/>
  <c r="O36"/>
  <c r="Q36"/>
  <c r="Q25" s="1"/>
  <c r="V36"/>
  <c r="G37"/>
  <c r="V37"/>
  <c r="G38"/>
  <c r="M38" s="1"/>
  <c r="M37" s="1"/>
  <c r="I38"/>
  <c r="I37" s="1"/>
  <c r="K38"/>
  <c r="K37" s="1"/>
  <c r="O38"/>
  <c r="O37" s="1"/>
  <c r="Q38"/>
  <c r="Q37" s="1"/>
  <c r="V38"/>
  <c r="G41"/>
  <c r="K41"/>
  <c r="Q41"/>
  <c r="G42"/>
  <c r="I42"/>
  <c r="I41" s="1"/>
  <c r="K42"/>
  <c r="M42"/>
  <c r="M41" s="1"/>
  <c r="O42"/>
  <c r="O41" s="1"/>
  <c r="Q42"/>
  <c r="V42"/>
  <c r="V41" s="1"/>
  <c r="G44"/>
  <c r="K44"/>
  <c r="G45"/>
  <c r="I45"/>
  <c r="I44" s="1"/>
  <c r="K45"/>
  <c r="M45"/>
  <c r="M44" s="1"/>
  <c r="O45"/>
  <c r="Q45"/>
  <c r="Q44" s="1"/>
  <c r="V45"/>
  <c r="V44" s="1"/>
  <c r="G46"/>
  <c r="I46"/>
  <c r="K46"/>
  <c r="M46"/>
  <c r="O46"/>
  <c r="O44" s="1"/>
  <c r="Q46"/>
  <c r="V46"/>
  <c r="G47"/>
  <c r="I47"/>
  <c r="K47"/>
  <c r="M47"/>
  <c r="O47"/>
  <c r="Q47"/>
  <c r="V47"/>
  <c r="V48"/>
  <c r="G49"/>
  <c r="M49" s="1"/>
  <c r="I49"/>
  <c r="I48" s="1"/>
  <c r="K49"/>
  <c r="K48" s="1"/>
  <c r="O49"/>
  <c r="Q49"/>
  <c r="Q48" s="1"/>
  <c r="V49"/>
  <c r="G55"/>
  <c r="G48" s="1"/>
  <c r="I55"/>
  <c r="K55"/>
  <c r="O55"/>
  <c r="Q55"/>
  <c r="V55"/>
  <c r="G57"/>
  <c r="I57"/>
  <c r="K57"/>
  <c r="M57"/>
  <c r="O57"/>
  <c r="Q57"/>
  <c r="V57"/>
  <c r="G58"/>
  <c r="M58" s="1"/>
  <c r="I58"/>
  <c r="K58"/>
  <c r="O58"/>
  <c r="O48" s="1"/>
  <c r="Q58"/>
  <c r="V58"/>
  <c r="AE60"/>
  <c r="AF60"/>
  <c r="G117" i="12"/>
  <c r="BA110"/>
  <c r="BA87"/>
  <c r="BA70"/>
  <c r="BA28"/>
  <c r="BA23"/>
  <c r="G9"/>
  <c r="M9" s="1"/>
  <c r="I9"/>
  <c r="I8" s="1"/>
  <c r="K9"/>
  <c r="K8" s="1"/>
  <c r="O9"/>
  <c r="O8" s="1"/>
  <c r="Q9"/>
  <c r="Q8" s="1"/>
  <c r="V9"/>
  <c r="V8" s="1"/>
  <c r="G11"/>
  <c r="M11" s="1"/>
  <c r="I11"/>
  <c r="K11"/>
  <c r="O11"/>
  <c r="Q11"/>
  <c r="V11"/>
  <c r="G15"/>
  <c r="I15"/>
  <c r="K15"/>
  <c r="M15"/>
  <c r="O15"/>
  <c r="Q15"/>
  <c r="V15"/>
  <c r="G17"/>
  <c r="M17" s="1"/>
  <c r="I17"/>
  <c r="K17"/>
  <c r="O17"/>
  <c r="Q17"/>
  <c r="V17"/>
  <c r="G19"/>
  <c r="M19" s="1"/>
  <c r="I19"/>
  <c r="K19"/>
  <c r="O19"/>
  <c r="Q19"/>
  <c r="V19"/>
  <c r="G22"/>
  <c r="I22"/>
  <c r="K22"/>
  <c r="M22"/>
  <c r="O22"/>
  <c r="Q22"/>
  <c r="V22"/>
  <c r="G27"/>
  <c r="I27"/>
  <c r="K27"/>
  <c r="M27"/>
  <c r="O27"/>
  <c r="Q27"/>
  <c r="V27"/>
  <c r="G29"/>
  <c r="G8" s="1"/>
  <c r="I29"/>
  <c r="K29"/>
  <c r="O29"/>
  <c r="Q29"/>
  <c r="V29"/>
  <c r="G31"/>
  <c r="M31" s="1"/>
  <c r="I31"/>
  <c r="K31"/>
  <c r="O31"/>
  <c r="Q31"/>
  <c r="V31"/>
  <c r="G35"/>
  <c r="M35" s="1"/>
  <c r="I35"/>
  <c r="K35"/>
  <c r="O35"/>
  <c r="Q35"/>
  <c r="V35"/>
  <c r="G37"/>
  <c r="I37"/>
  <c r="K37"/>
  <c r="M37"/>
  <c r="O37"/>
  <c r="Q37"/>
  <c r="V37"/>
  <c r="G39"/>
  <c r="M39" s="1"/>
  <c r="I39"/>
  <c r="K39"/>
  <c r="O39"/>
  <c r="Q39"/>
  <c r="V39"/>
  <c r="G41"/>
  <c r="M41" s="1"/>
  <c r="I41"/>
  <c r="K41"/>
  <c r="O41"/>
  <c r="Q41"/>
  <c r="V41"/>
  <c r="G43"/>
  <c r="I43"/>
  <c r="K43"/>
  <c r="M43"/>
  <c r="O43"/>
  <c r="Q43"/>
  <c r="V43"/>
  <c r="G45"/>
  <c r="I45"/>
  <c r="K45"/>
  <c r="M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M50" s="1"/>
  <c r="I50"/>
  <c r="K50"/>
  <c r="O50"/>
  <c r="Q50"/>
  <c r="V50"/>
  <c r="G52"/>
  <c r="M52" s="1"/>
  <c r="I52"/>
  <c r="K52"/>
  <c r="O52"/>
  <c r="Q52"/>
  <c r="V52"/>
  <c r="V54"/>
  <c r="G55"/>
  <c r="I55"/>
  <c r="I54" s="1"/>
  <c r="K55"/>
  <c r="M55"/>
  <c r="O55"/>
  <c r="O54" s="1"/>
  <c r="Q55"/>
  <c r="V55"/>
  <c r="G57"/>
  <c r="G54" s="1"/>
  <c r="I57"/>
  <c r="K57"/>
  <c r="K54" s="1"/>
  <c r="O57"/>
  <c r="Q57"/>
  <c r="Q54" s="1"/>
  <c r="V57"/>
  <c r="G59"/>
  <c r="I59"/>
  <c r="G60"/>
  <c r="M60" s="1"/>
  <c r="M59" s="1"/>
  <c r="I60"/>
  <c r="K60"/>
  <c r="K59" s="1"/>
  <c r="O60"/>
  <c r="O59" s="1"/>
  <c r="Q60"/>
  <c r="V60"/>
  <c r="V59" s="1"/>
  <c r="G62"/>
  <c r="I62"/>
  <c r="K62"/>
  <c r="M62"/>
  <c r="O62"/>
  <c r="Q62"/>
  <c r="Q59" s="1"/>
  <c r="V62"/>
  <c r="G65"/>
  <c r="M65" s="1"/>
  <c r="I65"/>
  <c r="I64" s="1"/>
  <c r="K65"/>
  <c r="K64" s="1"/>
  <c r="O65"/>
  <c r="Q65"/>
  <c r="Q64" s="1"/>
  <c r="V65"/>
  <c r="G67"/>
  <c r="M67" s="1"/>
  <c r="I67"/>
  <c r="K67"/>
  <c r="O67"/>
  <c r="Q67"/>
  <c r="V67"/>
  <c r="V64" s="1"/>
  <c r="G69"/>
  <c r="I69"/>
  <c r="K69"/>
  <c r="M69"/>
  <c r="O69"/>
  <c r="Q69"/>
  <c r="V69"/>
  <c r="G73"/>
  <c r="G64" s="1"/>
  <c r="I73"/>
  <c r="K73"/>
  <c r="O73"/>
  <c r="O64" s="1"/>
  <c r="Q73"/>
  <c r="V73"/>
  <c r="G75"/>
  <c r="M75" s="1"/>
  <c r="I75"/>
  <c r="K75"/>
  <c r="O75"/>
  <c r="Q75"/>
  <c r="V75"/>
  <c r="G77"/>
  <c r="I77"/>
  <c r="K77"/>
  <c r="O77"/>
  <c r="V77"/>
  <c r="G78"/>
  <c r="I78"/>
  <c r="K78"/>
  <c r="M78"/>
  <c r="M77" s="1"/>
  <c r="O78"/>
  <c r="Q78"/>
  <c r="Q77" s="1"/>
  <c r="V78"/>
  <c r="G81"/>
  <c r="O81"/>
  <c r="G82"/>
  <c r="I82"/>
  <c r="I81" s="1"/>
  <c r="K82"/>
  <c r="M82"/>
  <c r="O82"/>
  <c r="Q82"/>
  <c r="Q81" s="1"/>
  <c r="V82"/>
  <c r="G84"/>
  <c r="M84" s="1"/>
  <c r="M81" s="1"/>
  <c r="I84"/>
  <c r="K84"/>
  <c r="K81" s="1"/>
  <c r="O84"/>
  <c r="Q84"/>
  <c r="V84"/>
  <c r="V81" s="1"/>
  <c r="I85"/>
  <c r="Q85"/>
  <c r="V85"/>
  <c r="G86"/>
  <c r="G85" s="1"/>
  <c r="I86"/>
  <c r="K86"/>
  <c r="K85" s="1"/>
  <c r="O86"/>
  <c r="O85" s="1"/>
  <c r="Q86"/>
  <c r="V86"/>
  <c r="G88"/>
  <c r="Q88"/>
  <c r="G89"/>
  <c r="M89" s="1"/>
  <c r="M88" s="1"/>
  <c r="I89"/>
  <c r="I88" s="1"/>
  <c r="K89"/>
  <c r="K88" s="1"/>
  <c r="O89"/>
  <c r="O88" s="1"/>
  <c r="Q89"/>
  <c r="V89"/>
  <c r="V88" s="1"/>
  <c r="K91"/>
  <c r="G92"/>
  <c r="G91" s="1"/>
  <c r="I92"/>
  <c r="K92"/>
  <c r="M92"/>
  <c r="M91" s="1"/>
  <c r="O92"/>
  <c r="O91" s="1"/>
  <c r="Q92"/>
  <c r="V92"/>
  <c r="V91" s="1"/>
  <c r="G94"/>
  <c r="I94"/>
  <c r="I91" s="1"/>
  <c r="K94"/>
  <c r="M94"/>
  <c r="O94"/>
  <c r="Q94"/>
  <c r="Q91" s="1"/>
  <c r="V94"/>
  <c r="K96"/>
  <c r="Q96"/>
  <c r="G97"/>
  <c r="I97"/>
  <c r="I96" s="1"/>
  <c r="K97"/>
  <c r="M97"/>
  <c r="O97"/>
  <c r="Q97"/>
  <c r="V97"/>
  <c r="V96" s="1"/>
  <c r="G101"/>
  <c r="M101" s="1"/>
  <c r="I101"/>
  <c r="K101"/>
  <c r="O101"/>
  <c r="O96" s="1"/>
  <c r="Q101"/>
  <c r="V101"/>
  <c r="G103"/>
  <c r="M103" s="1"/>
  <c r="I103"/>
  <c r="K103"/>
  <c r="O103"/>
  <c r="Q103"/>
  <c r="V103"/>
  <c r="I105"/>
  <c r="G106"/>
  <c r="I106"/>
  <c r="K106"/>
  <c r="K105" s="1"/>
  <c r="M106"/>
  <c r="M105" s="1"/>
  <c r="O106"/>
  <c r="Q106"/>
  <c r="Q105" s="1"/>
  <c r="V106"/>
  <c r="G112"/>
  <c r="G105" s="1"/>
  <c r="I112"/>
  <c r="K112"/>
  <c r="M112"/>
  <c r="O112"/>
  <c r="O105" s="1"/>
  <c r="Q112"/>
  <c r="V112"/>
  <c r="G114"/>
  <c r="I114"/>
  <c r="K114"/>
  <c r="M114"/>
  <c r="O114"/>
  <c r="Q114"/>
  <c r="V114"/>
  <c r="G115"/>
  <c r="M115" s="1"/>
  <c r="I115"/>
  <c r="K115"/>
  <c r="O115"/>
  <c r="Q115"/>
  <c r="V115"/>
  <c r="V105" s="1"/>
  <c r="AE117"/>
  <c r="AF117"/>
  <c r="I20" i="1"/>
  <c r="I19"/>
  <c r="I18"/>
  <c r="H53"/>
  <c r="I43" l="1"/>
  <c r="I51"/>
  <c r="I16"/>
  <c r="I21" s="1"/>
  <c r="I86"/>
  <c r="J83" s="1"/>
  <c r="I52"/>
  <c r="I50"/>
  <c r="I49"/>
  <c r="I48"/>
  <c r="I47"/>
  <c r="I46"/>
  <c r="I45"/>
  <c r="I44"/>
  <c r="I42"/>
  <c r="I41"/>
  <c r="I39"/>
  <c r="I53" s="1"/>
  <c r="J51" s="1"/>
  <c r="F53"/>
  <c r="G23" s="1"/>
  <c r="M8" i="19"/>
  <c r="M8" i="18"/>
  <c r="G8"/>
  <c r="M28"/>
  <c r="M34" i="17"/>
  <c r="M8"/>
  <c r="M65"/>
  <c r="M60"/>
  <c r="G8"/>
  <c r="G51"/>
  <c r="G60"/>
  <c r="G34"/>
  <c r="M27"/>
  <c r="M8" i="16"/>
  <c r="G8"/>
  <c r="M30"/>
  <c r="M33" i="15"/>
  <c r="M8"/>
  <c r="G8"/>
  <c r="G50"/>
  <c r="G58"/>
  <c r="G33"/>
  <c r="M8" i="14"/>
  <c r="G8"/>
  <c r="AF44"/>
  <c r="M25" i="13"/>
  <c r="M8"/>
  <c r="M48"/>
  <c r="M55"/>
  <c r="M8" i="12"/>
  <c r="M96"/>
  <c r="M54"/>
  <c r="M64"/>
  <c r="G96"/>
  <c r="M86"/>
  <c r="M85" s="1"/>
  <c r="M73"/>
  <c r="M57"/>
  <c r="M29"/>
  <c r="J28" i="1"/>
  <c r="J26"/>
  <c r="G38"/>
  <c r="F38"/>
  <c r="J23"/>
  <c r="J24"/>
  <c r="J25"/>
  <c r="J27"/>
  <c r="E24"/>
  <c r="G24"/>
  <c r="E26"/>
  <c r="G26"/>
  <c r="J84" l="1"/>
  <c r="J85"/>
  <c r="J81"/>
  <c r="J76"/>
  <c r="J78"/>
  <c r="J75"/>
  <c r="J79"/>
  <c r="J73"/>
  <c r="J80"/>
  <c r="J74"/>
  <c r="J82"/>
  <c r="J77"/>
  <c r="J45"/>
  <c r="J49"/>
  <c r="J52"/>
  <c r="J39"/>
  <c r="J53" s="1"/>
  <c r="J44"/>
  <c r="J42"/>
  <c r="J46"/>
  <c r="J43"/>
  <c r="J50"/>
  <c r="J48"/>
  <c r="J47"/>
  <c r="J41"/>
  <c r="A27"/>
  <c r="J86" l="1"/>
  <c r="G28"/>
  <c r="G27" s="1"/>
  <c r="G29" s="1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<sst xmlns="http://schemas.openxmlformats.org/spreadsheetml/2006/main" count="2270" uniqueCount="431">
  <si>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</si>
  <si>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</si>
  <si>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</si>
  <si>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</si>
  <si>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</si>
  <si>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</si>
  <si>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</si>
  <si>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</si>
  <si>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</si>
  <si>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</si>
  <si>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</si>
  <si>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</si>
  <si>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</si>
  <si>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</si>
  <si>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</si>
  <si>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</si>
  <si>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</si>
  <si>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</si>
  <si>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</si>
  <si>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</si>
  <si>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</si>
  <si>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</si>
  <si>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</si>
  <si>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</si>
  <si>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</si>
  <si>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</si>
  <si>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</si>
  <si>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</si>
  <si>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</si>
  <si>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</si>
  <si>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</si>
  <si>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</si>
  <si>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</si>
  <si>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</si>
  <si>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</si>
  <si>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</si>
  <si>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</si>
  <si>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</si>
  <si>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</si>
  <si>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</si>
  <si>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</si>
  <si>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</si>
  <si>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</si>
  <si>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K012/2023A</t>
  </si>
  <si>
    <t>Bergen Opava</t>
  </si>
  <si>
    <t>Statutární město Opava</t>
  </si>
  <si>
    <t>Horní náměstí 382/69</t>
  </si>
  <si>
    <t>Opava-Město</t>
  </si>
  <si>
    <t>74601</t>
  </si>
  <si>
    <t>00300535</t>
  </si>
  <si>
    <t>CZ00300535</t>
  </si>
  <si>
    <t>Stavba</t>
  </si>
  <si>
    <t>Stavební objekt</t>
  </si>
  <si>
    <t>01</t>
  </si>
  <si>
    <t>Mezi Trhy</t>
  </si>
  <si>
    <t>A</t>
  </si>
  <si>
    <t>Uznatelné náklady</t>
  </si>
  <si>
    <t>B</t>
  </si>
  <si>
    <t>Neuznatelné náklady - stavební prace</t>
  </si>
  <si>
    <t>C</t>
  </si>
  <si>
    <t>Neuznatelné náklady - rozvojová a následná péče</t>
  </si>
  <si>
    <t>02</t>
  </si>
  <si>
    <t>Dolní náměstí</t>
  </si>
  <si>
    <t>03</t>
  </si>
  <si>
    <t>Ostatní lokality (před železniční stanicí nebo předzahrádky restaurací v centru města)</t>
  </si>
  <si>
    <t>VRN</t>
  </si>
  <si>
    <t>Vedlejší rozpočtové náklady</t>
  </si>
  <si>
    <t>Celkem za stavbu</t>
  </si>
  <si>
    <t>CZK</t>
  </si>
  <si>
    <t>#POPS</t>
  </si>
  <si>
    <t>Popis stavby: K012/2023A - Bergen Opava</t>
  </si>
  <si>
    <t>#POPO</t>
  </si>
  <si>
    <t>Popis objektu: 01 - Mezi Trhy</t>
  </si>
  <si>
    <t>#POPR</t>
  </si>
  <si>
    <t>Popis rozpočtu: A - Uznatelné náklady</t>
  </si>
  <si>
    <t>Popis rozpočtu: B - Neuznatelné náklady - stavební prace</t>
  </si>
  <si>
    <t>Popis rozpočtu: C - Neuznatelné náklady - rozvojová a následná péče</t>
  </si>
  <si>
    <t>Popis objektu: 02 - Dolní náměstí</t>
  </si>
  <si>
    <t>Popis rozpočtu: B - Neuznatelné náklady - rozvojová a následná péče</t>
  </si>
  <si>
    <t>Popis objektu: 03 - Ostatní lokality (před železniční stanicí nebo předzahrádky restaurací v centru města)</t>
  </si>
  <si>
    <t>Popis objektu: VRN - Vedlejší rozpočtové náklady</t>
  </si>
  <si>
    <t>Popis rozpočtu: VRN - Vedlejší rozpočtové náklady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</si>
  <si>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</si>
  <si>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</si>
  <si>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</si>
  <si>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</si>
  <si>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</si>
  <si>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</si>
  <si>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</si>
  <si>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</si>
  <si>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</si>
  <si>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</si>
  <si>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63</t>
  </si>
  <si>
    <t>Podlahy a podlahové konstrukce</t>
  </si>
  <si>
    <t>9</t>
  </si>
  <si>
    <t>Ostatní konstrukce, bourání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</si>
  <si>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</si>
  <si>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</si>
  <si>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</si>
  <si>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</si>
  <si>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</si>
  <si>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</si>
  <si>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</si>
  <si>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</si>
  <si>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999</t>
  </si>
  <si>
    <t>Mobiliář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</si>
  <si>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</si>
  <si>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</si>
  <si>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</si>
  <si>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</si>
  <si>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</si>
  <si>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</si>
  <si>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</si>
  <si>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</si>
  <si>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</si>
  <si>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</si>
  <si>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</si>
  <si>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</si>
  <si>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</si>
  <si>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</si>
  <si>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</si>
  <si>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</si>
  <si>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</si>
  <si>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</si>
  <si>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</si>
  <si>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</si>
  <si>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</si>
  <si>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</si>
  <si>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</si>
  <si>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</si>
  <si>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</si>
  <si>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</si>
  <si>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</si>
  <si>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</si>
  <si>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</si>
  <si>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</si>
  <si>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</si>
  <si>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</si>
  <si>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</si>
  <si>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</si>
  <si>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</si>
  <si>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</si>
  <si>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</si>
  <si>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23/ II</t>
  </si>
  <si>
    <t>RTS 23/ I</t>
  </si>
  <si>
    <t>Práce</t>
  </si>
  <si>
    <t>POL1_</t>
  </si>
  <si>
    <t>s přemístěním hmot na skládku na vzdálenost do 3 m nebo s naložením na dopravní prostředek</t>
  </si>
  <si>
    <t>SPI</t>
  </si>
  <si>
    <t>122201101R00</t>
  </si>
  <si>
    <t>Odkopávky a  prokopávky nezapažené v hornině 3  do 100 m3</t>
  </si>
  <si>
    <t>m3</t>
  </si>
  <si>
    <t>800-1</t>
  </si>
  <si>
    <t>s přehozením výkopku na vzdálenost do 3 m nebo s naložením na dopravní prostředek,</t>
  </si>
  <si>
    <t>případná sanace pláně - předpoklad 10% plochy : 70,00*0,30*0,1</t>
  </si>
  <si>
    <t>VV</t>
  </si>
  <si>
    <t>pod květníky : 9*1,25*1,25*0,30</t>
  </si>
  <si>
    <t>122201109R00</t>
  </si>
  <si>
    <t>Odkopávky a  prokopávky nezapažené v hornině 3  příplatek k cenám za lepivost horniny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</si>
  <si>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</si>
  <si>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</si>
  <si>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</si>
  <si>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</si>
  <si>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</si>
  <si>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6,31875*20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</si>
  <si>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</si>
  <si>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</si>
  <si>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</si>
  <si>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modřínová borka dle technologie vegetačního založení : 9*1,25*1,25*0,10</t>
  </si>
  <si>
    <t>pásy vegetace v propustných záhonech : 32,80/2*0,10</t>
  </si>
  <si>
    <t>substrát dle technologie vegetačního založení : 9*4*1,25*1,25*0,20</t>
  </si>
  <si>
    <t>175101209R00</t>
  </si>
  <si>
    <t>Obsyp objektů příplatek za prohození sypaniny</t>
  </si>
  <si>
    <t>181101102R00</t>
  </si>
  <si>
    <t>Úprava pláně v zářezech v hornině 1 až 4, se zhutněním</t>
  </si>
  <si>
    <t>vyrovnáním výškových rozdílů, ploch vodorovných a ploch do sklonu 1 : 5.</t>
  </si>
  <si>
    <t>183204112R00</t>
  </si>
  <si>
    <t xml:space="preserve">Výsadba květin do připravené půdy se zalitím výsadba trvalek do připravené půdy se zalitím </t>
  </si>
  <si>
    <t>kus</t>
  </si>
  <si>
    <t>823-1</t>
  </si>
  <si>
    <t>Gaura linheimeri - Gambit Pink : 108</t>
  </si>
  <si>
    <t>Gaura linheimeri - Madonna : 36</t>
  </si>
  <si>
    <t>Vegetace do prostupných záhonů : 40</t>
  </si>
  <si>
    <t>184201112R00</t>
  </si>
  <si>
    <t>Výsadba stromů bez balu výška přes 1,8 do 2,5 m, v rovině nebo na svahu do 1:5</t>
  </si>
  <si>
    <t>do předem vyhloubené jamky se zalitím,</t>
  </si>
  <si>
    <t>979999973R00</t>
  </si>
  <si>
    <t>Poplatek za skládku za uložení, zemina a kamení,  , skupina 17 05 04 z Katalogu odpadů</t>
  </si>
  <si>
    <t>t</t>
  </si>
  <si>
    <t>801-3</t>
  </si>
  <si>
    <t>6,31875*2</t>
  </si>
  <si>
    <t>02699912</t>
  </si>
  <si>
    <t>Modřínová borka frakce 4-7cm</t>
  </si>
  <si>
    <t>Vlastní</t>
  </si>
  <si>
    <t>Indiv</t>
  </si>
  <si>
    <t>modřínová borka dle technologie vegetačního založení : 9*1,25*1,25*0,05</t>
  </si>
  <si>
    <t>111211122KR1</t>
  </si>
  <si>
    <t>Kotvení zemního balu</t>
  </si>
  <si>
    <t>dle technologie vegetačního založení : 9</t>
  </si>
  <si>
    <t>111211123KR1</t>
  </si>
  <si>
    <t>Dodávka a montáž nasákavého knotu do květináče</t>
  </si>
  <si>
    <t>2*9</t>
  </si>
  <si>
    <t>199999111KR1</t>
  </si>
  <si>
    <t>Opatření u inženýrských sítí - instalace protikořenové fólie</t>
  </si>
  <si>
    <t>kpl</t>
  </si>
  <si>
    <t>02656029</t>
  </si>
  <si>
    <t>Platanus acerifolia, tvarovaný deštník, obvod kmene 14-16cm</t>
  </si>
  <si>
    <t>Specifikace</t>
  </si>
  <si>
    <t>POL3_</t>
  </si>
  <si>
    <t>026560397</t>
  </si>
  <si>
    <t>Gaura lindheimeri - Gambit Pink P9</t>
  </si>
  <si>
    <t>026560398</t>
  </si>
  <si>
    <t>Gaura lindheimeri - Madonna K12</t>
  </si>
  <si>
    <t>026560399</t>
  </si>
  <si>
    <t>Vegetace do propustných záhonů</t>
  </si>
  <si>
    <t>02699911</t>
  </si>
  <si>
    <t>Substrát s hydrogelem</t>
  </si>
  <si>
    <t>litr</t>
  </si>
  <si>
    <t>dle technologie vegetačního založení : 9*1,25*1,25*0,80*1000</t>
  </si>
  <si>
    <t>Dodávka zeminy smíchané s kamenivem frakce 4-8mm</t>
  </si>
  <si>
    <t>289971211R00</t>
  </si>
  <si>
    <t>Zřízení vrstvy z geotextilie na upraveném povrchu sklon do 1:5, šířka od 0 do 3 m</t>
  </si>
  <si>
    <t>800-2</t>
  </si>
  <si>
    <t>dle technologie vegetačního založení : 9*1,25*1,25</t>
  </si>
  <si>
    <t>67352004R</t>
  </si>
  <si>
    <t>geotextilie PET; funkce drenážní, separační, ochranná, filtrační; plošná hmotnost 300 g/m2</t>
  </si>
  <si>
    <t>SPCM</t>
  </si>
  <si>
    <t>14,0625*1,2</t>
  </si>
  <si>
    <t>454791319KR1</t>
  </si>
  <si>
    <t>Osazení plastických prvků odvodňovací trubky</t>
  </si>
  <si>
    <t>dle technologie vegetačního založení : 2*9</t>
  </si>
  <si>
    <t>28615115R</t>
  </si>
  <si>
    <t>trubka plastová vodovodní hladká; PPR; SDR 11,0; PN 10; D = 50,0 mm; s = 4,60 mm; l = 4000,0 mm</t>
  </si>
  <si>
    <t>m</t>
  </si>
  <si>
    <t>18*0,30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</si>
  <si>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</si>
  <si>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</si>
  <si>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</si>
  <si>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</si>
  <si>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případná sanace pláně - předpoklad 10% plochy : 70,00*2*0,1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</si>
  <si>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</si>
  <si>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</si>
  <si>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</si>
  <si>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doložení stávající dlažby : 70</t>
  </si>
  <si>
    <t>pásy dlažby v propustných záhonech : 32,80/2</t>
  </si>
  <si>
    <t>596291113R00</t>
  </si>
  <si>
    <t>Řezání zámkové dlažby tloušťky 80 mm</t>
  </si>
  <si>
    <t>u květníků : 9*2*(1,25+1,25)</t>
  </si>
  <si>
    <t>596001</t>
  </si>
  <si>
    <t>Dodávka dlažby šířky 80mm</t>
  </si>
  <si>
    <t>pásy dlažby v propustných záhonech : 32,80/2*1,05</t>
  </si>
  <si>
    <t>631362021R00</t>
  </si>
  <si>
    <t>Výztuž mazanin z betonů a z lehkých betonů ze svařovaných sítí ze svařovaných sítí</t>
  </si>
  <si>
    <t>801-1</t>
  </si>
  <si>
    <t>včetně distančních prvků</t>
  </si>
  <si>
    <t>kari síť dle technologie vegetačního založení : 9*1,25*1,25*0,00444</t>
  </si>
  <si>
    <t>911121121KR1</t>
  </si>
  <si>
    <t>Osazení betonových výrobků do 1,5t</t>
  </si>
  <si>
    <t>květník : 9</t>
  </si>
  <si>
    <t>911001</t>
  </si>
  <si>
    <t>Dodávka květníku 1250x1250x900mm bez dna viz PD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</si>
  <si>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</si>
  <si>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</si>
  <si>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</si>
  <si>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</si>
  <si>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</si>
  <si>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</si>
  <si>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</si>
  <si>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</si>
  <si>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711823121RT9</t>
  </si>
  <si>
    <t>Montáž nopové fólie svisle, včetně dodávky fólie</t>
  </si>
  <si>
    <t>nopová fólie dle technologie vegetačního založení : 9*2*(1,25+1,25)*0,80</t>
  </si>
  <si>
    <t>998711201R00</t>
  </si>
  <si>
    <t>Přesun hmot pro izolace proti vodě svisle do 6 m</t>
  </si>
  <si>
    <t>800-711</t>
  </si>
  <si>
    <t>50 m vodorovně měřeno od těžiště půdorysné plochy skládky do těžiště půdorysné plochy objektu</t>
  </si>
  <si>
    <t>713131130R00</t>
  </si>
  <si>
    <t>Montáž tepelné izolace stěn vložením do nosné rámové konstrukce</t>
  </si>
  <si>
    <t>800-713</t>
  </si>
  <si>
    <t>POP</t>
  </si>
  <si>
    <t>Včetně pomocného lešení o výšce podlahy do 1900 mm a pro zatížení do 1,5 kPa.</t>
  </si>
  <si>
    <t>xps dle technologie vegetačního založení : 9*2*(1,25+1,25)*0,80</t>
  </si>
  <si>
    <t>28375460R</t>
  </si>
  <si>
    <t>Výrobek izolační pro budovy z extrudovaného polystyrenu (XPS) tvar: deska; lambda = 0,035 W/(m.K); pevnost v tlaku CS 300 kPa; RtF: E</t>
  </si>
  <si>
    <t>xps dle technologie vegetačního založení : 9*2*(1,25+1,25)*0,80*0,02*1,1</t>
  </si>
  <si>
    <t>998713201R00</t>
  </si>
  <si>
    <t>Přesun hmot pro izolace tepelné v objektech výšky do 6 m</t>
  </si>
  <si>
    <t>50 m vodorovně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</si>
  <si>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</si>
  <si>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</si>
  <si>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</si>
  <si>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</si>
  <si>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</si>
  <si>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</si>
  <si>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</si>
  <si>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</si>
  <si>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</si>
  <si>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</si>
  <si>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</si>
  <si>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</si>
  <si>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</si>
  <si>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</si>
  <si>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</si>
  <si>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</si>
  <si>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Nařezání izolace na potřebný rouzměr. Vložení izolace do stěny bez dodávky tepelné izolace.</t>
  </si>
  <si>
    <t>END</t>
  </si>
  <si>
    <t>případná sanace podloží - předpoklad 10% plochy : 195,00*0,30*0,1</t>
  </si>
  <si>
    <t>5,85*20</t>
  </si>
  <si>
    <t>5,85*2</t>
  </si>
  <si>
    <t>případná sanace podloží - předpoklad 10% plochy : 195,00*0,1*2</t>
  </si>
  <si>
    <t>velkoformátová dlažba : 78,00</t>
  </si>
  <si>
    <t>doložení dlažby ze stávající : 195,00-78,00</t>
  </si>
  <si>
    <t>doložení stávající dlažby : 2*(1,20+52,00)</t>
  </si>
  <si>
    <t>596002</t>
  </si>
  <si>
    <t>Dodávka velkoformátové dlažby 600x1500x80mm (na míru) dle PD</t>
  </si>
  <si>
    <t>78*1,05</t>
  </si>
  <si>
    <t>596215049KR1</t>
  </si>
  <si>
    <t>Příplatek za kladení velkoformátové dlažby 600x1500x80mm</t>
  </si>
  <si>
    <t>999111</t>
  </si>
  <si>
    <t>Dodávka a montáž vibrolitý jednovrstvý probarvený výrobek k sezení, pískovcová barva, z boku výrobku, kotevní otvory dle PD</t>
  </si>
  <si>
    <t>999112</t>
  </si>
  <si>
    <t>Dodávka a montáž dřevěných sedáků, dub olejovaný dle PD</t>
  </si>
  <si>
    <t>999114</t>
  </si>
  <si>
    <t>Dodávka a montáž odpadkového koše s popelníkem dle PD (T.90.50.50)</t>
  </si>
  <si>
    <t xml:space="preserve">Náhrada uhynulých rostlin : </t>
  </si>
  <si>
    <t>Gaura linheimeri - Gambit Pink - 5% po dobu 2 let : 108*0,05*2</t>
  </si>
  <si>
    <t>Gaura linheimeri - Madonna - 5% po dobu 2 let : 36*0,05*2</t>
  </si>
  <si>
    <t>Vegetace do prostupných záhonů - 5% po dobu 2 let : 40*0,05*2</t>
  </si>
  <si>
    <t>náhrada stromu - po dobu 2 let - předpoklad 1 kus : 1</t>
  </si>
  <si>
    <t>184808111R00</t>
  </si>
  <si>
    <t>Vyvětvení a tvarový ořez dřevin, H stromu do 3 m</t>
  </si>
  <si>
    <t>výchovný řez stromů 1xročně, po dobu 2 let : 9*1*2</t>
  </si>
  <si>
    <t>185804211R00</t>
  </si>
  <si>
    <t>Vypletí záhonů v rovině nebo ve svahu do 1:5 záhon květin</t>
  </si>
  <si>
    <t>s případným naložením odpadu na dopravní prostředek, odvozem do 20 km a se složením</t>
  </si>
  <si>
    <t>Včetně vysbírání případných odpadků ze záhonů nebo trávníků.</t>
  </si>
  <si>
    <t>květníky po dobu 2 let, 3x ročně : 9*1,25*1,25*2*3</t>
  </si>
  <si>
    <t>propustné záhony po dobu 2 let, 3x ročně : 32,80/2*2*3</t>
  </si>
  <si>
    <t>185804311R00</t>
  </si>
  <si>
    <t xml:space="preserve">Zalití rostlin vodou plocha do 20 m2,  </t>
  </si>
  <si>
    <t>květníky po dobu 2 let, 3x ročně - 80l/strom : 9*0,08*3*2</t>
  </si>
  <si>
    <t>propustné záhony po dobu 2 let, 3x ročně - 10l/m2 : 32,80/2*0,01*3*2</t>
  </si>
  <si>
    <t>185804399KR1</t>
  </si>
  <si>
    <t>Jarní seříznutí trvalek a okrasných trav</t>
  </si>
  <si>
    <t>po dobu 2 let : 2*4</t>
  </si>
  <si>
    <t>Gaura linheimeri - Gambit Pink - 5% - po dobu 2 let : 108*0,05*2+0,2</t>
  </si>
  <si>
    <t>Gaura linheimeri - Madonna - 5% - po dobu 2 let : 36*0,05*2+0,4</t>
  </si>
  <si>
    <t>082113299</t>
  </si>
  <si>
    <t>Dodávka vody</t>
  </si>
  <si>
    <t>modřínová borka dle technologie vegetačního založení : 10*1,00*1,00*0,10+15*1,00*0,50*0,10</t>
  </si>
  <si>
    <t>substrát dle technologie vegetačního založení : 10*4*1,00*1,00*0,20+15*4*1,00*0,50*0,20</t>
  </si>
  <si>
    <t>Echinacea purpurea - Purple Emperor : 80</t>
  </si>
  <si>
    <t>Gaura linheimeri - Madonna : 40</t>
  </si>
  <si>
    <t>Pennisetum alopecuroides - Hameln : 30</t>
  </si>
  <si>
    <t>modřínová borka dle technologie vegetačního založení : 10*1,00*1,00*0,05+15*1,00*0,50*0,05</t>
  </si>
  <si>
    <t>dle technologie vegetačního založení : 10</t>
  </si>
  <si>
    <t>2*10+2*15</t>
  </si>
  <si>
    <t>Hibiscus syriacus - růžový, vel. 150-175 cm</t>
  </si>
  <si>
    <t>026560395</t>
  </si>
  <si>
    <t>Pennisetum alopecuroides - Hameln K12</t>
  </si>
  <si>
    <t>026560396</t>
  </si>
  <si>
    <t>Echinacea purpurea - Purple Emperor K12</t>
  </si>
  <si>
    <t>dle technologie vegetačního založení : 10*1,00*1,00*0,50*1000+15*1,00*0,50*0,35*1000</t>
  </si>
  <si>
    <t>dle technologie vegetačního založení : 10*1,00*1,00+15*1,00*0,50</t>
  </si>
  <si>
    <t>17,50*1,2</t>
  </si>
  <si>
    <t>dle technologie vegetačního založení : 2*10+2*15</t>
  </si>
  <si>
    <t>(20+30)*0,30</t>
  </si>
  <si>
    <t>kari síť dle technologie vegetačního založení : 10*1,00*1,00*0,00444+15*1,00*0,50*0,00444</t>
  </si>
  <si>
    <t>květník : 10+15</t>
  </si>
  <si>
    <t>911002</t>
  </si>
  <si>
    <t>Dodávka květníku 1000x1000x600mm viz PD</t>
  </si>
  <si>
    <t>911003</t>
  </si>
  <si>
    <t>Dodávka květníku 1000x500x450mm viz PD</t>
  </si>
  <si>
    <t>nopová fólie dle technologie vegetačního založení : 10*2*(1,00+1,00)*0,50+15*2*(1,00+0,50)*0,35</t>
  </si>
  <si>
    <t>xps dle technologie vegetačního založení : 10*2*(1,00+1,00)*0,50+15*2*(1,00+0,50)*0,35</t>
  </si>
  <si>
    <t>xps dle technologie vegetačního založení : 10*2*(1,00+1,00)*0,50*0,02*1,1+15*2*(1,00+0,50)*0,35*0,02*1,1</t>
  </si>
  <si>
    <t>Echinacea purpurea - Purple Emperor - 5% po dobu 2 let : 80*0,05*2</t>
  </si>
  <si>
    <t>Gaura linheimeri - Madonna - 5% po dobu 2 let : 40*0,05*2</t>
  </si>
  <si>
    <t>Pennisetum alopecuroides - Hameln - 5% po dobu 2 let : 30*0,05*2</t>
  </si>
  <si>
    <t>výchovný řez stromů 1xročně, po dobu 2 let : 10*1*2</t>
  </si>
  <si>
    <t>květníky po dobu 2 let, 3x ročně : 10*1,00*1,00*2*3+15*1,00*0,50*2*3</t>
  </si>
  <si>
    <t>květníky po dobu 2 let, 3x ročně - 80l/strom : 10*0,08*3*2</t>
  </si>
  <si>
    <t>květníky s trvalkami po dobu 2 let, 3x ročně - 10l/m2 : 15*1,00*0,50*0,01*3*2</t>
  </si>
  <si>
    <t>po dobu 2 let : 2*3</t>
  </si>
  <si>
    <t>Pennisetum alopecuroides - Hameln - 5% - po dobu 2 let : 30*0,05*2</t>
  </si>
  <si>
    <t>Echinacea purpurea - Purple Emperor - 5% - po dobu 2 let : 80*0,05*2</t>
  </si>
  <si>
    <t>Gaura linheimeri - Madonna - 5% - po dobu 2 let : 40*0,05*2</t>
  </si>
  <si>
    <t>květník s trvalkami po dobu 2 let, 3x ročně - 10l/m2 : 15*1,00*0,50*0,01*3*2</t>
  </si>
  <si>
    <t>modřínová borka dle technologie vegetačního založení : 10*1,00*1,00*0,10+20*1,00*0,50*0,10+25*2,00*0,60*0,10</t>
  </si>
  <si>
    <t>substrát dle technologie vegetačního založení : 10*4*1,00*1,00*0,20+20*4*1,00*0,50*0,20+25*4*2,00*0,50*0,20</t>
  </si>
  <si>
    <t>Echinacea purpurea - Purple Emperor : 80+30</t>
  </si>
  <si>
    <t>Gaura linheimeri - Madonna : 40+15</t>
  </si>
  <si>
    <t>Pennisetum alopecuroides - Hameln : 40+52+15</t>
  </si>
  <si>
    <t>modřínová borka dle technologie vegetačního založení : 10*1,00*1,00*0,05+20*1,00*0,50*0,05+25*2,00*0,50*0,05</t>
  </si>
  <si>
    <t>2*10+2*20+2*25</t>
  </si>
  <si>
    <t>40+52+15</t>
  </si>
  <si>
    <t>dle technologie vegetačního založení : 10*1,00*1,00*0,50*1000+20*1,00*0,50*0,35*1000+25*2,00*0,50*0,50*1000</t>
  </si>
  <si>
    <t>dle technologie vegetačního založení : 10*1,00*1,00+20*1,00*0,50+25*2,00*0,50</t>
  </si>
  <si>
    <t>45,00*1,2</t>
  </si>
  <si>
    <t>dle technologie vegetačního založení : 2*10+2*20+2*25</t>
  </si>
  <si>
    <t>(20+40+50)*0,30</t>
  </si>
  <si>
    <t>kari síť dle technologie vegetačního založení : 10*1,00*1,00*0,00444+20*1,00*0,50*0,00444+25*2,00*0,50*0,00444</t>
  </si>
  <si>
    <t>květník : 10+20+25</t>
  </si>
  <si>
    <t>911005</t>
  </si>
  <si>
    <t>Dodávka květníku 2000x500x600mm viz PD</t>
  </si>
  <si>
    <t>nopová fólie dle technologie vegetačního založení : 10*2*(1,00+1,00)*0,50+20*2*(1,00+0,50)*0,35+25*2*(2,00+0,50)*0,50</t>
  </si>
  <si>
    <t>xps dle technologie vegetačního založení : 10*2*(1,00+1,00)*0,50+20*2*(1,00+0,50)*0,35+25*2*(2,00+0,50)*0,50</t>
  </si>
  <si>
    <t>xps dle technologie vegetačního založení : 10*2*(1,00+1,00)*0,50*0,02*1,1+20*2*(1,00+0,50)*0,35*0,02*1,1+25*2*(2,00+0,50)*0,50*0,02*1,1</t>
  </si>
  <si>
    <t>Echinacea purpurea - Purple Emperor - 5% po dobu 2 let : 110*0,05*2</t>
  </si>
  <si>
    <t>Gaura linheimeri - Madonna - 5% po dobu 2 let : 55*0,05*2+0,5</t>
  </si>
  <si>
    <t>Pennisetum alopecuroides - Hameln - 5% po dobu 2 let : (40+52+15)*0,05*2+0,3</t>
  </si>
  <si>
    <t>květníky po dobu 2 let, 3x ročně : 10*1,00*1,00*2*3+20*1,00*0,50*2*3+25*2,00*0,50*2*3</t>
  </si>
  <si>
    <t>květníky s trvalkami po dobu 2 let, 3x ročně - 10l/m2 : 20*1,00*0,50*0,01*3*2+25*2,00*0,50*0,01*3*2</t>
  </si>
  <si>
    <t>po dobu 2 let : 2*6</t>
  </si>
  <si>
    <t>Pennisetum alopecuroides - Hameln - 5% - po dobu 2 let : (40+52+15)*0,05*2+0,3</t>
  </si>
  <si>
    <t>Echinacea purpurea - Purple Emperor - 5% - po dobu 2 let : 110*0,05*2</t>
  </si>
  <si>
    <t>Gaura linheimeri - Madonna - 5% - po dobu 2 let : 55*0,05*2+0,5</t>
  </si>
  <si>
    <t>VRN01</t>
  </si>
  <si>
    <t>Vytyčení inženýrských sítí</t>
  </si>
  <si>
    <t>VRN02</t>
  </si>
  <si>
    <t>Zábor veřejného prostranství</t>
  </si>
  <si>
    <t>VRN03</t>
  </si>
  <si>
    <t>Opatření dle BOZP</t>
  </si>
  <si>
    <t>VRN04</t>
  </si>
  <si>
    <t>Geodetické práce</t>
  </si>
  <si>
    <t>VRN05</t>
  </si>
  <si>
    <t>Zařízení staveniště - zřízení, odstranění, spotřeby energií, oplocení staveniště, přechodové lávky, záchod pro zaměstnance, atd.</t>
  </si>
  <si>
    <t>VRN09</t>
  </si>
  <si>
    <t>Fotodokumentace stavby</t>
  </si>
  <si>
    <t>VRN11</t>
  </si>
  <si>
    <t>Předání dokladů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</si>
</sst>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DC9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9"/>
  <sheetViews>
    <sheetView showGridLines="0" tabSelected="1" topLeftCell="B12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SUMIF(F73:F85,A16,I73:I85)+SUMIF(F73:F85,"PSU",I73:I85)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SUMIF(F73:F85,A17,I73:I85)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SUMIF(F73:F85,A18,I73:I85)</f>
        <v>0</v>
      </c>
      <c r="J18" s="85"/>
    </row>
    <row r="19" spans="1:10" ht="23.25" customHeight="1">
      <c r="A19" s="199" t="s">
        <v>109</v>
      </c>
      <c r="B19" s="38" t="s">
        <v>27</v>
      </c>
      <c r="C19" s="62"/>
      <c r="D19" s="63"/>
      <c r="E19" s="83"/>
      <c r="F19" s="84"/>
      <c r="G19" s="83"/>
      <c r="H19" s="84"/>
      <c r="I19" s="83">
        <f>SUMIF(F73:F85,A19,I73:I85)</f>
        <v>0</v>
      </c>
      <c r="J19" s="85"/>
    </row>
    <row r="20" spans="1:10" ht="23.25" customHeight="1">
      <c r="A20" s="199" t="s">
        <v>110</v>
      </c>
      <c r="B20" s="38" t="s">
        <v>28</v>
      </c>
      <c r="C20" s="62"/>
      <c r="D20" s="63"/>
      <c r="E20" s="83"/>
      <c r="F20" s="84"/>
      <c r="G20" s="83"/>
      <c r="H20" s="84"/>
      <c r="I20" s="83">
        <f>SUMIF(F73:F85,A20,I73:I85)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68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>
      <c r="A39" s="137">
        <v>1</v>
      </c>
      <c r="B39" s="148" t="s">
        <v>51</v>
      </c>
      <c r="C39" s="149"/>
      <c r="D39" s="149"/>
      <c r="E39" s="149"/>
      <c r="F39" s="150">
        <f>'01 A Pol'!AE117+'01 B Pol'!AE60+'01 C Pol'!AE44+'02 A Pol'!AE73+'02 B Pol'!AE43+'03 A Pol'!AE75+'03 B Pol'!AE43+'VRN VRN Pol'!AE17</f>
        <v>0</v>
      </c>
      <c r="G39" s="151">
        <f>'01 A Pol'!AF117+'01 B Pol'!AF60+'01 C Pol'!AF44+'02 A Pol'!AF73+'02 B Pol'!AF43+'03 A Pol'!AF75+'03 B Pol'!AF43+'VRN VRN Pol'!AF17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customHeight="1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10" ht="25.5" customHeight="1">
      <c r="A41" s="137">
        <v>2</v>
      </c>
      <c r="B41" s="155" t="s">
        <v>53</v>
      </c>
      <c r="C41" s="156" t="s">
        <v>54</v>
      </c>
      <c r="D41" s="156"/>
      <c r="E41" s="156"/>
      <c r="F41" s="157">
        <f>'01 A Pol'!AE117+'01 B Pol'!AE60+'01 C Pol'!AE44</f>
        <v>0</v>
      </c>
      <c r="G41" s="158">
        <f>'01 A Pol'!AF117+'01 B Pol'!AF60+'01 C Pol'!AF44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customHeight="1">
      <c r="A42" s="137">
        <v>3</v>
      </c>
      <c r="B42" s="161" t="s">
        <v>55</v>
      </c>
      <c r="C42" s="149" t="s">
        <v>56</v>
      </c>
      <c r="D42" s="149"/>
      <c r="E42" s="149"/>
      <c r="F42" s="162">
        <f>'01 A Pol'!AE117</f>
        <v>0</v>
      </c>
      <c r="G42" s="152">
        <f>'01 A Pol'!AF117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customHeight="1">
      <c r="A43" s="137">
        <v>3</v>
      </c>
      <c r="B43" s="161" t="s">
        <v>57</v>
      </c>
      <c r="C43" s="149" t="s">
        <v>58</v>
      </c>
      <c r="D43" s="149"/>
      <c r="E43" s="149"/>
      <c r="F43" s="162">
        <f>'01 B Pol'!AE60</f>
        <v>0</v>
      </c>
      <c r="G43" s="152">
        <f>'01 B Pol'!AF60</f>
        <v>0</v>
      </c>
      <c r="H43" s="152"/>
      <c r="I43" s="153">
        <f>F43+G43+H43</f>
        <v>0</v>
      </c>
      <c r="J43" s="154" t="str">
        <f>IF(CenaCelkemVypocet=0,"",I43/CenaCelkemVypocet*100)</f>
        <v/>
      </c>
    </row>
    <row r="44" spans="1:10" ht="25.5" customHeight="1">
      <c r="A44" s="137">
        <v>3</v>
      </c>
      <c r="B44" s="161" t="s">
        <v>59</v>
      </c>
      <c r="C44" s="149" t="s">
        <v>60</v>
      </c>
      <c r="D44" s="149"/>
      <c r="E44" s="149"/>
      <c r="F44" s="162">
        <f>'01 C Pol'!AE44</f>
        <v>0</v>
      </c>
      <c r="G44" s="152">
        <f>'01 C Pol'!AF44</f>
        <v>0</v>
      </c>
      <c r="H44" s="152"/>
      <c r="I44" s="153">
        <f>F44+G44+H44</f>
        <v>0</v>
      </c>
      <c r="J44" s="154" t="str">
        <f>IF(CenaCelkemVypocet=0,"",I44/CenaCelkemVypocet*100)</f>
        <v/>
      </c>
    </row>
    <row r="45" spans="1:10" ht="25.5" customHeight="1">
      <c r="A45" s="137">
        <v>2</v>
      </c>
      <c r="B45" s="155" t="s">
        <v>61</v>
      </c>
      <c r="C45" s="156" t="s">
        <v>62</v>
      </c>
      <c r="D45" s="156"/>
      <c r="E45" s="156"/>
      <c r="F45" s="157">
        <f>'02 A Pol'!AE73+'02 B Pol'!AE43</f>
        <v>0</v>
      </c>
      <c r="G45" s="158">
        <f>'02 A Pol'!AF73+'02 B Pol'!AF43</f>
        <v>0</v>
      </c>
      <c r="H45" s="158"/>
      <c r="I45" s="159">
        <f>F45+G45+H45</f>
        <v>0</v>
      </c>
      <c r="J45" s="160" t="str">
        <f>IF(CenaCelkemVypocet=0,"",I45/CenaCelkemVypocet*100)</f>
        <v/>
      </c>
    </row>
    <row r="46" spans="1:10" ht="25.5" customHeight="1">
      <c r="A46" s="137">
        <v>3</v>
      </c>
      <c r="B46" s="161" t="s">
        <v>55</v>
      </c>
      <c r="C46" s="149" t="s">
        <v>56</v>
      </c>
      <c r="D46" s="149"/>
      <c r="E46" s="149"/>
      <c r="F46" s="162">
        <f>'02 A Pol'!AE73</f>
        <v>0</v>
      </c>
      <c r="G46" s="152">
        <f>'02 A Pol'!AF73</f>
        <v>0</v>
      </c>
      <c r="H46" s="152"/>
      <c r="I46" s="153">
        <f>F46+G46+H46</f>
        <v>0</v>
      </c>
      <c r="J46" s="154" t="str">
        <f>IF(CenaCelkemVypocet=0,"",I46/CenaCelkemVypocet*100)</f>
        <v/>
      </c>
    </row>
    <row r="47" spans="1:10" ht="25.5" customHeight="1">
      <c r="A47" s="137">
        <v>3</v>
      </c>
      <c r="B47" s="161" t="s">
        <v>57</v>
      </c>
      <c r="C47" s="149" t="s">
        <v>60</v>
      </c>
      <c r="D47" s="149"/>
      <c r="E47" s="149"/>
      <c r="F47" s="162">
        <f>'02 B Pol'!AE43</f>
        <v>0</v>
      </c>
      <c r="G47" s="152">
        <f>'02 B Pol'!AF43</f>
        <v>0</v>
      </c>
      <c r="H47" s="152"/>
      <c r="I47" s="153">
        <f>F47+G47+H47</f>
        <v>0</v>
      </c>
      <c r="J47" s="154" t="str">
        <f>IF(CenaCelkemVypocet=0,"",I47/CenaCelkemVypocet*100)</f>
        <v/>
      </c>
    </row>
    <row r="48" spans="1:10" ht="25.5" customHeight="1">
      <c r="A48" s="137">
        <v>2</v>
      </c>
      <c r="B48" s="155" t="s">
        <v>63</v>
      </c>
      <c r="C48" s="156" t="s">
        <v>64</v>
      </c>
      <c r="D48" s="156"/>
      <c r="E48" s="156"/>
      <c r="F48" s="157">
        <f>'03 A Pol'!AE75+'03 B Pol'!AE43</f>
        <v>0</v>
      </c>
      <c r="G48" s="158">
        <f>'03 A Pol'!AF75+'03 B Pol'!AF43</f>
        <v>0</v>
      </c>
      <c r="H48" s="158"/>
      <c r="I48" s="159">
        <f>F48+G48+H48</f>
        <v>0</v>
      </c>
      <c r="J48" s="160" t="str">
        <f>IF(CenaCelkemVypocet=0,"",I48/CenaCelkemVypocet*100)</f>
        <v/>
      </c>
    </row>
    <row r="49" spans="1:10" ht="25.5" customHeight="1">
      <c r="A49" s="137">
        <v>3</v>
      </c>
      <c r="B49" s="161" t="s">
        <v>55</v>
      </c>
      <c r="C49" s="149" t="s">
        <v>56</v>
      </c>
      <c r="D49" s="149"/>
      <c r="E49" s="149"/>
      <c r="F49" s="162">
        <f>'03 A Pol'!AE75</f>
        <v>0</v>
      </c>
      <c r="G49" s="152">
        <f>'03 A Pol'!AF75</f>
        <v>0</v>
      </c>
      <c r="H49" s="152"/>
      <c r="I49" s="153">
        <f>F49+G49+H49</f>
        <v>0</v>
      </c>
      <c r="J49" s="154" t="str">
        <f>IF(CenaCelkemVypocet=0,"",I49/CenaCelkemVypocet*100)</f>
        <v/>
      </c>
    </row>
    <row r="50" spans="1:10" ht="25.5" customHeight="1">
      <c r="A50" s="137">
        <v>3</v>
      </c>
      <c r="B50" s="161" t="s">
        <v>57</v>
      </c>
      <c r="C50" s="149" t="s">
        <v>60</v>
      </c>
      <c r="D50" s="149"/>
      <c r="E50" s="149"/>
      <c r="F50" s="162">
        <f>'03 B Pol'!AE43</f>
        <v>0</v>
      </c>
      <c r="G50" s="152">
        <f>'03 B Pol'!AF43</f>
        <v>0</v>
      </c>
      <c r="H50" s="152"/>
      <c r="I50" s="153">
        <f>F50+G50+H50</f>
        <v>0</v>
      </c>
      <c r="J50" s="154" t="str">
        <f>IF(CenaCelkemVypocet=0,"",I50/CenaCelkemVypocet*100)</f>
        <v/>
      </c>
    </row>
    <row r="51" spans="1:10" ht="25.5" customHeight="1">
      <c r="A51" s="137">
        <v>2</v>
      </c>
      <c r="B51" s="155" t="s">
        <v>65</v>
      </c>
      <c r="C51" s="156" t="s">
        <v>66</v>
      </c>
      <c r="D51" s="156"/>
      <c r="E51" s="156"/>
      <c r="F51" s="157">
        <f>'VRN VRN Pol'!AE17</f>
        <v>0</v>
      </c>
      <c r="G51" s="158">
        <f>'VRN VRN Pol'!AF17</f>
        <v>0</v>
      </c>
      <c r="H51" s="158"/>
      <c r="I51" s="159">
        <f>F51+G51+H51</f>
        <v>0</v>
      </c>
      <c r="J51" s="160" t="str">
        <f>IF(CenaCelkemVypocet=0,"",I51/CenaCelkemVypocet*100)</f>
        <v/>
      </c>
    </row>
    <row r="52" spans="1:10" ht="25.5" customHeight="1">
      <c r="A52" s="137">
        <v>3</v>
      </c>
      <c r="B52" s="161" t="s">
        <v>65</v>
      </c>
      <c r="C52" s="149" t="s">
        <v>66</v>
      </c>
      <c r="D52" s="149"/>
      <c r="E52" s="149"/>
      <c r="F52" s="162">
        <f>'VRN VRN Pol'!AE17</f>
        <v>0</v>
      </c>
      <c r="G52" s="152">
        <f>'VRN VRN Pol'!AF17</f>
        <v>0</v>
      </c>
      <c r="H52" s="152"/>
      <c r="I52" s="153">
        <f>F52+G52+H52</f>
        <v>0</v>
      </c>
      <c r="J52" s="154" t="str">
        <f>IF(CenaCelkemVypocet=0,"",I52/CenaCelkemVypocet*100)</f>
        <v/>
      </c>
    </row>
    <row r="53" spans="1:10" ht="25.5" customHeight="1">
      <c r="A53" s="137"/>
      <c r="B53" s="163" t="s">
        <v>67</v>
      </c>
      <c r="C53" s="164"/>
      <c r="D53" s="164"/>
      <c r="E53" s="164"/>
      <c r="F53" s="165">
        <f>SUMIF(A39:A52,"=1",F39:F52)</f>
        <v>0</v>
      </c>
      <c r="G53" s="166">
        <f>SUMIF(A39:A52,"=1",G39:G52)</f>
        <v>0</v>
      </c>
      <c r="H53" s="166">
        <f>SUMIF(A39:A52,"=1",H39:H52)</f>
        <v>0</v>
      </c>
      <c r="I53" s="167">
        <f>SUMIF(A39:A52,"=1",I39:I52)</f>
        <v>0</v>
      </c>
      <c r="J53" s="168">
        <f>SUMIF(A39:A52,"=1",J39:J52)</f>
        <v>0</v>
      </c>
    </row>
    <row r="55" spans="1:10">
      <c r="A55" t="s">
        <v>69</v>
      </c>
      <c r="B55" t="s">
        <v>70</v>
      </c>
    </row>
    <row r="56" spans="1:10">
      <c r="A56" t="s">
        <v>71</v>
      </c>
      <c r="B56" t="s">
        <v>72</v>
      </c>
    </row>
    <row r="57" spans="1:10">
      <c r="A57" t="s">
        <v>73</v>
      </c>
      <c r="B57" t="s">
        <v>74</v>
      </c>
    </row>
    <row r="58" spans="1:10">
      <c r="A58" t="s">
        <v>73</v>
      </c>
      <c r="B58" t="s">
        <v>75</v>
      </c>
    </row>
    <row r="59" spans="1:10">
      <c r="A59" t="s">
        <v>73</v>
      </c>
      <c r="B59" t="s">
        <v>76</v>
      </c>
    </row>
    <row r="60" spans="1:10">
      <c r="A60" t="s">
        <v>71</v>
      </c>
      <c r="B60" t="s">
        <v>77</v>
      </c>
    </row>
    <row r="61" spans="1:10">
      <c r="A61" t="s">
        <v>73</v>
      </c>
      <c r="B61" t="s">
        <v>74</v>
      </c>
    </row>
    <row r="62" spans="1:10">
      <c r="A62" t="s">
        <v>73</v>
      </c>
      <c r="B62" t="s">
        <v>78</v>
      </c>
    </row>
    <row r="63" spans="1:10">
      <c r="A63" t="s">
        <v>71</v>
      </c>
      <c r="B63" t="s">
        <v>79</v>
      </c>
    </row>
    <row r="64" spans="1:10">
      <c r="A64" t="s">
        <v>73</v>
      </c>
      <c r="B64" t="s">
        <v>74</v>
      </c>
    </row>
    <row r="65" spans="1:10">
      <c r="A65" t="s">
        <v>73</v>
      </c>
      <c r="B65" t="s">
        <v>78</v>
      </c>
    </row>
    <row r="66" spans="1:10">
      <c r="A66" t="s">
        <v>71</v>
      </c>
      <c r="B66" t="s">
        <v>80</v>
      </c>
    </row>
    <row r="67" spans="1:10">
      <c r="A67" t="s">
        <v>73</v>
      </c>
      <c r="B67" t="s">
        <v>81</v>
      </c>
    </row>
    <row r="70" spans="1:10" ht="15.6">
      <c r="B70" s="179" t="s">
        <v>82</v>
      </c>
    </row>
    <row r="72" spans="1:10" ht="25.5" customHeight="1">
      <c r="A72" s="181"/>
      <c r="B72" s="184" t="s">
        <v>17</v>
      </c>
      <c r="C72" s="184" t="s">
        <v>5</v>
      </c>
      <c r="D72" s="185"/>
      <c r="E72" s="185"/>
      <c r="F72" s="186" t="s">
        <v>83</v>
      </c>
      <c r="G72" s="186"/>
      <c r="H72" s="186"/>
      <c r="I72" s="186" t="s">
        <v>29</v>
      </c>
      <c r="J72" s="186" t="s">
        <v>0</v>
      </c>
    </row>
    <row r="73" spans="1:10" ht="36.75" customHeight="1">
      <c r="A73" s="182"/>
      <c r="B73" s="187" t="s">
        <v>84</v>
      </c>
      <c r="C73" s="188" t="s">
        <v>85</v>
      </c>
      <c r="D73" s="189"/>
      <c r="E73" s="189"/>
      <c r="F73" s="195" t="s">
        <v>24</v>
      </c>
      <c r="G73" s="196"/>
      <c r="H73" s="196"/>
      <c r="I73" s="196">
        <f>'01 A Pol'!G8+'01 B Pol'!G8+'01 C Pol'!G8+'02 A Pol'!G8+'02 B Pol'!G8+'03 A Pol'!G8+'03 B Pol'!G8</f>
        <v>0</v>
      </c>
      <c r="J73" s="193" t="str">
        <f>IF(I86=0,"",I73/I86*100)</f>
        <v/>
      </c>
    </row>
    <row r="74" spans="1:10" ht="36.75" customHeight="1">
      <c r="A74" s="182"/>
      <c r="B74" s="187" t="s">
        <v>86</v>
      </c>
      <c r="C74" s="188" t="s">
        <v>87</v>
      </c>
      <c r="D74" s="189"/>
      <c r="E74" s="189"/>
      <c r="F74" s="195" t="s">
        <v>24</v>
      </c>
      <c r="G74" s="196"/>
      <c r="H74" s="196"/>
      <c r="I74" s="196">
        <f>'01 A Pol'!G54+'02 A Pol'!G33+'03 A Pol'!G34</f>
        <v>0</v>
      </c>
      <c r="J74" s="193" t="str">
        <f>IF(I86=0,"",I74/I86*100)</f>
        <v/>
      </c>
    </row>
    <row r="75" spans="1:10" ht="36.75" customHeight="1">
      <c r="A75" s="182"/>
      <c r="B75" s="187" t="s">
        <v>88</v>
      </c>
      <c r="C75" s="188" t="s">
        <v>89</v>
      </c>
      <c r="D75" s="189"/>
      <c r="E75" s="189"/>
      <c r="F75" s="195" t="s">
        <v>24</v>
      </c>
      <c r="G75" s="196"/>
      <c r="H75" s="196"/>
      <c r="I75" s="196">
        <f>'01 A Pol'!G59+'02 A Pol'!G38+'03 A Pol'!G39</f>
        <v>0</v>
      </c>
      <c r="J75" s="193" t="str">
        <f>IF(I86=0,"",I75/I86*100)</f>
        <v/>
      </c>
    </row>
    <row r="76" spans="1:10" ht="36.75" customHeight="1">
      <c r="A76" s="182"/>
      <c r="B76" s="187" t="s">
        <v>90</v>
      </c>
      <c r="C76" s="188" t="s">
        <v>91</v>
      </c>
      <c r="D76" s="189"/>
      <c r="E76" s="189"/>
      <c r="F76" s="195" t="s">
        <v>24</v>
      </c>
      <c r="G76" s="196"/>
      <c r="H76" s="196"/>
      <c r="I76" s="196">
        <f>'01 A Pol'!G64+'01 B Pol'!G25+'02 A Pol'!G43+'03 A Pol'!G44</f>
        <v>0</v>
      </c>
      <c r="J76" s="193" t="str">
        <f>IF(I86=0,"",I76/I86*100)</f>
        <v/>
      </c>
    </row>
    <row r="77" spans="1:10" ht="36.75" customHeight="1">
      <c r="A77" s="182"/>
      <c r="B77" s="187" t="s">
        <v>92</v>
      </c>
      <c r="C77" s="188" t="s">
        <v>93</v>
      </c>
      <c r="D77" s="189"/>
      <c r="E77" s="189"/>
      <c r="F77" s="195" t="s">
        <v>24</v>
      </c>
      <c r="G77" s="196"/>
      <c r="H77" s="196"/>
      <c r="I77" s="196">
        <f>'01 A Pol'!G77+'02 A Pol'!G46+'03 A Pol'!G47</f>
        <v>0</v>
      </c>
      <c r="J77" s="193" t="str">
        <f>IF(I86=0,"",I77/I86*100)</f>
        <v/>
      </c>
    </row>
    <row r="78" spans="1:10" ht="36.75" customHeight="1">
      <c r="A78" s="182"/>
      <c r="B78" s="187" t="s">
        <v>94</v>
      </c>
      <c r="C78" s="188" t="s">
        <v>95</v>
      </c>
      <c r="D78" s="189"/>
      <c r="E78" s="189"/>
      <c r="F78" s="195" t="s">
        <v>24</v>
      </c>
      <c r="G78" s="196"/>
      <c r="H78" s="196"/>
      <c r="I78" s="196">
        <f>'01 A Pol'!G81+'02 A Pol'!G50+'03 A Pol'!G51</f>
        <v>0</v>
      </c>
      <c r="J78" s="193" t="str">
        <f>IF(I86=0,"",I78/I86*100)</f>
        <v/>
      </c>
    </row>
    <row r="79" spans="1:10" ht="36.75" customHeight="1">
      <c r="A79" s="182"/>
      <c r="B79" s="187" t="s">
        <v>96</v>
      </c>
      <c r="C79" s="188" t="s">
        <v>97</v>
      </c>
      <c r="D79" s="189"/>
      <c r="E79" s="189"/>
      <c r="F79" s="195" t="s">
        <v>24</v>
      </c>
      <c r="G79" s="196"/>
      <c r="H79" s="196"/>
      <c r="I79" s="196">
        <f>'01 A Pol'!G85+'01 B Pol'!G37</f>
        <v>0</v>
      </c>
      <c r="J79" s="193" t="str">
        <f>IF(I86=0,"",I79/I86*100)</f>
        <v/>
      </c>
    </row>
    <row r="80" spans="1:10" ht="36.75" customHeight="1">
      <c r="A80" s="182"/>
      <c r="B80" s="187" t="s">
        <v>98</v>
      </c>
      <c r="C80" s="188" t="s">
        <v>99</v>
      </c>
      <c r="D80" s="189"/>
      <c r="E80" s="189"/>
      <c r="F80" s="195" t="s">
        <v>24</v>
      </c>
      <c r="G80" s="196"/>
      <c r="H80" s="196"/>
      <c r="I80" s="196">
        <f>'01 A Pol'!G88+'01 B Pol'!G41+'02 A Pol'!G55+'03 A Pol'!G57</f>
        <v>0</v>
      </c>
      <c r="J80" s="193" t="str">
        <f>IF(I86=0,"",I80/I86*100)</f>
        <v/>
      </c>
    </row>
    <row r="81" spans="1:10" ht="36.75" customHeight="1">
      <c r="A81" s="182"/>
      <c r="B81" s="187" t="s">
        <v>65</v>
      </c>
      <c r="C81" s="188" t="s">
        <v>65</v>
      </c>
      <c r="D81" s="189"/>
      <c r="E81" s="189"/>
      <c r="F81" s="195" t="s">
        <v>24</v>
      </c>
      <c r="G81" s="196"/>
      <c r="H81" s="196"/>
      <c r="I81" s="196">
        <f>'VRN VRN Pol'!G8</f>
        <v>0</v>
      </c>
      <c r="J81" s="193" t="str">
        <f>IF(I86=0,"",I81/I86*100)</f>
        <v/>
      </c>
    </row>
    <row r="82" spans="1:10" ht="36.75" customHeight="1">
      <c r="A82" s="182"/>
      <c r="B82" s="187" t="s">
        <v>100</v>
      </c>
      <c r="C82" s="188" t="s">
        <v>101</v>
      </c>
      <c r="D82" s="189"/>
      <c r="E82" s="189"/>
      <c r="F82" s="195" t="s">
        <v>25</v>
      </c>
      <c r="G82" s="196"/>
      <c r="H82" s="196"/>
      <c r="I82" s="196">
        <f>'01 A Pol'!G91+'02 A Pol'!G58+'03 A Pol'!G60</f>
        <v>0</v>
      </c>
      <c r="J82" s="193" t="str">
        <f>IF(I86=0,"",I82/I86*100)</f>
        <v/>
      </c>
    </row>
    <row r="83" spans="1:10" ht="36.75" customHeight="1">
      <c r="A83" s="182"/>
      <c r="B83" s="187" t="s">
        <v>102</v>
      </c>
      <c r="C83" s="188" t="s">
        <v>103</v>
      </c>
      <c r="D83" s="189"/>
      <c r="E83" s="189"/>
      <c r="F83" s="195" t="s">
        <v>25</v>
      </c>
      <c r="G83" s="196"/>
      <c r="H83" s="196"/>
      <c r="I83" s="196">
        <f>'01 A Pol'!G96+'02 A Pol'!G63+'03 A Pol'!G65</f>
        <v>0</v>
      </c>
      <c r="J83" s="193" t="str">
        <f>IF(I86=0,"",I83/I86*100)</f>
        <v/>
      </c>
    </row>
    <row r="84" spans="1:10" ht="36.75" customHeight="1">
      <c r="A84" s="182"/>
      <c r="B84" s="187" t="s">
        <v>104</v>
      </c>
      <c r="C84" s="188" t="s">
        <v>105</v>
      </c>
      <c r="D84" s="189"/>
      <c r="E84" s="189"/>
      <c r="F84" s="195" t="s">
        <v>25</v>
      </c>
      <c r="G84" s="196"/>
      <c r="H84" s="196"/>
      <c r="I84" s="196">
        <f>'01 B Pol'!G44</f>
        <v>0</v>
      </c>
      <c r="J84" s="193" t="str">
        <f>IF(I86=0,"",I84/I86*100)</f>
        <v/>
      </c>
    </row>
    <row r="85" spans="1:10" ht="36.75" customHeight="1">
      <c r="A85" s="182"/>
      <c r="B85" s="187" t="s">
        <v>106</v>
      </c>
      <c r="C85" s="188" t="s">
        <v>107</v>
      </c>
      <c r="D85" s="189"/>
      <c r="E85" s="189"/>
      <c r="F85" s="195" t="s">
        <v>108</v>
      </c>
      <c r="G85" s="196"/>
      <c r="H85" s="196"/>
      <c r="I85" s="196">
        <f>'01 A Pol'!G105+'01 B Pol'!G48</f>
        <v>0</v>
      </c>
      <c r="J85" s="193" t="str">
        <f>IF(I86=0,"",I85/I86*100)</f>
        <v/>
      </c>
    </row>
    <row r="86" spans="1:10" ht="25.5" customHeight="1">
      <c r="A86" s="183"/>
      <c r="B86" s="190" t="s">
        <v>1</v>
      </c>
      <c r="C86" s="191"/>
      <c r="D86" s="192"/>
      <c r="E86" s="192"/>
      <c r="F86" s="197"/>
      <c r="G86" s="198"/>
      <c r="H86" s="198"/>
      <c r="I86" s="198">
        <f>SUM(I73:I85)</f>
        <v>0</v>
      </c>
      <c r="J86" s="194">
        <f>SUM(J73:J85)</f>
        <v>0</v>
      </c>
    </row>
    <row r="87" spans="1:10">
      <c r="F87" s="135"/>
      <c r="G87" s="135"/>
      <c r="H87" s="135"/>
      <c r="I87" s="135"/>
      <c r="J87" s="136"/>
    </row>
    <row r="88" spans="1:10">
      <c r="F88" s="135"/>
      <c r="G88" s="135"/>
      <c r="H88" s="135"/>
      <c r="I88" s="135"/>
      <c r="J88" s="136"/>
    </row>
    <row r="89" spans="1:10">
      <c r="F89" s="135"/>
      <c r="G89" s="135"/>
      <c r="H89" s="135"/>
      <c r="I89" s="135"/>
      <c r="J89" s="136"/>
    </row>
  </sheetData>
  <sheetProtection password="DC9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83:E83"/>
    <mergeCell ref="C84:E84"/>
    <mergeCell ref="C85:E85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DC9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84</v>
      </c>
      <c r="C8" s="258" t="s">
        <v>85</v>
      </c>
      <c r="D8" s="233"/>
      <c r="E8" s="234"/>
      <c r="F8" s="235"/>
      <c r="G8" s="235">
        <f>SUMIF(AG9:AG53,"&lt;&gt;NOR",G9:G53)</f>
        <v>0</v>
      </c>
      <c r="H8" s="235"/>
      <c r="I8" s="235">
        <f>SUM(I9:I53)</f>
        <v>0</v>
      </c>
      <c r="J8" s="235"/>
      <c r="K8" s="235">
        <f>SUM(K9:K53)</f>
        <v>0</v>
      </c>
      <c r="L8" s="235"/>
      <c r="M8" s="235">
        <f>SUM(M9:M53)</f>
        <v>0</v>
      </c>
      <c r="N8" s="234"/>
      <c r="O8" s="234">
        <f>SUM(O9:O53)</f>
        <v>14.620000000000001</v>
      </c>
      <c r="P8" s="234"/>
      <c r="Q8" s="234">
        <f>SUM(Q9:Q53)</f>
        <v>9.66</v>
      </c>
      <c r="R8" s="235"/>
      <c r="S8" s="235"/>
      <c r="T8" s="236"/>
      <c r="U8" s="230"/>
      <c r="V8" s="230">
        <f>SUM(V9:V53)</f>
        <v>65.989999999999995</v>
      </c>
      <c r="W8" s="230"/>
      <c r="X8" s="230"/>
      <c r="AG8" t="s">
        <v>138</v>
      </c>
    </row>
    <row r="9" spans="1:60" ht="20.399999999999999" outlineLevel="1">
      <c r="A9" s="238">
        <v>1</v>
      </c>
      <c r="B9" s="239" t="s">
        <v>139</v>
      </c>
      <c r="C9" s="259" t="s">
        <v>140</v>
      </c>
      <c r="D9" s="240" t="s">
        <v>141</v>
      </c>
      <c r="E9" s="241">
        <v>70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0.13800000000000001</v>
      </c>
      <c r="Q9" s="241">
        <f>ROUND(E9*P9,2)</f>
        <v>9.66</v>
      </c>
      <c r="R9" s="243" t="s">
        <v>142</v>
      </c>
      <c r="S9" s="243" t="s">
        <v>143</v>
      </c>
      <c r="T9" s="244" t="s">
        <v>144</v>
      </c>
      <c r="U9" s="226">
        <v>0.16</v>
      </c>
      <c r="V9" s="226">
        <f>ROUND(E9*U9,2)</f>
        <v>11.2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0" t="s">
        <v>147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148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38">
        <v>2</v>
      </c>
      <c r="B11" s="239" t="s">
        <v>149</v>
      </c>
      <c r="C11" s="259" t="s">
        <v>150</v>
      </c>
      <c r="D11" s="240" t="s">
        <v>151</v>
      </c>
      <c r="E11" s="241">
        <v>6.3187499999999996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 t="s">
        <v>152</v>
      </c>
      <c r="S11" s="243" t="s">
        <v>143</v>
      </c>
      <c r="T11" s="244" t="s">
        <v>144</v>
      </c>
      <c r="U11" s="226">
        <v>0.37</v>
      </c>
      <c r="V11" s="226">
        <f>ROUND(E11*U11,2)</f>
        <v>2.34</v>
      </c>
      <c r="W11" s="226"/>
      <c r="X11" s="226" t="s">
        <v>145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146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0" t="s">
        <v>153</v>
      </c>
      <c r="D12" s="245"/>
      <c r="E12" s="245"/>
      <c r="F12" s="245"/>
      <c r="G12" s="245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148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154</v>
      </c>
      <c r="D13" s="228"/>
      <c r="E13" s="229">
        <v>2.1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155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61" t="s">
        <v>156</v>
      </c>
      <c r="D14" s="228"/>
      <c r="E14" s="229">
        <v>4.21875</v>
      </c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15"/>
      <c r="Z14" s="215"/>
      <c r="AA14" s="215"/>
      <c r="AB14" s="215"/>
      <c r="AC14" s="215"/>
      <c r="AD14" s="215"/>
      <c r="AE14" s="215"/>
      <c r="AF14" s="215"/>
      <c r="AG14" s="215" t="s">
        <v>155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38">
        <v>3</v>
      </c>
      <c r="B15" s="239" t="s">
        <v>157</v>
      </c>
      <c r="C15" s="259" t="s">
        <v>158</v>
      </c>
      <c r="D15" s="240" t="s">
        <v>151</v>
      </c>
      <c r="E15" s="241">
        <v>6.3187499999999996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 t="s">
        <v>152</v>
      </c>
      <c r="S15" s="243" t="s">
        <v>143</v>
      </c>
      <c r="T15" s="244" t="s">
        <v>144</v>
      </c>
      <c r="U15" s="226">
        <v>5.8000000000000003E-2</v>
      </c>
      <c r="V15" s="226">
        <f>ROUND(E15*U15,2)</f>
        <v>0.37</v>
      </c>
      <c r="W15" s="226"/>
      <c r="X15" s="226" t="s">
        <v>145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146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0" t="s">
        <v>153</v>
      </c>
      <c r="D16" s="245"/>
      <c r="E16" s="245"/>
      <c r="F16" s="245"/>
      <c r="G16" s="245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148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8">
        <v>4</v>
      </c>
      <c r="B17" s="239" t="s">
        <v>159</v>
      </c>
      <c r="C17" s="259" t="s">
        <v>160</v>
      </c>
      <c r="D17" s="240" t="s">
        <v>151</v>
      </c>
      <c r="E17" s="241">
        <v>6.3187499999999996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 t="s">
        <v>152</v>
      </c>
      <c r="S17" s="243" t="s">
        <v>143</v>
      </c>
      <c r="T17" s="244" t="s">
        <v>144</v>
      </c>
      <c r="U17" s="226">
        <v>1.0999999999999999E-2</v>
      </c>
      <c r="V17" s="226">
        <f>ROUND(E17*U17,2)</f>
        <v>7.0000000000000007E-2</v>
      </c>
      <c r="W17" s="226"/>
      <c r="X17" s="226" t="s">
        <v>145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146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0" t="s">
        <v>161</v>
      </c>
      <c r="D18" s="245"/>
      <c r="E18" s="245"/>
      <c r="F18" s="245"/>
      <c r="G18" s="245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148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0.399999999999999" outlineLevel="1">
      <c r="A19" s="238">
        <v>5</v>
      </c>
      <c r="B19" s="239" t="s">
        <v>162</v>
      </c>
      <c r="C19" s="259" t="s">
        <v>163</v>
      </c>
      <c r="D19" s="240" t="s">
        <v>151</v>
      </c>
      <c r="E19" s="241">
        <v>126.375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152</v>
      </c>
      <c r="S19" s="243" t="s">
        <v>143</v>
      </c>
      <c r="T19" s="244" t="s">
        <v>144</v>
      </c>
      <c r="U19" s="226">
        <v>0</v>
      </c>
      <c r="V19" s="226">
        <f>ROUND(E19*U19,2)</f>
        <v>0</v>
      </c>
      <c r="W19" s="226"/>
      <c r="X19" s="226" t="s">
        <v>145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146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0" t="s">
        <v>161</v>
      </c>
      <c r="D20" s="245"/>
      <c r="E20" s="245"/>
      <c r="F20" s="245"/>
      <c r="G20" s="245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148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1" t="s">
        <v>164</v>
      </c>
      <c r="D21" s="228"/>
      <c r="E21" s="229">
        <v>126.375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155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38">
        <v>6</v>
      </c>
      <c r="B22" s="239" t="s">
        <v>165</v>
      </c>
      <c r="C22" s="259" t="s">
        <v>166</v>
      </c>
      <c r="D22" s="240" t="s">
        <v>151</v>
      </c>
      <c r="E22" s="241">
        <v>14.296250000000001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 t="s">
        <v>152</v>
      </c>
      <c r="S22" s="243" t="s">
        <v>143</v>
      </c>
      <c r="T22" s="244" t="s">
        <v>144</v>
      </c>
      <c r="U22" s="226">
        <v>2.2000000000000002</v>
      </c>
      <c r="V22" s="226">
        <f>ROUND(E22*U22,2)</f>
        <v>31.45</v>
      </c>
      <c r="W22" s="226"/>
      <c r="X22" s="226" t="s">
        <v>145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146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60" t="s">
        <v>167</v>
      </c>
      <c r="D23" s="245"/>
      <c r="E23" s="245"/>
      <c r="F23" s="245"/>
      <c r="G23" s="245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15"/>
      <c r="Z23" s="215"/>
      <c r="AA23" s="215"/>
      <c r="AB23" s="215"/>
      <c r="AC23" s="215"/>
      <c r="AD23" s="215"/>
      <c r="AE23" s="215"/>
      <c r="AF23" s="215"/>
      <c r="AG23" s="215" t="s">
        <v>148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46" t="str">
        <f>C23</f>
        <v>sypaninou z vhodných hornin tř. 1 - 4 nebo materiálem, uloženým ve vzdálenosti do 30 m od vnějšího kraje objektu, pro jakoukoliv míru zhutnění,</v>
      </c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1" t="s">
        <v>168</v>
      </c>
      <c r="D24" s="228"/>
      <c r="E24" s="229">
        <v>1.40625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155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1" t="s">
        <v>169</v>
      </c>
      <c r="D25" s="228"/>
      <c r="E25" s="229">
        <v>1.64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155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1" t="s">
        <v>170</v>
      </c>
      <c r="D26" s="228"/>
      <c r="E26" s="229">
        <v>11.25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15"/>
      <c r="Z26" s="215"/>
      <c r="AA26" s="215"/>
      <c r="AB26" s="215"/>
      <c r="AC26" s="215"/>
      <c r="AD26" s="215"/>
      <c r="AE26" s="215"/>
      <c r="AF26" s="215"/>
      <c r="AG26" s="215" t="s">
        <v>155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38">
        <v>7</v>
      </c>
      <c r="B27" s="239" t="s">
        <v>171</v>
      </c>
      <c r="C27" s="259" t="s">
        <v>172</v>
      </c>
      <c r="D27" s="240" t="s">
        <v>151</v>
      </c>
      <c r="E27" s="241">
        <v>14.296250000000001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 t="s">
        <v>152</v>
      </c>
      <c r="S27" s="243" t="s">
        <v>143</v>
      </c>
      <c r="T27" s="244" t="s">
        <v>144</v>
      </c>
      <c r="U27" s="226">
        <v>0.997</v>
      </c>
      <c r="V27" s="226">
        <f>ROUND(E27*U27,2)</f>
        <v>14.25</v>
      </c>
      <c r="W27" s="226"/>
      <c r="X27" s="226" t="s">
        <v>145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146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22"/>
      <c r="B28" s="223"/>
      <c r="C28" s="260" t="s">
        <v>167</v>
      </c>
      <c r="D28" s="245"/>
      <c r="E28" s="245"/>
      <c r="F28" s="245"/>
      <c r="G28" s="245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15"/>
      <c r="Z28" s="215"/>
      <c r="AA28" s="215"/>
      <c r="AB28" s="215"/>
      <c r="AC28" s="215"/>
      <c r="AD28" s="215"/>
      <c r="AE28" s="215"/>
      <c r="AF28" s="215"/>
      <c r="AG28" s="215" t="s">
        <v>148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46" t="str">
        <f>C28</f>
        <v>sypaninou z vhodných hornin tř. 1 - 4 nebo materiálem, uloženým ve vzdálenosti do 30 m od vnějšího kraje objektu, pro jakoukoliv míru zhutnění,</v>
      </c>
      <c r="BB28" s="215"/>
      <c r="BC28" s="215"/>
      <c r="BD28" s="215"/>
      <c r="BE28" s="215"/>
      <c r="BF28" s="215"/>
      <c r="BG28" s="215"/>
      <c r="BH28" s="215"/>
    </row>
    <row r="29" spans="1:60" outlineLevel="1">
      <c r="A29" s="238">
        <v>8</v>
      </c>
      <c r="B29" s="239" t="s">
        <v>173</v>
      </c>
      <c r="C29" s="259" t="s">
        <v>174</v>
      </c>
      <c r="D29" s="240" t="s">
        <v>141</v>
      </c>
      <c r="E29" s="241">
        <v>70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 t="s">
        <v>152</v>
      </c>
      <c r="S29" s="243" t="s">
        <v>143</v>
      </c>
      <c r="T29" s="244" t="s">
        <v>144</v>
      </c>
      <c r="U29" s="226">
        <v>1.7999999999999999E-2</v>
      </c>
      <c r="V29" s="226">
        <f>ROUND(E29*U29,2)</f>
        <v>1.26</v>
      </c>
      <c r="W29" s="226"/>
      <c r="X29" s="226" t="s">
        <v>145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146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0" t="s">
        <v>175</v>
      </c>
      <c r="D30" s="245"/>
      <c r="E30" s="245"/>
      <c r="F30" s="245"/>
      <c r="G30" s="245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148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38">
        <v>9</v>
      </c>
      <c r="B31" s="239" t="s">
        <v>176</v>
      </c>
      <c r="C31" s="259" t="s">
        <v>177</v>
      </c>
      <c r="D31" s="240" t="s">
        <v>178</v>
      </c>
      <c r="E31" s="241">
        <v>184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 t="s">
        <v>179</v>
      </c>
      <c r="S31" s="243" t="s">
        <v>143</v>
      </c>
      <c r="T31" s="244" t="s">
        <v>144</v>
      </c>
      <c r="U31" s="226">
        <v>0.01</v>
      </c>
      <c r="V31" s="226">
        <f>ROUND(E31*U31,2)</f>
        <v>1.84</v>
      </c>
      <c r="W31" s="226"/>
      <c r="X31" s="226" t="s">
        <v>145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146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1" t="s">
        <v>180</v>
      </c>
      <c r="D32" s="228"/>
      <c r="E32" s="229">
        <v>108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155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1" t="s">
        <v>181</v>
      </c>
      <c r="D33" s="228"/>
      <c r="E33" s="229">
        <v>36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155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1" t="s">
        <v>182</v>
      </c>
      <c r="D34" s="228"/>
      <c r="E34" s="229">
        <v>40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155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38">
        <v>10</v>
      </c>
      <c r="B35" s="239" t="s">
        <v>183</v>
      </c>
      <c r="C35" s="259" t="s">
        <v>184</v>
      </c>
      <c r="D35" s="240" t="s">
        <v>178</v>
      </c>
      <c r="E35" s="241">
        <v>9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 t="s">
        <v>179</v>
      </c>
      <c r="S35" s="243" t="s">
        <v>143</v>
      </c>
      <c r="T35" s="244" t="s">
        <v>144</v>
      </c>
      <c r="U35" s="226">
        <v>0.35699999999999998</v>
      </c>
      <c r="V35" s="226">
        <f>ROUND(E35*U35,2)</f>
        <v>3.21</v>
      </c>
      <c r="W35" s="226"/>
      <c r="X35" s="226" t="s">
        <v>145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146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0" t="s">
        <v>185</v>
      </c>
      <c r="D36" s="245"/>
      <c r="E36" s="245"/>
      <c r="F36" s="245"/>
      <c r="G36" s="245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148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38">
        <v>11</v>
      </c>
      <c r="B37" s="239" t="s">
        <v>186</v>
      </c>
      <c r="C37" s="259" t="s">
        <v>187</v>
      </c>
      <c r="D37" s="240" t="s">
        <v>188</v>
      </c>
      <c r="E37" s="241">
        <v>12.637499999999999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3" t="s">
        <v>189</v>
      </c>
      <c r="S37" s="243" t="s">
        <v>143</v>
      </c>
      <c r="T37" s="244" t="s">
        <v>144</v>
      </c>
      <c r="U37" s="226">
        <v>0</v>
      </c>
      <c r="V37" s="226">
        <f>ROUND(E37*U37,2)</f>
        <v>0</v>
      </c>
      <c r="W37" s="226"/>
      <c r="X37" s="226" t="s">
        <v>145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146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1" t="s">
        <v>190</v>
      </c>
      <c r="D38" s="228"/>
      <c r="E38" s="229">
        <v>12.637499999999999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155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38">
        <v>12</v>
      </c>
      <c r="B39" s="239" t="s">
        <v>191</v>
      </c>
      <c r="C39" s="259" t="s">
        <v>192</v>
      </c>
      <c r="D39" s="240" t="s">
        <v>151</v>
      </c>
      <c r="E39" s="241">
        <v>0.70313000000000003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0.4</v>
      </c>
      <c r="O39" s="241">
        <f>ROUND(E39*N39,2)</f>
        <v>0.28000000000000003</v>
      </c>
      <c r="P39" s="241">
        <v>0</v>
      </c>
      <c r="Q39" s="241">
        <f>ROUND(E39*P39,2)</f>
        <v>0</v>
      </c>
      <c r="R39" s="243"/>
      <c r="S39" s="243" t="s">
        <v>193</v>
      </c>
      <c r="T39" s="244" t="s">
        <v>194</v>
      </c>
      <c r="U39" s="226">
        <v>0</v>
      </c>
      <c r="V39" s="226">
        <f>ROUND(E39*U39,2)</f>
        <v>0</v>
      </c>
      <c r="W39" s="226"/>
      <c r="X39" s="226" t="s">
        <v>145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146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1" t="s">
        <v>195</v>
      </c>
      <c r="D40" s="228"/>
      <c r="E40" s="229">
        <v>0.70313000000000003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155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38">
        <v>13</v>
      </c>
      <c r="B41" s="239" t="s">
        <v>196</v>
      </c>
      <c r="C41" s="259" t="s">
        <v>197</v>
      </c>
      <c r="D41" s="240" t="s">
        <v>178</v>
      </c>
      <c r="E41" s="241">
        <v>9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193</v>
      </c>
      <c r="T41" s="244" t="s">
        <v>194</v>
      </c>
      <c r="U41" s="226">
        <v>0</v>
      </c>
      <c r="V41" s="226">
        <f>ROUND(E41*U41,2)</f>
        <v>0</v>
      </c>
      <c r="W41" s="226"/>
      <c r="X41" s="226" t="s">
        <v>145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146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61" t="s">
        <v>198</v>
      </c>
      <c r="D42" s="228"/>
      <c r="E42" s="229">
        <v>9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15"/>
      <c r="Z42" s="215"/>
      <c r="AA42" s="215"/>
      <c r="AB42" s="215"/>
      <c r="AC42" s="215"/>
      <c r="AD42" s="215"/>
      <c r="AE42" s="215"/>
      <c r="AF42" s="215"/>
      <c r="AG42" s="215" t="s">
        <v>155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38">
        <v>14</v>
      </c>
      <c r="B43" s="239" t="s">
        <v>199</v>
      </c>
      <c r="C43" s="259" t="s">
        <v>200</v>
      </c>
      <c r="D43" s="240" t="s">
        <v>178</v>
      </c>
      <c r="E43" s="241">
        <v>18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21</v>
      </c>
      <c r="M43" s="243">
        <f>G43*(1+L43/100)</f>
        <v>0</v>
      </c>
      <c r="N43" s="241">
        <v>0</v>
      </c>
      <c r="O43" s="241">
        <f>ROUND(E43*N43,2)</f>
        <v>0</v>
      </c>
      <c r="P43" s="241">
        <v>0</v>
      </c>
      <c r="Q43" s="241">
        <f>ROUND(E43*P43,2)</f>
        <v>0</v>
      </c>
      <c r="R43" s="243"/>
      <c r="S43" s="243" t="s">
        <v>193</v>
      </c>
      <c r="T43" s="244" t="s">
        <v>194</v>
      </c>
      <c r="U43" s="226">
        <v>0</v>
      </c>
      <c r="V43" s="226">
        <f>ROUND(E43*U43,2)</f>
        <v>0</v>
      </c>
      <c r="W43" s="226"/>
      <c r="X43" s="226" t="s">
        <v>145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146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22"/>
      <c r="B44" s="223"/>
      <c r="C44" s="261" t="s">
        <v>201</v>
      </c>
      <c r="D44" s="228"/>
      <c r="E44" s="229">
        <v>18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15"/>
      <c r="Z44" s="215"/>
      <c r="AA44" s="215"/>
      <c r="AB44" s="215"/>
      <c r="AC44" s="215"/>
      <c r="AD44" s="215"/>
      <c r="AE44" s="215"/>
      <c r="AF44" s="215"/>
      <c r="AG44" s="215" t="s">
        <v>155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7">
        <v>15</v>
      </c>
      <c r="B45" s="248" t="s">
        <v>202</v>
      </c>
      <c r="C45" s="262" t="s">
        <v>203</v>
      </c>
      <c r="D45" s="249" t="s">
        <v>204</v>
      </c>
      <c r="E45" s="250">
        <v>1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193</v>
      </c>
      <c r="T45" s="253" t="s">
        <v>194</v>
      </c>
      <c r="U45" s="226">
        <v>0</v>
      </c>
      <c r="V45" s="226">
        <f>ROUND(E45*U45,2)</f>
        <v>0</v>
      </c>
      <c r="W45" s="226"/>
      <c r="X45" s="226" t="s">
        <v>145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146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47">
        <v>16</v>
      </c>
      <c r="B46" s="248" t="s">
        <v>205</v>
      </c>
      <c r="C46" s="262" t="s">
        <v>206</v>
      </c>
      <c r="D46" s="249" t="s">
        <v>178</v>
      </c>
      <c r="E46" s="250">
        <v>9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1.4999999999999999E-2</v>
      </c>
      <c r="O46" s="250">
        <f>ROUND(E46*N46,2)</f>
        <v>0.14000000000000001</v>
      </c>
      <c r="P46" s="250">
        <v>0</v>
      </c>
      <c r="Q46" s="250">
        <f>ROUND(E46*P46,2)</f>
        <v>0</v>
      </c>
      <c r="R46" s="252"/>
      <c r="S46" s="252" t="s">
        <v>193</v>
      </c>
      <c r="T46" s="253" t="s">
        <v>194</v>
      </c>
      <c r="U46" s="226">
        <v>0</v>
      </c>
      <c r="V46" s="226">
        <f>ROUND(E46*U46,2)</f>
        <v>0</v>
      </c>
      <c r="W46" s="226"/>
      <c r="X46" s="226" t="s">
        <v>207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208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47">
        <v>17</v>
      </c>
      <c r="B47" s="248" t="s">
        <v>209</v>
      </c>
      <c r="C47" s="262" t="s">
        <v>210</v>
      </c>
      <c r="D47" s="249" t="s">
        <v>178</v>
      </c>
      <c r="E47" s="250">
        <v>108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193</v>
      </c>
      <c r="T47" s="253" t="s">
        <v>194</v>
      </c>
      <c r="U47" s="226">
        <v>0</v>
      </c>
      <c r="V47" s="226">
        <f>ROUND(E47*U47,2)</f>
        <v>0</v>
      </c>
      <c r="W47" s="226"/>
      <c r="X47" s="226" t="s">
        <v>207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208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47">
        <v>18</v>
      </c>
      <c r="B48" s="248" t="s">
        <v>211</v>
      </c>
      <c r="C48" s="262" t="s">
        <v>212</v>
      </c>
      <c r="D48" s="249" t="s">
        <v>178</v>
      </c>
      <c r="E48" s="250">
        <v>36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193</v>
      </c>
      <c r="T48" s="253" t="s">
        <v>194</v>
      </c>
      <c r="U48" s="226">
        <v>0</v>
      </c>
      <c r="V48" s="226">
        <f>ROUND(E48*U48,2)</f>
        <v>0</v>
      </c>
      <c r="W48" s="226"/>
      <c r="X48" s="226" t="s">
        <v>207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208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7">
        <v>19</v>
      </c>
      <c r="B49" s="248" t="s">
        <v>213</v>
      </c>
      <c r="C49" s="262" t="s">
        <v>214</v>
      </c>
      <c r="D49" s="249" t="s">
        <v>178</v>
      </c>
      <c r="E49" s="250">
        <v>40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193</v>
      </c>
      <c r="T49" s="253" t="s">
        <v>194</v>
      </c>
      <c r="U49" s="226">
        <v>0</v>
      </c>
      <c r="V49" s="226">
        <f>ROUND(E49*U49,2)</f>
        <v>0</v>
      </c>
      <c r="W49" s="226"/>
      <c r="X49" s="226" t="s">
        <v>207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208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38">
        <v>20</v>
      </c>
      <c r="B50" s="239" t="s">
        <v>215</v>
      </c>
      <c r="C50" s="259" t="s">
        <v>216</v>
      </c>
      <c r="D50" s="240" t="s">
        <v>217</v>
      </c>
      <c r="E50" s="241">
        <v>11250</v>
      </c>
      <c r="F50" s="242"/>
      <c r="G50" s="243">
        <f>ROUND(E50*F50,2)</f>
        <v>0</v>
      </c>
      <c r="H50" s="242"/>
      <c r="I50" s="243">
        <f>ROUND(E50*H50,2)</f>
        <v>0</v>
      </c>
      <c r="J50" s="242"/>
      <c r="K50" s="243">
        <f>ROUND(E50*J50,2)</f>
        <v>0</v>
      </c>
      <c r="L50" s="243">
        <v>21</v>
      </c>
      <c r="M50" s="243">
        <f>G50*(1+L50/100)</f>
        <v>0</v>
      </c>
      <c r="N50" s="241">
        <v>1E-3</v>
      </c>
      <c r="O50" s="241">
        <f>ROUND(E50*N50,2)</f>
        <v>11.25</v>
      </c>
      <c r="P50" s="241">
        <v>0</v>
      </c>
      <c r="Q50" s="241">
        <f>ROUND(E50*P50,2)</f>
        <v>0</v>
      </c>
      <c r="R50" s="243"/>
      <c r="S50" s="243" t="s">
        <v>193</v>
      </c>
      <c r="T50" s="244" t="s">
        <v>194</v>
      </c>
      <c r="U50" s="226">
        <v>0</v>
      </c>
      <c r="V50" s="226">
        <f>ROUND(E50*U50,2)</f>
        <v>0</v>
      </c>
      <c r="W50" s="226"/>
      <c r="X50" s="226" t="s">
        <v>207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208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22"/>
      <c r="B51" s="223"/>
      <c r="C51" s="261" t="s">
        <v>218</v>
      </c>
      <c r="D51" s="228"/>
      <c r="E51" s="229">
        <v>11250</v>
      </c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15"/>
      <c r="Z51" s="215"/>
      <c r="AA51" s="215"/>
      <c r="AB51" s="215"/>
      <c r="AC51" s="215"/>
      <c r="AD51" s="215"/>
      <c r="AE51" s="215"/>
      <c r="AF51" s="215"/>
      <c r="AG51" s="215" t="s">
        <v>155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38">
        <v>21</v>
      </c>
      <c r="B52" s="239" t="s">
        <v>191</v>
      </c>
      <c r="C52" s="259" t="s">
        <v>219</v>
      </c>
      <c r="D52" s="240" t="s">
        <v>151</v>
      </c>
      <c r="E52" s="241">
        <v>1.64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1">
        <v>1.8</v>
      </c>
      <c r="O52" s="241">
        <f>ROUND(E52*N52,2)</f>
        <v>2.95</v>
      </c>
      <c r="P52" s="241">
        <v>0</v>
      </c>
      <c r="Q52" s="241">
        <f>ROUND(E52*P52,2)</f>
        <v>0</v>
      </c>
      <c r="R52" s="243"/>
      <c r="S52" s="243" t="s">
        <v>193</v>
      </c>
      <c r="T52" s="244" t="s">
        <v>194</v>
      </c>
      <c r="U52" s="226">
        <v>0</v>
      </c>
      <c r="V52" s="226">
        <f>ROUND(E52*U52,2)</f>
        <v>0</v>
      </c>
      <c r="W52" s="226"/>
      <c r="X52" s="226" t="s">
        <v>207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208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22"/>
      <c r="B53" s="223"/>
      <c r="C53" s="261" t="s">
        <v>169</v>
      </c>
      <c r="D53" s="228"/>
      <c r="E53" s="229">
        <v>1.64</v>
      </c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15"/>
      <c r="Z53" s="215"/>
      <c r="AA53" s="215"/>
      <c r="AB53" s="215"/>
      <c r="AC53" s="215"/>
      <c r="AD53" s="215"/>
      <c r="AE53" s="215"/>
      <c r="AF53" s="215"/>
      <c r="AG53" s="215" t="s">
        <v>155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>
      <c r="A54" s="231" t="s">
        <v>137</v>
      </c>
      <c r="B54" s="232" t="s">
        <v>86</v>
      </c>
      <c r="C54" s="258" t="s">
        <v>87</v>
      </c>
      <c r="D54" s="233"/>
      <c r="E54" s="234"/>
      <c r="F54" s="235"/>
      <c r="G54" s="235">
        <f>SUMIF(AG55:AG58,"&lt;&gt;NOR",G55:G58)</f>
        <v>0</v>
      </c>
      <c r="H54" s="235"/>
      <c r="I54" s="235">
        <f>SUM(I55:I58)</f>
        <v>0</v>
      </c>
      <c r="J54" s="235"/>
      <c r="K54" s="235">
        <f>SUM(K55:K58)</f>
        <v>0</v>
      </c>
      <c r="L54" s="235"/>
      <c r="M54" s="235">
        <f>SUM(M55:M58)</f>
        <v>0</v>
      </c>
      <c r="N54" s="234"/>
      <c r="O54" s="234">
        <f>SUM(O55:O58)</f>
        <v>0.01</v>
      </c>
      <c r="P54" s="234"/>
      <c r="Q54" s="234">
        <f>SUM(Q55:Q58)</f>
        <v>0</v>
      </c>
      <c r="R54" s="235"/>
      <c r="S54" s="235"/>
      <c r="T54" s="236"/>
      <c r="U54" s="230"/>
      <c r="V54" s="230">
        <f>SUM(V55:V58)</f>
        <v>0.56000000000000005</v>
      </c>
      <c r="W54" s="230"/>
      <c r="X54" s="230"/>
      <c r="AG54" t="s">
        <v>138</v>
      </c>
    </row>
    <row r="55" spans="1:60" outlineLevel="1">
      <c r="A55" s="238">
        <v>22</v>
      </c>
      <c r="B55" s="239" t="s">
        <v>220</v>
      </c>
      <c r="C55" s="259" t="s">
        <v>221</v>
      </c>
      <c r="D55" s="240" t="s">
        <v>141</v>
      </c>
      <c r="E55" s="241">
        <v>14.0625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1">
        <v>3.0000000000000001E-5</v>
      </c>
      <c r="O55" s="241">
        <f>ROUND(E55*N55,2)</f>
        <v>0</v>
      </c>
      <c r="P55" s="241">
        <v>0</v>
      </c>
      <c r="Q55" s="241">
        <f>ROUND(E55*P55,2)</f>
        <v>0</v>
      </c>
      <c r="R55" s="243" t="s">
        <v>222</v>
      </c>
      <c r="S55" s="243" t="s">
        <v>143</v>
      </c>
      <c r="T55" s="244" t="s">
        <v>144</v>
      </c>
      <c r="U55" s="226">
        <v>0.04</v>
      </c>
      <c r="V55" s="226">
        <f>ROUND(E55*U55,2)</f>
        <v>0.56000000000000005</v>
      </c>
      <c r="W55" s="226"/>
      <c r="X55" s="226" t="s">
        <v>145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146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22"/>
      <c r="B56" s="223"/>
      <c r="C56" s="261" t="s">
        <v>223</v>
      </c>
      <c r="D56" s="228"/>
      <c r="E56" s="229">
        <v>14.0625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15"/>
      <c r="Z56" s="215"/>
      <c r="AA56" s="215"/>
      <c r="AB56" s="215"/>
      <c r="AC56" s="215"/>
      <c r="AD56" s="215"/>
      <c r="AE56" s="215"/>
      <c r="AF56" s="215"/>
      <c r="AG56" s="215" t="s">
        <v>155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38">
        <v>23</v>
      </c>
      <c r="B57" s="239" t="s">
        <v>224</v>
      </c>
      <c r="C57" s="259" t="s">
        <v>225</v>
      </c>
      <c r="D57" s="240" t="s">
        <v>141</v>
      </c>
      <c r="E57" s="241">
        <v>16.875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2.9999999999999997E-4</v>
      </c>
      <c r="O57" s="241">
        <f>ROUND(E57*N57,2)</f>
        <v>0.01</v>
      </c>
      <c r="P57" s="241">
        <v>0</v>
      </c>
      <c r="Q57" s="241">
        <f>ROUND(E57*P57,2)</f>
        <v>0</v>
      </c>
      <c r="R57" s="243" t="s">
        <v>226</v>
      </c>
      <c r="S57" s="243" t="s">
        <v>143</v>
      </c>
      <c r="T57" s="244" t="s">
        <v>144</v>
      </c>
      <c r="U57" s="226">
        <v>0</v>
      </c>
      <c r="V57" s="226">
        <f>ROUND(E57*U57,2)</f>
        <v>0</v>
      </c>
      <c r="W57" s="226"/>
      <c r="X57" s="226" t="s">
        <v>207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208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22"/>
      <c r="B58" s="223"/>
      <c r="C58" s="261" t="s">
        <v>227</v>
      </c>
      <c r="D58" s="228"/>
      <c r="E58" s="229">
        <v>16.875</v>
      </c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15"/>
      <c r="Z58" s="215"/>
      <c r="AA58" s="215"/>
      <c r="AB58" s="215"/>
      <c r="AC58" s="215"/>
      <c r="AD58" s="215"/>
      <c r="AE58" s="215"/>
      <c r="AF58" s="215"/>
      <c r="AG58" s="215" t="s">
        <v>155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>
      <c r="A59" s="231" t="s">
        <v>137</v>
      </c>
      <c r="B59" s="232" t="s">
        <v>88</v>
      </c>
      <c r="C59" s="258" t="s">
        <v>89</v>
      </c>
      <c r="D59" s="233"/>
      <c r="E59" s="234"/>
      <c r="F59" s="235"/>
      <c r="G59" s="235">
        <f>SUMIF(AG60:AG63,"&lt;&gt;NOR",G60:G63)</f>
        <v>0</v>
      </c>
      <c r="H59" s="235"/>
      <c r="I59" s="235">
        <f>SUM(I60:I63)</f>
        <v>0</v>
      </c>
      <c r="J59" s="235"/>
      <c r="K59" s="235">
        <f>SUM(K60:K63)</f>
        <v>0</v>
      </c>
      <c r="L59" s="235"/>
      <c r="M59" s="235">
        <f>SUM(M60:M63)</f>
        <v>0</v>
      </c>
      <c r="N59" s="234"/>
      <c r="O59" s="234">
        <f>SUM(O60:O63)</f>
        <v>0.02</v>
      </c>
      <c r="P59" s="234"/>
      <c r="Q59" s="234">
        <f>SUM(Q60:Q63)</f>
        <v>0</v>
      </c>
      <c r="R59" s="235"/>
      <c r="S59" s="235"/>
      <c r="T59" s="236"/>
      <c r="U59" s="230"/>
      <c r="V59" s="230">
        <f>SUM(V60:V63)</f>
        <v>31.68</v>
      </c>
      <c r="W59" s="230"/>
      <c r="X59" s="230"/>
      <c r="AG59" t="s">
        <v>138</v>
      </c>
    </row>
    <row r="60" spans="1:60" outlineLevel="1">
      <c r="A60" s="238">
        <v>24</v>
      </c>
      <c r="B60" s="239" t="s">
        <v>228</v>
      </c>
      <c r="C60" s="259" t="s">
        <v>229</v>
      </c>
      <c r="D60" s="240" t="s">
        <v>178</v>
      </c>
      <c r="E60" s="241">
        <v>18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21</v>
      </c>
      <c r="M60" s="243">
        <f>G60*(1+L60/100)</f>
        <v>0</v>
      </c>
      <c r="N60" s="241">
        <v>1.2999999999999999E-3</v>
      </c>
      <c r="O60" s="241">
        <f>ROUND(E60*N60,2)</f>
        <v>0.02</v>
      </c>
      <c r="P60" s="241">
        <v>0</v>
      </c>
      <c r="Q60" s="241">
        <f>ROUND(E60*P60,2)</f>
        <v>0</v>
      </c>
      <c r="R60" s="243"/>
      <c r="S60" s="243" t="s">
        <v>193</v>
      </c>
      <c r="T60" s="244" t="s">
        <v>194</v>
      </c>
      <c r="U60" s="226">
        <v>1.76</v>
      </c>
      <c r="V60" s="226">
        <f>ROUND(E60*U60,2)</f>
        <v>31.68</v>
      </c>
      <c r="W60" s="226"/>
      <c r="X60" s="226" t="s">
        <v>145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146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22"/>
      <c r="B61" s="223"/>
      <c r="C61" s="261" t="s">
        <v>230</v>
      </c>
      <c r="D61" s="228"/>
      <c r="E61" s="229">
        <v>18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15"/>
      <c r="Z61" s="215"/>
      <c r="AA61" s="215"/>
      <c r="AB61" s="215"/>
      <c r="AC61" s="215"/>
      <c r="AD61" s="215"/>
      <c r="AE61" s="215"/>
      <c r="AF61" s="215"/>
      <c r="AG61" s="215" t="s">
        <v>155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ht="20.399999999999999" outlineLevel="1">
      <c r="A62" s="238">
        <v>25</v>
      </c>
      <c r="B62" s="239" t="s">
        <v>231</v>
      </c>
      <c r="C62" s="259" t="s">
        <v>232</v>
      </c>
      <c r="D62" s="240" t="s">
        <v>233</v>
      </c>
      <c r="E62" s="241">
        <v>5.4</v>
      </c>
      <c r="F62" s="242"/>
      <c r="G62" s="243">
        <f>ROUND(E62*F62,2)</f>
        <v>0</v>
      </c>
      <c r="H62" s="242"/>
      <c r="I62" s="243">
        <f>ROUND(E62*H62,2)</f>
        <v>0</v>
      </c>
      <c r="J62" s="242"/>
      <c r="K62" s="243">
        <f>ROUND(E62*J62,2)</f>
        <v>0</v>
      </c>
      <c r="L62" s="243">
        <v>21</v>
      </c>
      <c r="M62" s="243">
        <f>G62*(1+L62/100)</f>
        <v>0</v>
      </c>
      <c r="N62" s="241">
        <v>6.3000000000000003E-4</v>
      </c>
      <c r="O62" s="241">
        <f>ROUND(E62*N62,2)</f>
        <v>0</v>
      </c>
      <c r="P62" s="241">
        <v>0</v>
      </c>
      <c r="Q62" s="241">
        <f>ROUND(E62*P62,2)</f>
        <v>0</v>
      </c>
      <c r="R62" s="243" t="s">
        <v>226</v>
      </c>
      <c r="S62" s="243" t="s">
        <v>143</v>
      </c>
      <c r="T62" s="244" t="s">
        <v>144</v>
      </c>
      <c r="U62" s="226">
        <v>0</v>
      </c>
      <c r="V62" s="226">
        <f>ROUND(E62*U62,2)</f>
        <v>0</v>
      </c>
      <c r="W62" s="226"/>
      <c r="X62" s="226" t="s">
        <v>207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208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22"/>
      <c r="B63" s="223"/>
      <c r="C63" s="261" t="s">
        <v>234</v>
      </c>
      <c r="D63" s="228"/>
      <c r="E63" s="229">
        <v>5.4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15"/>
      <c r="Z63" s="215"/>
      <c r="AA63" s="215"/>
      <c r="AB63" s="215"/>
      <c r="AC63" s="215"/>
      <c r="AD63" s="215"/>
      <c r="AE63" s="215"/>
      <c r="AF63" s="215"/>
      <c r="AG63" s="215" t="s">
        <v>155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>
      <c r="A64" s="231" t="s">
        <v>137</v>
      </c>
      <c r="B64" s="232" t="s">
        <v>90</v>
      </c>
      <c r="C64" s="258" t="s">
        <v>91</v>
      </c>
      <c r="D64" s="233"/>
      <c r="E64" s="234"/>
      <c r="F64" s="235"/>
      <c r="G64" s="235">
        <f>SUMIF(AG65:AG76,"&lt;&gt;NOR",G65:G76)</f>
        <v>0</v>
      </c>
      <c r="H64" s="235"/>
      <c r="I64" s="235">
        <f>SUM(I65:I76)</f>
        <v>0</v>
      </c>
      <c r="J64" s="235"/>
      <c r="K64" s="235">
        <f>SUM(K65:K76)</f>
        <v>0</v>
      </c>
      <c r="L64" s="235"/>
      <c r="M64" s="235">
        <f>SUM(M65:M76)</f>
        <v>0</v>
      </c>
      <c r="N64" s="234"/>
      <c r="O64" s="234">
        <f>SUM(O65:O76)</f>
        <v>18.77</v>
      </c>
      <c r="P64" s="234"/>
      <c r="Q64" s="234">
        <f>SUM(Q65:Q76)</f>
        <v>0</v>
      </c>
      <c r="R64" s="235"/>
      <c r="S64" s="235"/>
      <c r="T64" s="236"/>
      <c r="U64" s="230"/>
      <c r="V64" s="230">
        <f>SUM(V65:V76)</f>
        <v>61.52</v>
      </c>
      <c r="W64" s="230"/>
      <c r="X64" s="230"/>
      <c r="AG64" t="s">
        <v>138</v>
      </c>
    </row>
    <row r="65" spans="1:60" ht="20.399999999999999" outlineLevel="1">
      <c r="A65" s="238">
        <v>26</v>
      </c>
      <c r="B65" s="239" t="s">
        <v>235</v>
      </c>
      <c r="C65" s="259" t="s">
        <v>236</v>
      </c>
      <c r="D65" s="240" t="s">
        <v>141</v>
      </c>
      <c r="E65" s="241">
        <v>14.0625</v>
      </c>
      <c r="F65" s="242"/>
      <c r="G65" s="243">
        <f>ROUND(E65*F65,2)</f>
        <v>0</v>
      </c>
      <c r="H65" s="242"/>
      <c r="I65" s="243">
        <f>ROUND(E65*H65,2)</f>
        <v>0</v>
      </c>
      <c r="J65" s="242"/>
      <c r="K65" s="243">
        <f>ROUND(E65*J65,2)</f>
        <v>0</v>
      </c>
      <c r="L65" s="243">
        <v>21</v>
      </c>
      <c r="M65" s="243">
        <f>G65*(1+L65/100)</f>
        <v>0</v>
      </c>
      <c r="N65" s="241">
        <v>0.28799999999999998</v>
      </c>
      <c r="O65" s="241">
        <f>ROUND(E65*N65,2)</f>
        <v>4.05</v>
      </c>
      <c r="P65" s="241">
        <v>0</v>
      </c>
      <c r="Q65" s="241">
        <f>ROUND(E65*P65,2)</f>
        <v>0</v>
      </c>
      <c r="R65" s="243" t="s">
        <v>142</v>
      </c>
      <c r="S65" s="243" t="s">
        <v>143</v>
      </c>
      <c r="T65" s="244" t="s">
        <v>144</v>
      </c>
      <c r="U65" s="226">
        <v>0.02</v>
      </c>
      <c r="V65" s="226">
        <f>ROUND(E65*U65,2)</f>
        <v>0.28000000000000003</v>
      </c>
      <c r="W65" s="226"/>
      <c r="X65" s="226" t="s">
        <v>145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146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22"/>
      <c r="B66" s="223"/>
      <c r="C66" s="261" t="s">
        <v>223</v>
      </c>
      <c r="D66" s="228"/>
      <c r="E66" s="229">
        <v>14.0625</v>
      </c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15"/>
      <c r="Z66" s="215"/>
      <c r="AA66" s="215"/>
      <c r="AB66" s="215"/>
      <c r="AC66" s="215"/>
      <c r="AD66" s="215"/>
      <c r="AE66" s="215"/>
      <c r="AF66" s="215"/>
      <c r="AG66" s="215" t="s">
        <v>155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0.399999999999999" outlineLevel="1">
      <c r="A67" s="238">
        <v>27</v>
      </c>
      <c r="B67" s="239" t="s">
        <v>237</v>
      </c>
      <c r="C67" s="259" t="s">
        <v>238</v>
      </c>
      <c r="D67" s="240" t="s">
        <v>141</v>
      </c>
      <c r="E67" s="241">
        <v>14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21</v>
      </c>
      <c r="M67" s="243">
        <f>G67*(1+L67/100)</f>
        <v>0</v>
      </c>
      <c r="N67" s="241">
        <v>0.378</v>
      </c>
      <c r="O67" s="241">
        <f>ROUND(E67*N67,2)</f>
        <v>5.29</v>
      </c>
      <c r="P67" s="241">
        <v>0</v>
      </c>
      <c r="Q67" s="241">
        <f>ROUND(E67*P67,2)</f>
        <v>0</v>
      </c>
      <c r="R67" s="243" t="s">
        <v>142</v>
      </c>
      <c r="S67" s="243" t="s">
        <v>143</v>
      </c>
      <c r="T67" s="244" t="s">
        <v>144</v>
      </c>
      <c r="U67" s="226">
        <v>0.03</v>
      </c>
      <c r="V67" s="226">
        <f>ROUND(E67*U67,2)</f>
        <v>0.42</v>
      </c>
      <c r="W67" s="226"/>
      <c r="X67" s="226" t="s">
        <v>145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146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22"/>
      <c r="B68" s="223"/>
      <c r="C68" s="261" t="s">
        <v>239</v>
      </c>
      <c r="D68" s="228"/>
      <c r="E68" s="229">
        <v>14</v>
      </c>
      <c r="F68" s="226"/>
      <c r="G68" s="226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15"/>
      <c r="Z68" s="215"/>
      <c r="AA68" s="215"/>
      <c r="AB68" s="215"/>
      <c r="AC68" s="215"/>
      <c r="AD68" s="215"/>
      <c r="AE68" s="215"/>
      <c r="AF68" s="215"/>
      <c r="AG68" s="215" t="s">
        <v>155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38">
        <v>28</v>
      </c>
      <c r="B69" s="239" t="s">
        <v>240</v>
      </c>
      <c r="C69" s="259" t="s">
        <v>241</v>
      </c>
      <c r="D69" s="240" t="s">
        <v>141</v>
      </c>
      <c r="E69" s="241">
        <v>86.4</v>
      </c>
      <c r="F69" s="242"/>
      <c r="G69" s="243">
        <f>ROUND(E69*F69,2)</f>
        <v>0</v>
      </c>
      <c r="H69" s="242"/>
      <c r="I69" s="243">
        <f>ROUND(E69*H69,2)</f>
        <v>0</v>
      </c>
      <c r="J69" s="242"/>
      <c r="K69" s="243">
        <f>ROUND(E69*J69,2)</f>
        <v>0</v>
      </c>
      <c r="L69" s="243">
        <v>21</v>
      </c>
      <c r="M69" s="243">
        <f>G69*(1+L69/100)</f>
        <v>0</v>
      </c>
      <c r="N69" s="241">
        <v>7.3899999999999993E-2</v>
      </c>
      <c r="O69" s="241">
        <f>ROUND(E69*N69,2)</f>
        <v>6.38</v>
      </c>
      <c r="P69" s="241">
        <v>0</v>
      </c>
      <c r="Q69" s="241">
        <f>ROUND(E69*P69,2)</f>
        <v>0</v>
      </c>
      <c r="R69" s="243" t="s">
        <v>142</v>
      </c>
      <c r="S69" s="243" t="s">
        <v>143</v>
      </c>
      <c r="T69" s="244" t="s">
        <v>144</v>
      </c>
      <c r="U69" s="226">
        <v>0.48</v>
      </c>
      <c r="V69" s="226">
        <f>ROUND(E69*U69,2)</f>
        <v>41.47</v>
      </c>
      <c r="W69" s="226"/>
      <c r="X69" s="226" t="s">
        <v>145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146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1" outlineLevel="1">
      <c r="A70" s="222"/>
      <c r="B70" s="223"/>
      <c r="C70" s="260" t="s">
        <v>242</v>
      </c>
      <c r="D70" s="245"/>
      <c r="E70" s="245"/>
      <c r="F70" s="245"/>
      <c r="G70" s="245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15"/>
      <c r="Z70" s="215"/>
      <c r="AA70" s="215"/>
      <c r="AB70" s="215"/>
      <c r="AC70" s="215"/>
      <c r="AD70" s="215"/>
      <c r="AE70" s="215"/>
      <c r="AF70" s="215"/>
      <c r="AG70" s="215" t="s">
        <v>148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46" t="str">
        <f>C70</f>
        <v>s provedením lože z kameniva drceného, s vyplněním spár, s dvojitým hutněním a se smetením přebytečného materiálu na krajnici. S dodáním hmot pro lože a výplň spár.</v>
      </c>
      <c r="BB70" s="215"/>
      <c r="BC70" s="215"/>
      <c r="BD70" s="215"/>
      <c r="BE70" s="215"/>
      <c r="BF70" s="215"/>
      <c r="BG70" s="215"/>
      <c r="BH70" s="215"/>
    </row>
    <row r="71" spans="1:60" outlineLevel="1">
      <c r="A71" s="222"/>
      <c r="B71" s="223"/>
      <c r="C71" s="261" t="s">
        <v>243</v>
      </c>
      <c r="D71" s="228"/>
      <c r="E71" s="229">
        <v>70</v>
      </c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15"/>
      <c r="Z71" s="215"/>
      <c r="AA71" s="215"/>
      <c r="AB71" s="215"/>
      <c r="AC71" s="215"/>
      <c r="AD71" s="215"/>
      <c r="AE71" s="215"/>
      <c r="AF71" s="215"/>
      <c r="AG71" s="215" t="s">
        <v>155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22"/>
      <c r="B72" s="223"/>
      <c r="C72" s="261" t="s">
        <v>244</v>
      </c>
      <c r="D72" s="228"/>
      <c r="E72" s="229">
        <v>16.399999999999999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15"/>
      <c r="Z72" s="215"/>
      <c r="AA72" s="215"/>
      <c r="AB72" s="215"/>
      <c r="AC72" s="215"/>
      <c r="AD72" s="215"/>
      <c r="AE72" s="215"/>
      <c r="AF72" s="215"/>
      <c r="AG72" s="215" t="s">
        <v>155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38">
        <v>29</v>
      </c>
      <c r="B73" s="239" t="s">
        <v>245</v>
      </c>
      <c r="C73" s="259" t="s">
        <v>246</v>
      </c>
      <c r="D73" s="240" t="s">
        <v>233</v>
      </c>
      <c r="E73" s="241">
        <v>45</v>
      </c>
      <c r="F73" s="242"/>
      <c r="G73" s="243">
        <f>ROUND(E73*F73,2)</f>
        <v>0</v>
      </c>
      <c r="H73" s="242"/>
      <c r="I73" s="243">
        <f>ROUND(E73*H73,2)</f>
        <v>0</v>
      </c>
      <c r="J73" s="242"/>
      <c r="K73" s="243">
        <f>ROUND(E73*J73,2)</f>
        <v>0</v>
      </c>
      <c r="L73" s="243">
        <v>21</v>
      </c>
      <c r="M73" s="243">
        <f>G73*(1+L73/100)</f>
        <v>0</v>
      </c>
      <c r="N73" s="241">
        <v>3.6000000000000002E-4</v>
      </c>
      <c r="O73" s="241">
        <f>ROUND(E73*N73,2)</f>
        <v>0.02</v>
      </c>
      <c r="P73" s="241">
        <v>0</v>
      </c>
      <c r="Q73" s="241">
        <f>ROUND(E73*P73,2)</f>
        <v>0</v>
      </c>
      <c r="R73" s="243" t="s">
        <v>142</v>
      </c>
      <c r="S73" s="243" t="s">
        <v>143</v>
      </c>
      <c r="T73" s="244" t="s">
        <v>144</v>
      </c>
      <c r="U73" s="226">
        <v>0.43</v>
      </c>
      <c r="V73" s="226">
        <f>ROUND(E73*U73,2)</f>
        <v>19.350000000000001</v>
      </c>
      <c r="W73" s="226"/>
      <c r="X73" s="226" t="s">
        <v>145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146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22"/>
      <c r="B74" s="223"/>
      <c r="C74" s="261" t="s">
        <v>247</v>
      </c>
      <c r="D74" s="228"/>
      <c r="E74" s="229">
        <v>45</v>
      </c>
      <c r="F74" s="226"/>
      <c r="G74" s="226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15"/>
      <c r="Z74" s="215"/>
      <c r="AA74" s="215"/>
      <c r="AB74" s="215"/>
      <c r="AC74" s="215"/>
      <c r="AD74" s="215"/>
      <c r="AE74" s="215"/>
      <c r="AF74" s="215"/>
      <c r="AG74" s="215" t="s">
        <v>155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38">
        <v>30</v>
      </c>
      <c r="B75" s="239" t="s">
        <v>248</v>
      </c>
      <c r="C75" s="259" t="s">
        <v>249</v>
      </c>
      <c r="D75" s="240" t="s">
        <v>141</v>
      </c>
      <c r="E75" s="241">
        <v>17.22</v>
      </c>
      <c r="F75" s="242"/>
      <c r="G75" s="243">
        <f>ROUND(E75*F75,2)</f>
        <v>0</v>
      </c>
      <c r="H75" s="242"/>
      <c r="I75" s="243">
        <f>ROUND(E75*H75,2)</f>
        <v>0</v>
      </c>
      <c r="J75" s="242"/>
      <c r="K75" s="243">
        <f>ROUND(E75*J75,2)</f>
        <v>0</v>
      </c>
      <c r="L75" s="243">
        <v>21</v>
      </c>
      <c r="M75" s="243">
        <f>G75*(1+L75/100)</f>
        <v>0</v>
      </c>
      <c r="N75" s="241">
        <v>0.17599999999999999</v>
      </c>
      <c r="O75" s="241">
        <f>ROUND(E75*N75,2)</f>
        <v>3.03</v>
      </c>
      <c r="P75" s="241">
        <v>0</v>
      </c>
      <c r="Q75" s="241">
        <f>ROUND(E75*P75,2)</f>
        <v>0</v>
      </c>
      <c r="R75" s="243"/>
      <c r="S75" s="243" t="s">
        <v>193</v>
      </c>
      <c r="T75" s="244" t="s">
        <v>194</v>
      </c>
      <c r="U75" s="226">
        <v>0</v>
      </c>
      <c r="V75" s="226">
        <f>ROUND(E75*U75,2)</f>
        <v>0</v>
      </c>
      <c r="W75" s="226"/>
      <c r="X75" s="226" t="s">
        <v>207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208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22"/>
      <c r="B76" s="223"/>
      <c r="C76" s="261" t="s">
        <v>250</v>
      </c>
      <c r="D76" s="228"/>
      <c r="E76" s="229">
        <v>17.22</v>
      </c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15"/>
      <c r="Z76" s="215"/>
      <c r="AA76" s="215"/>
      <c r="AB76" s="215"/>
      <c r="AC76" s="215"/>
      <c r="AD76" s="215"/>
      <c r="AE76" s="215"/>
      <c r="AF76" s="215"/>
      <c r="AG76" s="215" t="s">
        <v>155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>
      <c r="A77" s="231" t="s">
        <v>137</v>
      </c>
      <c r="B77" s="232" t="s">
        <v>92</v>
      </c>
      <c r="C77" s="258" t="s">
        <v>93</v>
      </c>
      <c r="D77" s="233"/>
      <c r="E77" s="234"/>
      <c r="F77" s="235"/>
      <c r="G77" s="235">
        <f>SUMIF(AG78:AG80,"&lt;&gt;NOR",G78:G80)</f>
        <v>0</v>
      </c>
      <c r="H77" s="235"/>
      <c r="I77" s="235">
        <f>SUM(I78:I80)</f>
        <v>0</v>
      </c>
      <c r="J77" s="235"/>
      <c r="K77" s="235">
        <f>SUM(K78:K80)</f>
        <v>0</v>
      </c>
      <c r="L77" s="235"/>
      <c r="M77" s="235">
        <f>SUM(M78:M80)</f>
        <v>0</v>
      </c>
      <c r="N77" s="234"/>
      <c r="O77" s="234">
        <f>SUM(O78:O80)</f>
        <v>7.0000000000000007E-2</v>
      </c>
      <c r="P77" s="234"/>
      <c r="Q77" s="234">
        <f>SUM(Q78:Q80)</f>
        <v>0</v>
      </c>
      <c r="R77" s="235"/>
      <c r="S77" s="235"/>
      <c r="T77" s="236"/>
      <c r="U77" s="230"/>
      <c r="V77" s="230">
        <f>SUM(V78:V80)</f>
        <v>0.95</v>
      </c>
      <c r="W77" s="230"/>
      <c r="X77" s="230"/>
      <c r="AG77" t="s">
        <v>138</v>
      </c>
    </row>
    <row r="78" spans="1:60" outlineLevel="1">
      <c r="A78" s="238">
        <v>31</v>
      </c>
      <c r="B78" s="239" t="s">
        <v>251</v>
      </c>
      <c r="C78" s="259" t="s">
        <v>252</v>
      </c>
      <c r="D78" s="240" t="s">
        <v>188</v>
      </c>
      <c r="E78" s="241">
        <v>6.2440000000000002E-2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21</v>
      </c>
      <c r="M78" s="243">
        <f>G78*(1+L78/100)</f>
        <v>0</v>
      </c>
      <c r="N78" s="241">
        <v>1.0662499999999999</v>
      </c>
      <c r="O78" s="241">
        <f>ROUND(E78*N78,2)</f>
        <v>7.0000000000000007E-2</v>
      </c>
      <c r="P78" s="241">
        <v>0</v>
      </c>
      <c r="Q78" s="241">
        <f>ROUND(E78*P78,2)</f>
        <v>0</v>
      </c>
      <c r="R78" s="243" t="s">
        <v>253</v>
      </c>
      <c r="S78" s="243" t="s">
        <v>143</v>
      </c>
      <c r="T78" s="244" t="s">
        <v>144</v>
      </c>
      <c r="U78" s="226">
        <v>15.23</v>
      </c>
      <c r="V78" s="226">
        <f>ROUND(E78*U78,2)</f>
        <v>0.95</v>
      </c>
      <c r="W78" s="226"/>
      <c r="X78" s="226" t="s">
        <v>145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146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22"/>
      <c r="B79" s="223"/>
      <c r="C79" s="260" t="s">
        <v>254</v>
      </c>
      <c r="D79" s="245"/>
      <c r="E79" s="245"/>
      <c r="F79" s="245"/>
      <c r="G79" s="245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15"/>
      <c r="Z79" s="215"/>
      <c r="AA79" s="215"/>
      <c r="AB79" s="215"/>
      <c r="AC79" s="215"/>
      <c r="AD79" s="215"/>
      <c r="AE79" s="215"/>
      <c r="AF79" s="215"/>
      <c r="AG79" s="215" t="s">
        <v>148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22"/>
      <c r="B80" s="223"/>
      <c r="C80" s="261" t="s">
        <v>255</v>
      </c>
      <c r="D80" s="228"/>
      <c r="E80" s="229">
        <v>6.2440000000000002E-2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15"/>
      <c r="Z80" s="215"/>
      <c r="AA80" s="215"/>
      <c r="AB80" s="215"/>
      <c r="AC80" s="215"/>
      <c r="AD80" s="215"/>
      <c r="AE80" s="215"/>
      <c r="AF80" s="215"/>
      <c r="AG80" s="215" t="s">
        <v>155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>
      <c r="A81" s="231" t="s">
        <v>137</v>
      </c>
      <c r="B81" s="232" t="s">
        <v>94</v>
      </c>
      <c r="C81" s="258" t="s">
        <v>95</v>
      </c>
      <c r="D81" s="233"/>
      <c r="E81" s="234"/>
      <c r="F81" s="235"/>
      <c r="G81" s="235">
        <f>SUMIF(AG82:AG84,"&lt;&gt;NOR",G82:G84)</f>
        <v>0</v>
      </c>
      <c r="H81" s="235"/>
      <c r="I81" s="235">
        <f>SUM(I82:I84)</f>
        <v>0</v>
      </c>
      <c r="J81" s="235"/>
      <c r="K81" s="235">
        <f>SUM(K82:K84)</f>
        <v>0</v>
      </c>
      <c r="L81" s="235"/>
      <c r="M81" s="235">
        <f>SUM(M82:M84)</f>
        <v>0</v>
      </c>
      <c r="N81" s="234"/>
      <c r="O81" s="234">
        <f>SUM(O82:O84)</f>
        <v>9.2700000000000014</v>
      </c>
      <c r="P81" s="234"/>
      <c r="Q81" s="234">
        <f>SUM(Q82:Q84)</f>
        <v>0</v>
      </c>
      <c r="R81" s="235"/>
      <c r="S81" s="235"/>
      <c r="T81" s="236"/>
      <c r="U81" s="230"/>
      <c r="V81" s="230">
        <f>SUM(V82:V84)</f>
        <v>5.67</v>
      </c>
      <c r="W81" s="230"/>
      <c r="X81" s="230"/>
      <c r="AG81" t="s">
        <v>138</v>
      </c>
    </row>
    <row r="82" spans="1:60" outlineLevel="1">
      <c r="A82" s="238">
        <v>32</v>
      </c>
      <c r="B82" s="239" t="s">
        <v>256</v>
      </c>
      <c r="C82" s="259" t="s">
        <v>257</v>
      </c>
      <c r="D82" s="240" t="s">
        <v>178</v>
      </c>
      <c r="E82" s="241">
        <v>9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21</v>
      </c>
      <c r="M82" s="243">
        <f>G82*(1+L82/100)</f>
        <v>0</v>
      </c>
      <c r="N82" s="241">
        <v>8.9499999999999996E-2</v>
      </c>
      <c r="O82" s="241">
        <f>ROUND(E82*N82,2)</f>
        <v>0.81</v>
      </c>
      <c r="P82" s="241">
        <v>0</v>
      </c>
      <c r="Q82" s="241">
        <f>ROUND(E82*P82,2)</f>
        <v>0</v>
      </c>
      <c r="R82" s="243"/>
      <c r="S82" s="243" t="s">
        <v>193</v>
      </c>
      <c r="T82" s="244" t="s">
        <v>144</v>
      </c>
      <c r="U82" s="226">
        <v>0.63</v>
      </c>
      <c r="V82" s="226">
        <f>ROUND(E82*U82,2)</f>
        <v>5.67</v>
      </c>
      <c r="W82" s="226"/>
      <c r="X82" s="226" t="s">
        <v>145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146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22"/>
      <c r="B83" s="223"/>
      <c r="C83" s="261" t="s">
        <v>258</v>
      </c>
      <c r="D83" s="228"/>
      <c r="E83" s="229">
        <v>9</v>
      </c>
      <c r="F83" s="226"/>
      <c r="G83" s="226"/>
      <c r="H83" s="226"/>
      <c r="I83" s="226"/>
      <c r="J83" s="226"/>
      <c r="K83" s="226"/>
      <c r="L83" s="226"/>
      <c r="M83" s="226"/>
      <c r="N83" s="225"/>
      <c r="O83" s="225"/>
      <c r="P83" s="225"/>
      <c r="Q83" s="225"/>
      <c r="R83" s="226"/>
      <c r="S83" s="226"/>
      <c r="T83" s="226"/>
      <c r="U83" s="226"/>
      <c r="V83" s="226"/>
      <c r="W83" s="226"/>
      <c r="X83" s="226"/>
      <c r="Y83" s="215"/>
      <c r="Z83" s="215"/>
      <c r="AA83" s="215"/>
      <c r="AB83" s="215"/>
      <c r="AC83" s="215"/>
      <c r="AD83" s="215"/>
      <c r="AE83" s="215"/>
      <c r="AF83" s="215"/>
      <c r="AG83" s="215" t="s">
        <v>155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47">
        <v>33</v>
      </c>
      <c r="B84" s="248" t="s">
        <v>259</v>
      </c>
      <c r="C84" s="262" t="s">
        <v>260</v>
      </c>
      <c r="D84" s="249" t="s">
        <v>178</v>
      </c>
      <c r="E84" s="250">
        <v>9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0">
        <v>0.94</v>
      </c>
      <c r="O84" s="250">
        <f>ROUND(E84*N84,2)</f>
        <v>8.4600000000000009</v>
      </c>
      <c r="P84" s="250">
        <v>0</v>
      </c>
      <c r="Q84" s="250">
        <f>ROUND(E84*P84,2)</f>
        <v>0</v>
      </c>
      <c r="R84" s="252"/>
      <c r="S84" s="252" t="s">
        <v>193</v>
      </c>
      <c r="T84" s="253" t="s">
        <v>194</v>
      </c>
      <c r="U84" s="226">
        <v>0</v>
      </c>
      <c r="V84" s="226">
        <f>ROUND(E84*U84,2)</f>
        <v>0</v>
      </c>
      <c r="W84" s="226"/>
      <c r="X84" s="226" t="s">
        <v>207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208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>
      <c r="A85" s="231" t="s">
        <v>137</v>
      </c>
      <c r="B85" s="232" t="s">
        <v>96</v>
      </c>
      <c r="C85" s="258" t="s">
        <v>97</v>
      </c>
      <c r="D85" s="233"/>
      <c r="E85" s="234"/>
      <c r="F85" s="235"/>
      <c r="G85" s="235">
        <f>SUMIF(AG86:AG87,"&lt;&gt;NOR",G86:G87)</f>
        <v>0</v>
      </c>
      <c r="H85" s="235"/>
      <c r="I85" s="235">
        <f>SUM(I86:I87)</f>
        <v>0</v>
      </c>
      <c r="J85" s="235"/>
      <c r="K85" s="235">
        <f>SUM(K86:K87)</f>
        <v>0</v>
      </c>
      <c r="L85" s="235"/>
      <c r="M85" s="235">
        <f>SUM(M86:M87)</f>
        <v>0</v>
      </c>
      <c r="N85" s="234"/>
      <c r="O85" s="234">
        <f>SUM(O86:O87)</f>
        <v>0</v>
      </c>
      <c r="P85" s="234"/>
      <c r="Q85" s="234">
        <f>SUM(Q86:Q87)</f>
        <v>0</v>
      </c>
      <c r="R85" s="235"/>
      <c r="S85" s="235"/>
      <c r="T85" s="236"/>
      <c r="U85" s="230"/>
      <c r="V85" s="230">
        <f>SUM(V86:V87)</f>
        <v>8.0500000000000007</v>
      </c>
      <c r="W85" s="230"/>
      <c r="X85" s="230"/>
      <c r="AG85" t="s">
        <v>138</v>
      </c>
    </row>
    <row r="86" spans="1:60" ht="20.399999999999999" outlineLevel="1">
      <c r="A86" s="238">
        <v>34</v>
      </c>
      <c r="B86" s="239" t="s">
        <v>261</v>
      </c>
      <c r="C86" s="259" t="s">
        <v>262</v>
      </c>
      <c r="D86" s="240" t="s">
        <v>141</v>
      </c>
      <c r="E86" s="241">
        <v>70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21</v>
      </c>
      <c r="M86" s="243">
        <f>G86*(1+L86/100)</f>
        <v>0</v>
      </c>
      <c r="N86" s="241">
        <v>0</v>
      </c>
      <c r="O86" s="241">
        <f>ROUND(E86*N86,2)</f>
        <v>0</v>
      </c>
      <c r="P86" s="241">
        <v>0</v>
      </c>
      <c r="Q86" s="241">
        <f>ROUND(E86*P86,2)</f>
        <v>0</v>
      </c>
      <c r="R86" s="243" t="s">
        <v>142</v>
      </c>
      <c r="S86" s="243" t="s">
        <v>143</v>
      </c>
      <c r="T86" s="244" t="s">
        <v>144</v>
      </c>
      <c r="U86" s="226">
        <v>0.115</v>
      </c>
      <c r="V86" s="226">
        <f>ROUND(E86*U86,2)</f>
        <v>8.0500000000000007</v>
      </c>
      <c r="W86" s="226"/>
      <c r="X86" s="226" t="s">
        <v>145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146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21" outlineLevel="1">
      <c r="A87" s="222"/>
      <c r="B87" s="223"/>
      <c r="C87" s="260" t="s">
        <v>263</v>
      </c>
      <c r="D87" s="245"/>
      <c r="E87" s="245"/>
      <c r="F87" s="245"/>
      <c r="G87" s="245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15"/>
      <c r="Z87" s="215"/>
      <c r="AA87" s="215"/>
      <c r="AB87" s="215"/>
      <c r="AC87" s="215"/>
      <c r="AD87" s="215"/>
      <c r="AE87" s="215"/>
      <c r="AF87" s="215"/>
      <c r="AG87" s="215" t="s">
        <v>148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46" t="str">
        <f>C87</f>
        <v>krajníků, desek nebo panelů od spojovacího materiálu s odklizením a uložením očištěných hmot a spojovacího materiálu na skládku na vzdálenost do 10 m</v>
      </c>
      <c r="BB87" s="215"/>
      <c r="BC87" s="215"/>
      <c r="BD87" s="215"/>
      <c r="BE87" s="215"/>
      <c r="BF87" s="215"/>
      <c r="BG87" s="215"/>
      <c r="BH87" s="215"/>
    </row>
    <row r="88" spans="1:60">
      <c r="A88" s="231" t="s">
        <v>137</v>
      </c>
      <c r="B88" s="232" t="s">
        <v>98</v>
      </c>
      <c r="C88" s="258" t="s">
        <v>99</v>
      </c>
      <c r="D88" s="233"/>
      <c r="E88" s="234"/>
      <c r="F88" s="235"/>
      <c r="G88" s="235">
        <f>SUMIF(AG89:AG90,"&lt;&gt;NOR",G89:G90)</f>
        <v>0</v>
      </c>
      <c r="H88" s="235"/>
      <c r="I88" s="235">
        <f>SUM(I89:I90)</f>
        <v>0</v>
      </c>
      <c r="J88" s="235"/>
      <c r="K88" s="235">
        <f>SUM(K89:K90)</f>
        <v>0</v>
      </c>
      <c r="L88" s="235"/>
      <c r="M88" s="235">
        <f>SUM(M89:M90)</f>
        <v>0</v>
      </c>
      <c r="N88" s="234"/>
      <c r="O88" s="234">
        <f>SUM(O89:O90)</f>
        <v>0</v>
      </c>
      <c r="P88" s="234"/>
      <c r="Q88" s="234">
        <f>SUM(Q89:Q90)</f>
        <v>0</v>
      </c>
      <c r="R88" s="235"/>
      <c r="S88" s="235"/>
      <c r="T88" s="236"/>
      <c r="U88" s="230"/>
      <c r="V88" s="230">
        <f>SUM(V89:V90)</f>
        <v>83.38</v>
      </c>
      <c r="W88" s="230"/>
      <c r="X88" s="230"/>
      <c r="AG88" t="s">
        <v>138</v>
      </c>
    </row>
    <row r="89" spans="1:60" outlineLevel="1">
      <c r="A89" s="238">
        <v>35</v>
      </c>
      <c r="B89" s="239" t="s">
        <v>264</v>
      </c>
      <c r="C89" s="259" t="s">
        <v>265</v>
      </c>
      <c r="D89" s="240" t="s">
        <v>188</v>
      </c>
      <c r="E89" s="241">
        <v>42.756500000000003</v>
      </c>
      <c r="F89" s="242"/>
      <c r="G89" s="243">
        <f>ROUND(E89*F89,2)</f>
        <v>0</v>
      </c>
      <c r="H89" s="242"/>
      <c r="I89" s="243">
        <f>ROUND(E89*H89,2)</f>
        <v>0</v>
      </c>
      <c r="J89" s="242"/>
      <c r="K89" s="243">
        <f>ROUND(E89*J89,2)</f>
        <v>0</v>
      </c>
      <c r="L89" s="243">
        <v>21</v>
      </c>
      <c r="M89" s="243">
        <f>G89*(1+L89/100)</f>
        <v>0</v>
      </c>
      <c r="N89" s="241">
        <v>0</v>
      </c>
      <c r="O89" s="241">
        <f>ROUND(E89*N89,2)</f>
        <v>0</v>
      </c>
      <c r="P89" s="241">
        <v>0</v>
      </c>
      <c r="Q89" s="241">
        <f>ROUND(E89*P89,2)</f>
        <v>0</v>
      </c>
      <c r="R89" s="243" t="s">
        <v>142</v>
      </c>
      <c r="S89" s="243" t="s">
        <v>143</v>
      </c>
      <c r="T89" s="244" t="s">
        <v>144</v>
      </c>
      <c r="U89" s="226">
        <v>1.95</v>
      </c>
      <c r="V89" s="226">
        <f>ROUND(E89*U89,2)</f>
        <v>83.38</v>
      </c>
      <c r="W89" s="226"/>
      <c r="X89" s="226" t="s">
        <v>266</v>
      </c>
      <c r="Y89" s="215"/>
      <c r="Z89" s="215"/>
      <c r="AA89" s="215"/>
      <c r="AB89" s="215"/>
      <c r="AC89" s="215"/>
      <c r="AD89" s="215"/>
      <c r="AE89" s="215"/>
      <c r="AF89" s="215"/>
      <c r="AG89" s="215" t="s">
        <v>267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22"/>
      <c r="B90" s="223"/>
      <c r="C90" s="260" t="s">
        <v>268</v>
      </c>
      <c r="D90" s="245"/>
      <c r="E90" s="245"/>
      <c r="F90" s="245"/>
      <c r="G90" s="245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15"/>
      <c r="Z90" s="215"/>
      <c r="AA90" s="215"/>
      <c r="AB90" s="215"/>
      <c r="AC90" s="215"/>
      <c r="AD90" s="215"/>
      <c r="AE90" s="215"/>
      <c r="AF90" s="215"/>
      <c r="AG90" s="215" t="s">
        <v>148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>
      <c r="A91" s="231" t="s">
        <v>137</v>
      </c>
      <c r="B91" s="232" t="s">
        <v>100</v>
      </c>
      <c r="C91" s="258" t="s">
        <v>101</v>
      </c>
      <c r="D91" s="233"/>
      <c r="E91" s="234"/>
      <c r="F91" s="235"/>
      <c r="G91" s="235">
        <f>SUMIF(AG92:AG95,"&lt;&gt;NOR",G92:G95)</f>
        <v>0</v>
      </c>
      <c r="H91" s="235"/>
      <c r="I91" s="235">
        <f>SUM(I92:I95)</f>
        <v>0</v>
      </c>
      <c r="J91" s="235"/>
      <c r="K91" s="235">
        <f>SUM(K92:K95)</f>
        <v>0</v>
      </c>
      <c r="L91" s="235"/>
      <c r="M91" s="235">
        <f>SUM(M92:M95)</f>
        <v>0</v>
      </c>
      <c r="N91" s="234"/>
      <c r="O91" s="234">
        <f>SUM(O92:O95)</f>
        <v>0.01</v>
      </c>
      <c r="P91" s="234"/>
      <c r="Q91" s="234">
        <f>SUM(Q92:Q95)</f>
        <v>0</v>
      </c>
      <c r="R91" s="235"/>
      <c r="S91" s="235"/>
      <c r="T91" s="236"/>
      <c r="U91" s="230"/>
      <c r="V91" s="230">
        <f>SUM(V92:V95)</f>
        <v>5.76</v>
      </c>
      <c r="W91" s="230"/>
      <c r="X91" s="230"/>
      <c r="AG91" t="s">
        <v>138</v>
      </c>
    </row>
    <row r="92" spans="1:60" outlineLevel="1">
      <c r="A92" s="238">
        <v>36</v>
      </c>
      <c r="B92" s="239" t="s">
        <v>269</v>
      </c>
      <c r="C92" s="259" t="s">
        <v>270</v>
      </c>
      <c r="D92" s="240" t="s">
        <v>141</v>
      </c>
      <c r="E92" s="241">
        <v>36</v>
      </c>
      <c r="F92" s="242"/>
      <c r="G92" s="243">
        <f>ROUND(E92*F92,2)</f>
        <v>0</v>
      </c>
      <c r="H92" s="242"/>
      <c r="I92" s="243">
        <f>ROUND(E92*H92,2)</f>
        <v>0</v>
      </c>
      <c r="J92" s="242"/>
      <c r="K92" s="243">
        <f>ROUND(E92*J92,2)</f>
        <v>0</v>
      </c>
      <c r="L92" s="243">
        <v>21</v>
      </c>
      <c r="M92" s="243">
        <f>G92*(1+L92/100)</f>
        <v>0</v>
      </c>
      <c r="N92" s="241">
        <v>1.7000000000000001E-4</v>
      </c>
      <c r="O92" s="241">
        <f>ROUND(E92*N92,2)</f>
        <v>0.01</v>
      </c>
      <c r="P92" s="241">
        <v>0</v>
      </c>
      <c r="Q92" s="241">
        <f>ROUND(E92*P92,2)</f>
        <v>0</v>
      </c>
      <c r="R92" s="243"/>
      <c r="S92" s="243" t="s">
        <v>193</v>
      </c>
      <c r="T92" s="244" t="s">
        <v>144</v>
      </c>
      <c r="U92" s="226">
        <v>0.16</v>
      </c>
      <c r="V92" s="226">
        <f>ROUND(E92*U92,2)</f>
        <v>5.76</v>
      </c>
      <c r="W92" s="226"/>
      <c r="X92" s="226" t="s">
        <v>145</v>
      </c>
      <c r="Y92" s="215"/>
      <c r="Z92" s="215"/>
      <c r="AA92" s="215"/>
      <c r="AB92" s="215"/>
      <c r="AC92" s="215"/>
      <c r="AD92" s="215"/>
      <c r="AE92" s="215"/>
      <c r="AF92" s="215"/>
      <c r="AG92" s="215" t="s">
        <v>146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22"/>
      <c r="B93" s="223"/>
      <c r="C93" s="261" t="s">
        <v>271</v>
      </c>
      <c r="D93" s="228"/>
      <c r="E93" s="229">
        <v>36</v>
      </c>
      <c r="F93" s="226"/>
      <c r="G93" s="226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15"/>
      <c r="Z93" s="215"/>
      <c r="AA93" s="215"/>
      <c r="AB93" s="215"/>
      <c r="AC93" s="215"/>
      <c r="AD93" s="215"/>
      <c r="AE93" s="215"/>
      <c r="AF93" s="215"/>
      <c r="AG93" s="215" t="s">
        <v>155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22">
        <v>37</v>
      </c>
      <c r="B94" s="223" t="s">
        <v>272</v>
      </c>
      <c r="C94" s="263" t="s">
        <v>273</v>
      </c>
      <c r="D94" s="224" t="s">
        <v>0</v>
      </c>
      <c r="E94" s="254"/>
      <c r="F94" s="227"/>
      <c r="G94" s="226">
        <f>ROUND(E94*F94,2)</f>
        <v>0</v>
      </c>
      <c r="H94" s="227"/>
      <c r="I94" s="226">
        <f>ROUND(E94*H94,2)</f>
        <v>0</v>
      </c>
      <c r="J94" s="227"/>
      <c r="K94" s="226">
        <f>ROUND(E94*J94,2)</f>
        <v>0</v>
      </c>
      <c r="L94" s="226">
        <v>21</v>
      </c>
      <c r="M94" s="226">
        <f>G94*(1+L94/100)</f>
        <v>0</v>
      </c>
      <c r="N94" s="225">
        <v>0</v>
      </c>
      <c r="O94" s="225">
        <f>ROUND(E94*N94,2)</f>
        <v>0</v>
      </c>
      <c r="P94" s="225">
        <v>0</v>
      </c>
      <c r="Q94" s="225">
        <f>ROUND(E94*P94,2)</f>
        <v>0</v>
      </c>
      <c r="R94" s="226" t="s">
        <v>274</v>
      </c>
      <c r="S94" s="226" t="s">
        <v>143</v>
      </c>
      <c r="T94" s="226" t="s">
        <v>144</v>
      </c>
      <c r="U94" s="226">
        <v>0</v>
      </c>
      <c r="V94" s="226">
        <f>ROUND(E94*U94,2)</f>
        <v>0</v>
      </c>
      <c r="W94" s="226"/>
      <c r="X94" s="226" t="s">
        <v>266</v>
      </c>
      <c r="Y94" s="215"/>
      <c r="Z94" s="215"/>
      <c r="AA94" s="215"/>
      <c r="AB94" s="215"/>
      <c r="AC94" s="215"/>
      <c r="AD94" s="215"/>
      <c r="AE94" s="215"/>
      <c r="AF94" s="215"/>
      <c r="AG94" s="215" t="s">
        <v>267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22"/>
      <c r="B95" s="223"/>
      <c r="C95" s="264" t="s">
        <v>275</v>
      </c>
      <c r="D95" s="255"/>
      <c r="E95" s="255"/>
      <c r="F95" s="255"/>
      <c r="G95" s="255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15"/>
      <c r="Z95" s="215"/>
      <c r="AA95" s="215"/>
      <c r="AB95" s="215"/>
      <c r="AC95" s="215"/>
      <c r="AD95" s="215"/>
      <c r="AE95" s="215"/>
      <c r="AF95" s="215"/>
      <c r="AG95" s="215" t="s">
        <v>148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>
      <c r="A96" s="231" t="s">
        <v>137</v>
      </c>
      <c r="B96" s="232" t="s">
        <v>102</v>
      </c>
      <c r="C96" s="258" t="s">
        <v>103</v>
      </c>
      <c r="D96" s="233"/>
      <c r="E96" s="234"/>
      <c r="F96" s="235"/>
      <c r="G96" s="235">
        <f>SUMIF(AG97:AG104,"&lt;&gt;NOR",G97:G104)</f>
        <v>0</v>
      </c>
      <c r="H96" s="235"/>
      <c r="I96" s="235">
        <f>SUM(I97:I104)</f>
        <v>0</v>
      </c>
      <c r="J96" s="235"/>
      <c r="K96" s="235">
        <f>SUM(K97:K104)</f>
        <v>0</v>
      </c>
      <c r="L96" s="235"/>
      <c r="M96" s="235">
        <f>SUM(M97:M104)</f>
        <v>0</v>
      </c>
      <c r="N96" s="234"/>
      <c r="O96" s="234">
        <f>SUM(O97:O104)</f>
        <v>0.03</v>
      </c>
      <c r="P96" s="234"/>
      <c r="Q96" s="234">
        <f>SUM(Q97:Q104)</f>
        <v>0</v>
      </c>
      <c r="R96" s="235"/>
      <c r="S96" s="235"/>
      <c r="T96" s="236"/>
      <c r="U96" s="230"/>
      <c r="V96" s="230">
        <f>SUM(V97:V104)</f>
        <v>5.76</v>
      </c>
      <c r="W96" s="230"/>
      <c r="X96" s="230"/>
      <c r="AG96" t="s">
        <v>138</v>
      </c>
    </row>
    <row r="97" spans="1:60" outlineLevel="1">
      <c r="A97" s="238">
        <v>38</v>
      </c>
      <c r="B97" s="239" t="s">
        <v>276</v>
      </c>
      <c r="C97" s="259" t="s">
        <v>277</v>
      </c>
      <c r="D97" s="240" t="s">
        <v>141</v>
      </c>
      <c r="E97" s="241">
        <v>36</v>
      </c>
      <c r="F97" s="242"/>
      <c r="G97" s="243">
        <f>ROUND(E97*F97,2)</f>
        <v>0</v>
      </c>
      <c r="H97" s="242"/>
      <c r="I97" s="243">
        <f>ROUND(E97*H97,2)</f>
        <v>0</v>
      </c>
      <c r="J97" s="242"/>
      <c r="K97" s="243">
        <f>ROUND(E97*J97,2)</f>
        <v>0</v>
      </c>
      <c r="L97" s="243">
        <v>21</v>
      </c>
      <c r="M97" s="243">
        <f>G97*(1+L97/100)</f>
        <v>0</v>
      </c>
      <c r="N97" s="241">
        <v>2.3000000000000001E-4</v>
      </c>
      <c r="O97" s="241">
        <f>ROUND(E97*N97,2)</f>
        <v>0.01</v>
      </c>
      <c r="P97" s="241">
        <v>0</v>
      </c>
      <c r="Q97" s="241">
        <f>ROUND(E97*P97,2)</f>
        <v>0</v>
      </c>
      <c r="R97" s="243" t="s">
        <v>278</v>
      </c>
      <c r="S97" s="243" t="s">
        <v>143</v>
      </c>
      <c r="T97" s="244" t="s">
        <v>144</v>
      </c>
      <c r="U97" s="226">
        <v>0.16</v>
      </c>
      <c r="V97" s="226">
        <f>ROUND(E97*U97,2)</f>
        <v>5.76</v>
      </c>
      <c r="W97" s="226"/>
      <c r="X97" s="226" t="s">
        <v>145</v>
      </c>
      <c r="Y97" s="215"/>
      <c r="Z97" s="215"/>
      <c r="AA97" s="215"/>
      <c r="AB97" s="215"/>
      <c r="AC97" s="215"/>
      <c r="AD97" s="215"/>
      <c r="AE97" s="215"/>
      <c r="AF97" s="215"/>
      <c r="AG97" s="215" t="s">
        <v>146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22"/>
      <c r="B98" s="223"/>
      <c r="C98" s="265" t="s">
        <v>304</v>
      </c>
      <c r="D98" s="256"/>
      <c r="E98" s="256"/>
      <c r="F98" s="256"/>
      <c r="G98" s="256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15"/>
      <c r="Z98" s="215"/>
      <c r="AA98" s="215"/>
      <c r="AB98" s="215"/>
      <c r="AC98" s="215"/>
      <c r="AD98" s="215"/>
      <c r="AE98" s="215"/>
      <c r="AF98" s="215"/>
      <c r="AG98" s="215" t="s">
        <v>279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22"/>
      <c r="B99" s="223"/>
      <c r="C99" s="266" t="s">
        <v>280</v>
      </c>
      <c r="D99" s="257"/>
      <c r="E99" s="257"/>
      <c r="F99" s="257"/>
      <c r="G99" s="257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15"/>
      <c r="Z99" s="215"/>
      <c r="AA99" s="215"/>
      <c r="AB99" s="215"/>
      <c r="AC99" s="215"/>
      <c r="AD99" s="215"/>
      <c r="AE99" s="215"/>
      <c r="AF99" s="215"/>
      <c r="AG99" s="215" t="s">
        <v>279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22"/>
      <c r="B100" s="223"/>
      <c r="C100" s="261" t="s">
        <v>281</v>
      </c>
      <c r="D100" s="228"/>
      <c r="E100" s="229">
        <v>36</v>
      </c>
      <c r="F100" s="226"/>
      <c r="G100" s="226"/>
      <c r="H100" s="226"/>
      <c r="I100" s="226"/>
      <c r="J100" s="226"/>
      <c r="K100" s="226"/>
      <c r="L100" s="226"/>
      <c r="M100" s="226"/>
      <c r="N100" s="225"/>
      <c r="O100" s="225"/>
      <c r="P100" s="225"/>
      <c r="Q100" s="225"/>
      <c r="R100" s="226"/>
      <c r="S100" s="226"/>
      <c r="T100" s="226"/>
      <c r="U100" s="226"/>
      <c r="V100" s="226"/>
      <c r="W100" s="226"/>
      <c r="X100" s="226"/>
      <c r="Y100" s="215"/>
      <c r="Z100" s="215"/>
      <c r="AA100" s="215"/>
      <c r="AB100" s="215"/>
      <c r="AC100" s="215"/>
      <c r="AD100" s="215"/>
      <c r="AE100" s="215"/>
      <c r="AF100" s="215"/>
      <c r="AG100" s="215" t="s">
        <v>155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ht="20.399999999999999" outlineLevel="1">
      <c r="A101" s="238">
        <v>39</v>
      </c>
      <c r="B101" s="239" t="s">
        <v>282</v>
      </c>
      <c r="C101" s="259" t="s">
        <v>283</v>
      </c>
      <c r="D101" s="240" t="s">
        <v>151</v>
      </c>
      <c r="E101" s="241">
        <v>0.79200000000000004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21</v>
      </c>
      <c r="M101" s="243">
        <f>G101*(1+L101/100)</f>
        <v>0</v>
      </c>
      <c r="N101" s="241">
        <v>0.03</v>
      </c>
      <c r="O101" s="241">
        <f>ROUND(E101*N101,2)</f>
        <v>0.02</v>
      </c>
      <c r="P101" s="241">
        <v>0</v>
      </c>
      <c r="Q101" s="241">
        <f>ROUND(E101*P101,2)</f>
        <v>0</v>
      </c>
      <c r="R101" s="243" t="s">
        <v>226</v>
      </c>
      <c r="S101" s="243" t="s">
        <v>143</v>
      </c>
      <c r="T101" s="244" t="s">
        <v>144</v>
      </c>
      <c r="U101" s="226">
        <v>0</v>
      </c>
      <c r="V101" s="226">
        <f>ROUND(E101*U101,2)</f>
        <v>0</v>
      </c>
      <c r="W101" s="226"/>
      <c r="X101" s="226" t="s">
        <v>207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208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22"/>
      <c r="B102" s="223"/>
      <c r="C102" s="261" t="s">
        <v>284</v>
      </c>
      <c r="D102" s="228"/>
      <c r="E102" s="229">
        <v>0.79200000000000004</v>
      </c>
      <c r="F102" s="226"/>
      <c r="G102" s="226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155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22">
        <v>40</v>
      </c>
      <c r="B103" s="223" t="s">
        <v>285</v>
      </c>
      <c r="C103" s="263" t="s">
        <v>286</v>
      </c>
      <c r="D103" s="224" t="s">
        <v>0</v>
      </c>
      <c r="E103" s="254"/>
      <c r="F103" s="227"/>
      <c r="G103" s="226">
        <f>ROUND(E103*F103,2)</f>
        <v>0</v>
      </c>
      <c r="H103" s="227"/>
      <c r="I103" s="226">
        <f>ROUND(E103*H103,2)</f>
        <v>0</v>
      </c>
      <c r="J103" s="227"/>
      <c r="K103" s="226">
        <f>ROUND(E103*J103,2)</f>
        <v>0</v>
      </c>
      <c r="L103" s="226">
        <v>21</v>
      </c>
      <c r="M103" s="226">
        <f>G103*(1+L103/100)</f>
        <v>0</v>
      </c>
      <c r="N103" s="225">
        <v>0</v>
      </c>
      <c r="O103" s="225">
        <f>ROUND(E103*N103,2)</f>
        <v>0</v>
      </c>
      <c r="P103" s="225">
        <v>0</v>
      </c>
      <c r="Q103" s="225">
        <f>ROUND(E103*P103,2)</f>
        <v>0</v>
      </c>
      <c r="R103" s="226" t="s">
        <v>278</v>
      </c>
      <c r="S103" s="226" t="s">
        <v>143</v>
      </c>
      <c r="T103" s="226" t="s">
        <v>144</v>
      </c>
      <c r="U103" s="226">
        <v>0</v>
      </c>
      <c r="V103" s="226">
        <f>ROUND(E103*U103,2)</f>
        <v>0</v>
      </c>
      <c r="W103" s="226"/>
      <c r="X103" s="226" t="s">
        <v>266</v>
      </c>
      <c r="Y103" s="215"/>
      <c r="Z103" s="215"/>
      <c r="AA103" s="215"/>
      <c r="AB103" s="215"/>
      <c r="AC103" s="215"/>
      <c r="AD103" s="215"/>
      <c r="AE103" s="215"/>
      <c r="AF103" s="215"/>
      <c r="AG103" s="215" t="s">
        <v>267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22"/>
      <c r="B104" s="223"/>
      <c r="C104" s="264" t="s">
        <v>287</v>
      </c>
      <c r="D104" s="255"/>
      <c r="E104" s="255"/>
      <c r="F104" s="255"/>
      <c r="G104" s="255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148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>
      <c r="A105" s="231" t="s">
        <v>137</v>
      </c>
      <c r="B105" s="232" t="s">
        <v>106</v>
      </c>
      <c r="C105" s="258" t="s">
        <v>107</v>
      </c>
      <c r="D105" s="233"/>
      <c r="E105" s="234"/>
      <c r="F105" s="235"/>
      <c r="G105" s="235">
        <f>SUMIF(AG106:AG115,"&lt;&gt;NOR",G106:G115)</f>
        <v>0</v>
      </c>
      <c r="H105" s="235"/>
      <c r="I105" s="235">
        <f>SUM(I106:I115)</f>
        <v>0</v>
      </c>
      <c r="J105" s="235"/>
      <c r="K105" s="235">
        <f>SUM(K106:K115)</f>
        <v>0</v>
      </c>
      <c r="L105" s="235"/>
      <c r="M105" s="235">
        <f>SUM(M106:M115)</f>
        <v>0</v>
      </c>
      <c r="N105" s="234"/>
      <c r="O105" s="234">
        <f>SUM(O106:O115)</f>
        <v>0</v>
      </c>
      <c r="P105" s="234"/>
      <c r="Q105" s="234">
        <f>SUM(Q106:Q115)</f>
        <v>0</v>
      </c>
      <c r="R105" s="235"/>
      <c r="S105" s="235"/>
      <c r="T105" s="236"/>
      <c r="U105" s="230"/>
      <c r="V105" s="230">
        <f>SUM(V106:V115)</f>
        <v>7.41</v>
      </c>
      <c r="W105" s="230"/>
      <c r="X105" s="230"/>
      <c r="AG105" t="s">
        <v>138</v>
      </c>
    </row>
    <row r="106" spans="1:60" ht="20.399999999999999" outlineLevel="1">
      <c r="A106" s="238">
        <v>41</v>
      </c>
      <c r="B106" s="239" t="s">
        <v>288</v>
      </c>
      <c r="C106" s="259" t="s">
        <v>289</v>
      </c>
      <c r="D106" s="240" t="s">
        <v>188</v>
      </c>
      <c r="E106" s="241">
        <v>9.66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21</v>
      </c>
      <c r="M106" s="243">
        <f>G106*(1+L106/100)</f>
        <v>0</v>
      </c>
      <c r="N106" s="241">
        <v>0</v>
      </c>
      <c r="O106" s="241">
        <f>ROUND(E106*N106,2)</f>
        <v>0</v>
      </c>
      <c r="P106" s="241">
        <v>0</v>
      </c>
      <c r="Q106" s="241">
        <f>ROUND(E106*P106,2)</f>
        <v>0</v>
      </c>
      <c r="R106" s="243" t="s">
        <v>290</v>
      </c>
      <c r="S106" s="243" t="s">
        <v>143</v>
      </c>
      <c r="T106" s="244" t="s">
        <v>144</v>
      </c>
      <c r="U106" s="226">
        <v>0.27700000000000002</v>
      </c>
      <c r="V106" s="226">
        <f>ROUND(E106*U106,2)</f>
        <v>2.68</v>
      </c>
      <c r="W106" s="226"/>
      <c r="X106" s="226" t="s">
        <v>291</v>
      </c>
      <c r="Y106" s="215"/>
      <c r="Z106" s="215"/>
      <c r="AA106" s="215"/>
      <c r="AB106" s="215"/>
      <c r="AC106" s="215"/>
      <c r="AD106" s="215"/>
      <c r="AE106" s="215"/>
      <c r="AF106" s="215"/>
      <c r="AG106" s="215" t="s">
        <v>292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22"/>
      <c r="B107" s="223"/>
      <c r="C107" s="260" t="s">
        <v>293</v>
      </c>
      <c r="D107" s="245"/>
      <c r="E107" s="245"/>
      <c r="F107" s="245"/>
      <c r="G107" s="245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148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22"/>
      <c r="B108" s="223"/>
      <c r="C108" s="266" t="s">
        <v>294</v>
      </c>
      <c r="D108" s="257"/>
      <c r="E108" s="257"/>
      <c r="F108" s="257"/>
      <c r="G108" s="257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15"/>
      <c r="Z108" s="215"/>
      <c r="AA108" s="215"/>
      <c r="AB108" s="215"/>
      <c r="AC108" s="215"/>
      <c r="AD108" s="215"/>
      <c r="AE108" s="215"/>
      <c r="AF108" s="215"/>
      <c r="AG108" s="215" t="s">
        <v>279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22"/>
      <c r="B109" s="223"/>
      <c r="C109" s="266" t="s">
        <v>295</v>
      </c>
      <c r="D109" s="257"/>
      <c r="E109" s="257"/>
      <c r="F109" s="257"/>
      <c r="G109" s="257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15"/>
      <c r="Z109" s="215"/>
      <c r="AA109" s="215"/>
      <c r="AB109" s="215"/>
      <c r="AC109" s="215"/>
      <c r="AD109" s="215"/>
      <c r="AE109" s="215"/>
      <c r="AF109" s="215"/>
      <c r="AG109" s="215" t="s">
        <v>279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ht="21" outlineLevel="1">
      <c r="A110" s="222"/>
      <c r="B110" s="223"/>
      <c r="C110" s="266" t="s">
        <v>296</v>
      </c>
      <c r="D110" s="257"/>
      <c r="E110" s="257"/>
      <c r="F110" s="257"/>
      <c r="G110" s="257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15"/>
      <c r="Z110" s="215"/>
      <c r="AA110" s="215"/>
      <c r="AB110" s="215"/>
      <c r="AC110" s="215"/>
      <c r="AD110" s="215"/>
      <c r="AE110" s="215"/>
      <c r="AF110" s="215"/>
      <c r="AG110" s="215" t="s">
        <v>279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46" t="str">
        <f>C110</f>
        <v>- při vodorovné dopravě po vodě : vyložení na hromady na suchu nebo na přeložení na dopravní prostředek na suchu do 15 m vodorovně a současně do 4 m svisle,</v>
      </c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22"/>
      <c r="B111" s="223"/>
      <c r="C111" s="266" t="s">
        <v>297</v>
      </c>
      <c r="D111" s="257"/>
      <c r="E111" s="257"/>
      <c r="F111" s="257"/>
      <c r="G111" s="257"/>
      <c r="H111" s="226"/>
      <c r="I111" s="226"/>
      <c r="J111" s="226"/>
      <c r="K111" s="226"/>
      <c r="L111" s="226"/>
      <c r="M111" s="226"/>
      <c r="N111" s="225"/>
      <c r="O111" s="225"/>
      <c r="P111" s="225"/>
      <c r="Q111" s="225"/>
      <c r="R111" s="226"/>
      <c r="S111" s="226"/>
      <c r="T111" s="226"/>
      <c r="U111" s="226"/>
      <c r="V111" s="226"/>
      <c r="W111" s="226"/>
      <c r="X111" s="226"/>
      <c r="Y111" s="215"/>
      <c r="Z111" s="215"/>
      <c r="AA111" s="215"/>
      <c r="AB111" s="215"/>
      <c r="AC111" s="215"/>
      <c r="AD111" s="215"/>
      <c r="AE111" s="215"/>
      <c r="AF111" s="215"/>
      <c r="AG111" s="215" t="s">
        <v>279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38">
        <v>42</v>
      </c>
      <c r="B112" s="239" t="s">
        <v>298</v>
      </c>
      <c r="C112" s="259" t="s">
        <v>299</v>
      </c>
      <c r="D112" s="240" t="s">
        <v>188</v>
      </c>
      <c r="E112" s="241">
        <v>9.66</v>
      </c>
      <c r="F112" s="242"/>
      <c r="G112" s="243">
        <f>ROUND(E112*F112,2)</f>
        <v>0</v>
      </c>
      <c r="H112" s="242"/>
      <c r="I112" s="243">
        <f>ROUND(E112*H112,2)</f>
        <v>0</v>
      </c>
      <c r="J112" s="242"/>
      <c r="K112" s="243">
        <f>ROUND(E112*J112,2)</f>
        <v>0</v>
      </c>
      <c r="L112" s="243">
        <v>21</v>
      </c>
      <c r="M112" s="243">
        <f>G112*(1+L112/100)</f>
        <v>0</v>
      </c>
      <c r="N112" s="241">
        <v>0</v>
      </c>
      <c r="O112" s="241">
        <f>ROUND(E112*N112,2)</f>
        <v>0</v>
      </c>
      <c r="P112" s="241">
        <v>0</v>
      </c>
      <c r="Q112" s="241">
        <f>ROUND(E112*P112,2)</f>
        <v>0</v>
      </c>
      <c r="R112" s="243" t="s">
        <v>189</v>
      </c>
      <c r="S112" s="243" t="s">
        <v>143</v>
      </c>
      <c r="T112" s="244" t="s">
        <v>144</v>
      </c>
      <c r="U112" s="226">
        <v>0.49</v>
      </c>
      <c r="V112" s="226">
        <f>ROUND(E112*U112,2)</f>
        <v>4.7300000000000004</v>
      </c>
      <c r="W112" s="226"/>
      <c r="X112" s="226" t="s">
        <v>291</v>
      </c>
      <c r="Y112" s="215"/>
      <c r="Z112" s="215"/>
      <c r="AA112" s="215"/>
      <c r="AB112" s="215"/>
      <c r="AC112" s="215"/>
      <c r="AD112" s="215"/>
      <c r="AE112" s="215"/>
      <c r="AF112" s="215"/>
      <c r="AG112" s="215" t="s">
        <v>292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22"/>
      <c r="B113" s="223"/>
      <c r="C113" s="265" t="s">
        <v>300</v>
      </c>
      <c r="D113" s="256"/>
      <c r="E113" s="256"/>
      <c r="F113" s="256"/>
      <c r="G113" s="256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15"/>
      <c r="Z113" s="215"/>
      <c r="AA113" s="215"/>
      <c r="AB113" s="215"/>
      <c r="AC113" s="215"/>
      <c r="AD113" s="215"/>
      <c r="AE113" s="215"/>
      <c r="AF113" s="215"/>
      <c r="AG113" s="215" t="s">
        <v>279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47">
        <v>43</v>
      </c>
      <c r="B114" s="248" t="s">
        <v>301</v>
      </c>
      <c r="C114" s="262" t="s">
        <v>302</v>
      </c>
      <c r="D114" s="249" t="s">
        <v>188</v>
      </c>
      <c r="E114" s="250">
        <v>193.2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 t="s">
        <v>189</v>
      </c>
      <c r="S114" s="252" t="s">
        <v>143</v>
      </c>
      <c r="T114" s="253" t="s">
        <v>144</v>
      </c>
      <c r="U114" s="226">
        <v>0</v>
      </c>
      <c r="V114" s="226">
        <f>ROUND(E114*U114,2)</f>
        <v>0</v>
      </c>
      <c r="W114" s="226"/>
      <c r="X114" s="226" t="s">
        <v>291</v>
      </c>
      <c r="Y114" s="215"/>
      <c r="Z114" s="215"/>
      <c r="AA114" s="215"/>
      <c r="AB114" s="215"/>
      <c r="AC114" s="215"/>
      <c r="AD114" s="215"/>
      <c r="AE114" s="215"/>
      <c r="AF114" s="215"/>
      <c r="AG114" s="215" t="s">
        <v>292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38">
        <v>44</v>
      </c>
      <c r="B115" s="239" t="s">
        <v>186</v>
      </c>
      <c r="C115" s="259" t="s">
        <v>187</v>
      </c>
      <c r="D115" s="240" t="s">
        <v>188</v>
      </c>
      <c r="E115" s="241">
        <v>9.66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21</v>
      </c>
      <c r="M115" s="243">
        <f>G115*(1+L115/100)</f>
        <v>0</v>
      </c>
      <c r="N115" s="241">
        <v>0</v>
      </c>
      <c r="O115" s="241">
        <f>ROUND(E115*N115,2)</f>
        <v>0</v>
      </c>
      <c r="P115" s="241">
        <v>0</v>
      </c>
      <c r="Q115" s="241">
        <f>ROUND(E115*P115,2)</f>
        <v>0</v>
      </c>
      <c r="R115" s="243" t="s">
        <v>189</v>
      </c>
      <c r="S115" s="243" t="s">
        <v>143</v>
      </c>
      <c r="T115" s="244" t="s">
        <v>144</v>
      </c>
      <c r="U115" s="226">
        <v>0</v>
      </c>
      <c r="V115" s="226">
        <f>ROUND(E115*U115,2)</f>
        <v>0</v>
      </c>
      <c r="W115" s="226"/>
      <c r="X115" s="226" t="s">
        <v>291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292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>
      <c r="A116" s="3"/>
      <c r="B116" s="4"/>
      <c r="C116" s="267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E116">
        <v>15</v>
      </c>
      <c r="AF116">
        <v>21</v>
      </c>
      <c r="AG116" t="s">
        <v>124</v>
      </c>
    </row>
    <row r="117" spans="1:60">
      <c r="A117" s="218"/>
      <c r="B117" s="219" t="s">
        <v>29</v>
      </c>
      <c r="C117" s="268"/>
      <c r="D117" s="220"/>
      <c r="E117" s="221"/>
      <c r="F117" s="221"/>
      <c r="G117" s="237">
        <f>G8+G54+G59+G64+G77+G81+G85+G88+G91+G96+G105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f>SUMIF(L7:L115,AE116,G7:G115)</f>
        <v>0</v>
      </c>
      <c r="AF117">
        <f>SUMIF(L7:L115,AF116,G7:G115)</f>
        <v>0</v>
      </c>
      <c r="AG117" t="s">
        <v>303</v>
      </c>
    </row>
    <row r="118" spans="1:60">
      <c r="C118" s="269"/>
      <c r="D118" s="10"/>
      <c r="AG118" t="s">
        <v>305</v>
      </c>
    </row>
    <row r="119" spans="1:60">
      <c r="D119" s="10"/>
    </row>
    <row r="120" spans="1:60">
      <c r="D120" s="10"/>
    </row>
    <row r="121" spans="1:60">
      <c r="D121" s="10"/>
    </row>
    <row r="122" spans="1:60">
      <c r="D122" s="10"/>
    </row>
    <row r="123" spans="1:60">
      <c r="D123" s="10"/>
    </row>
    <row r="124" spans="1:60">
      <c r="D124" s="10"/>
    </row>
    <row r="125" spans="1:60">
      <c r="D125" s="10"/>
    </row>
    <row r="126" spans="1:60">
      <c r="D126" s="10"/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27">
    <mergeCell ref="C110:G110"/>
    <mergeCell ref="C111:G111"/>
    <mergeCell ref="C113:G113"/>
    <mergeCell ref="C98:G98"/>
    <mergeCell ref="C99:G99"/>
    <mergeCell ref="C104:G104"/>
    <mergeCell ref="C107:G107"/>
    <mergeCell ref="C108:G108"/>
    <mergeCell ref="C109:G109"/>
    <mergeCell ref="C36:G36"/>
    <mergeCell ref="C70:G70"/>
    <mergeCell ref="C79:G79"/>
    <mergeCell ref="C87:G87"/>
    <mergeCell ref="C90:G90"/>
    <mergeCell ref="C95:G95"/>
    <mergeCell ref="C16:G16"/>
    <mergeCell ref="C18:G18"/>
    <mergeCell ref="C20:G20"/>
    <mergeCell ref="C23:G23"/>
    <mergeCell ref="C28:G28"/>
    <mergeCell ref="C30:G3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84</v>
      </c>
      <c r="C8" s="258" t="s">
        <v>85</v>
      </c>
      <c r="D8" s="233"/>
      <c r="E8" s="234"/>
      <c r="F8" s="235"/>
      <c r="G8" s="235">
        <f>SUMIF(AG9:AG24,"&lt;&gt;NOR",G9:G24)</f>
        <v>0</v>
      </c>
      <c r="H8" s="235"/>
      <c r="I8" s="235">
        <f>SUM(I9:I24)</f>
        <v>0</v>
      </c>
      <c r="J8" s="235"/>
      <c r="K8" s="235">
        <f>SUM(K9:K24)</f>
        <v>0</v>
      </c>
      <c r="L8" s="235"/>
      <c r="M8" s="235">
        <f>SUM(M9:M24)</f>
        <v>0</v>
      </c>
      <c r="N8" s="234"/>
      <c r="O8" s="234">
        <f>SUM(O9:O24)</f>
        <v>0</v>
      </c>
      <c r="P8" s="234"/>
      <c r="Q8" s="234">
        <f>SUM(Q9:Q24)</f>
        <v>26.91</v>
      </c>
      <c r="R8" s="235"/>
      <c r="S8" s="235"/>
      <c r="T8" s="236"/>
      <c r="U8" s="230"/>
      <c r="V8" s="230">
        <f>SUM(V9:V24)</f>
        <v>37.270000000000003</v>
      </c>
      <c r="W8" s="230"/>
      <c r="X8" s="230"/>
      <c r="AG8" t="s">
        <v>138</v>
      </c>
    </row>
    <row r="9" spans="1:60" ht="20.399999999999999" outlineLevel="1">
      <c r="A9" s="238">
        <v>1</v>
      </c>
      <c r="B9" s="239" t="s">
        <v>139</v>
      </c>
      <c r="C9" s="259" t="s">
        <v>140</v>
      </c>
      <c r="D9" s="240" t="s">
        <v>141</v>
      </c>
      <c r="E9" s="241">
        <v>195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0.13800000000000001</v>
      </c>
      <c r="Q9" s="241">
        <f>ROUND(E9*P9,2)</f>
        <v>26.91</v>
      </c>
      <c r="R9" s="243" t="s">
        <v>142</v>
      </c>
      <c r="S9" s="243" t="s">
        <v>143</v>
      </c>
      <c r="T9" s="244" t="s">
        <v>144</v>
      </c>
      <c r="U9" s="226">
        <v>0.16</v>
      </c>
      <c r="V9" s="226">
        <f>ROUND(E9*U9,2)</f>
        <v>31.2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0" t="s">
        <v>147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148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38">
        <v>2</v>
      </c>
      <c r="B11" s="239" t="s">
        <v>149</v>
      </c>
      <c r="C11" s="259" t="s">
        <v>150</v>
      </c>
      <c r="D11" s="240" t="s">
        <v>151</v>
      </c>
      <c r="E11" s="241">
        <v>5.85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 t="s">
        <v>152</v>
      </c>
      <c r="S11" s="243" t="s">
        <v>143</v>
      </c>
      <c r="T11" s="244" t="s">
        <v>144</v>
      </c>
      <c r="U11" s="226">
        <v>0.37</v>
      </c>
      <c r="V11" s="226">
        <f>ROUND(E11*U11,2)</f>
        <v>2.16</v>
      </c>
      <c r="W11" s="226"/>
      <c r="X11" s="226" t="s">
        <v>145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146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0" t="s">
        <v>153</v>
      </c>
      <c r="D12" s="245"/>
      <c r="E12" s="245"/>
      <c r="F12" s="245"/>
      <c r="G12" s="245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148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306</v>
      </c>
      <c r="D13" s="228"/>
      <c r="E13" s="229">
        <v>5.85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155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3</v>
      </c>
      <c r="B14" s="239" t="s">
        <v>157</v>
      </c>
      <c r="C14" s="259" t="s">
        <v>158</v>
      </c>
      <c r="D14" s="240" t="s">
        <v>151</v>
      </c>
      <c r="E14" s="241">
        <v>5.85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 t="s">
        <v>152</v>
      </c>
      <c r="S14" s="243" t="s">
        <v>143</v>
      </c>
      <c r="T14" s="244" t="s">
        <v>144</v>
      </c>
      <c r="U14" s="226">
        <v>5.8000000000000003E-2</v>
      </c>
      <c r="V14" s="226">
        <f>ROUND(E14*U14,2)</f>
        <v>0.34</v>
      </c>
      <c r="W14" s="226"/>
      <c r="X14" s="226" t="s">
        <v>145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146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0" t="s">
        <v>153</v>
      </c>
      <c r="D15" s="245"/>
      <c r="E15" s="245"/>
      <c r="F15" s="245"/>
      <c r="G15" s="245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148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38">
        <v>4</v>
      </c>
      <c r="B16" s="239" t="s">
        <v>159</v>
      </c>
      <c r="C16" s="259" t="s">
        <v>160</v>
      </c>
      <c r="D16" s="240" t="s">
        <v>151</v>
      </c>
      <c r="E16" s="241">
        <v>5.85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 t="s">
        <v>152</v>
      </c>
      <c r="S16" s="243" t="s">
        <v>143</v>
      </c>
      <c r="T16" s="244" t="s">
        <v>144</v>
      </c>
      <c r="U16" s="226">
        <v>1.0999999999999999E-2</v>
      </c>
      <c r="V16" s="226">
        <f>ROUND(E16*U16,2)</f>
        <v>0.06</v>
      </c>
      <c r="W16" s="226"/>
      <c r="X16" s="226" t="s">
        <v>145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146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0" t="s">
        <v>161</v>
      </c>
      <c r="D17" s="245"/>
      <c r="E17" s="245"/>
      <c r="F17" s="245"/>
      <c r="G17" s="245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148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0.399999999999999" outlineLevel="1">
      <c r="A18" s="238">
        <v>5</v>
      </c>
      <c r="B18" s="239" t="s">
        <v>162</v>
      </c>
      <c r="C18" s="259" t="s">
        <v>163</v>
      </c>
      <c r="D18" s="240" t="s">
        <v>151</v>
      </c>
      <c r="E18" s="241">
        <v>117</v>
      </c>
      <c r="F18" s="242"/>
      <c r="G18" s="243">
        <f>ROUND(E18*F18,2)</f>
        <v>0</v>
      </c>
      <c r="H18" s="242"/>
      <c r="I18" s="243">
        <f>ROUND(E18*H18,2)</f>
        <v>0</v>
      </c>
      <c r="J18" s="242"/>
      <c r="K18" s="243">
        <f>ROUND(E18*J18,2)</f>
        <v>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 t="s">
        <v>152</v>
      </c>
      <c r="S18" s="243" t="s">
        <v>143</v>
      </c>
      <c r="T18" s="244" t="s">
        <v>144</v>
      </c>
      <c r="U18" s="226">
        <v>0</v>
      </c>
      <c r="V18" s="226">
        <f>ROUND(E18*U18,2)</f>
        <v>0</v>
      </c>
      <c r="W18" s="226"/>
      <c r="X18" s="226" t="s">
        <v>145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146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60" t="s">
        <v>161</v>
      </c>
      <c r="D19" s="245"/>
      <c r="E19" s="245"/>
      <c r="F19" s="245"/>
      <c r="G19" s="245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15"/>
      <c r="Z19" s="215"/>
      <c r="AA19" s="215"/>
      <c r="AB19" s="215"/>
      <c r="AC19" s="215"/>
      <c r="AD19" s="215"/>
      <c r="AE19" s="215"/>
      <c r="AF19" s="215"/>
      <c r="AG19" s="215" t="s">
        <v>148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1" t="s">
        <v>307</v>
      </c>
      <c r="D20" s="228"/>
      <c r="E20" s="229">
        <v>117</v>
      </c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155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38">
        <v>6</v>
      </c>
      <c r="B21" s="239" t="s">
        <v>173</v>
      </c>
      <c r="C21" s="259" t="s">
        <v>174</v>
      </c>
      <c r="D21" s="240" t="s">
        <v>141</v>
      </c>
      <c r="E21" s="241">
        <v>195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 t="s">
        <v>152</v>
      </c>
      <c r="S21" s="243" t="s">
        <v>143</v>
      </c>
      <c r="T21" s="244" t="s">
        <v>144</v>
      </c>
      <c r="U21" s="226">
        <v>1.7999999999999999E-2</v>
      </c>
      <c r="V21" s="226">
        <f>ROUND(E21*U21,2)</f>
        <v>3.51</v>
      </c>
      <c r="W21" s="226"/>
      <c r="X21" s="226" t="s">
        <v>145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146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0" t="s">
        <v>175</v>
      </c>
      <c r="D22" s="245"/>
      <c r="E22" s="245"/>
      <c r="F22" s="245"/>
      <c r="G22" s="245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148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8">
        <v>7</v>
      </c>
      <c r="B23" s="239" t="s">
        <v>186</v>
      </c>
      <c r="C23" s="259" t="s">
        <v>187</v>
      </c>
      <c r="D23" s="240" t="s">
        <v>188</v>
      </c>
      <c r="E23" s="241">
        <v>11.7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 t="s">
        <v>189</v>
      </c>
      <c r="S23" s="243" t="s">
        <v>143</v>
      </c>
      <c r="T23" s="244" t="s">
        <v>144</v>
      </c>
      <c r="U23" s="226">
        <v>0</v>
      </c>
      <c r="V23" s="226">
        <f>ROUND(E23*U23,2)</f>
        <v>0</v>
      </c>
      <c r="W23" s="226"/>
      <c r="X23" s="226" t="s">
        <v>145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146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1" t="s">
        <v>308</v>
      </c>
      <c r="D24" s="228"/>
      <c r="E24" s="229">
        <v>11.7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155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>
      <c r="A25" s="231" t="s">
        <v>137</v>
      </c>
      <c r="B25" s="232" t="s">
        <v>90</v>
      </c>
      <c r="C25" s="258" t="s">
        <v>91</v>
      </c>
      <c r="D25" s="233"/>
      <c r="E25" s="234"/>
      <c r="F25" s="235"/>
      <c r="G25" s="235">
        <f>SUMIF(AG26:AG36,"&lt;&gt;NOR",G26:G36)</f>
        <v>0</v>
      </c>
      <c r="H25" s="235"/>
      <c r="I25" s="235">
        <f>SUM(I26:I36)</f>
        <v>0</v>
      </c>
      <c r="J25" s="235"/>
      <c r="K25" s="235">
        <f>SUM(K26:K36)</f>
        <v>0</v>
      </c>
      <c r="L25" s="235"/>
      <c r="M25" s="235">
        <f>SUM(M26:M36)</f>
        <v>0</v>
      </c>
      <c r="N25" s="234"/>
      <c r="O25" s="234">
        <f>SUM(O26:O36)</f>
        <v>43.599999999999994</v>
      </c>
      <c r="P25" s="234"/>
      <c r="Q25" s="234">
        <f>SUM(Q26:Q36)</f>
        <v>0</v>
      </c>
      <c r="R25" s="235"/>
      <c r="S25" s="235"/>
      <c r="T25" s="236"/>
      <c r="U25" s="230"/>
      <c r="V25" s="230">
        <f>SUM(V26:V36)</f>
        <v>145.19999999999999</v>
      </c>
      <c r="W25" s="230"/>
      <c r="X25" s="230"/>
      <c r="AG25" t="s">
        <v>138</v>
      </c>
    </row>
    <row r="26" spans="1:60" ht="20.399999999999999" outlineLevel="1">
      <c r="A26" s="238">
        <v>8</v>
      </c>
      <c r="B26" s="239" t="s">
        <v>237</v>
      </c>
      <c r="C26" s="259" t="s">
        <v>238</v>
      </c>
      <c r="D26" s="240" t="s">
        <v>141</v>
      </c>
      <c r="E26" s="241">
        <v>39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1">
        <v>0.378</v>
      </c>
      <c r="O26" s="241">
        <f>ROUND(E26*N26,2)</f>
        <v>14.74</v>
      </c>
      <c r="P26" s="241">
        <v>0</v>
      </c>
      <c r="Q26" s="241">
        <f>ROUND(E26*P26,2)</f>
        <v>0</v>
      </c>
      <c r="R26" s="243" t="s">
        <v>142</v>
      </c>
      <c r="S26" s="243" t="s">
        <v>143</v>
      </c>
      <c r="T26" s="244" t="s">
        <v>144</v>
      </c>
      <c r="U26" s="226">
        <v>0.03</v>
      </c>
      <c r="V26" s="226">
        <f>ROUND(E26*U26,2)</f>
        <v>1.17</v>
      </c>
      <c r="W26" s="226"/>
      <c r="X26" s="226" t="s">
        <v>145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146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61" t="s">
        <v>309</v>
      </c>
      <c r="D27" s="228"/>
      <c r="E27" s="229">
        <v>39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15"/>
      <c r="Z27" s="215"/>
      <c r="AA27" s="215"/>
      <c r="AB27" s="215"/>
      <c r="AC27" s="215"/>
      <c r="AD27" s="215"/>
      <c r="AE27" s="215"/>
      <c r="AF27" s="215"/>
      <c r="AG27" s="215" t="s">
        <v>155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8">
        <v>9</v>
      </c>
      <c r="B28" s="239" t="s">
        <v>240</v>
      </c>
      <c r="C28" s="259" t="s">
        <v>241</v>
      </c>
      <c r="D28" s="240" t="s">
        <v>141</v>
      </c>
      <c r="E28" s="241">
        <v>195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7.3899999999999993E-2</v>
      </c>
      <c r="O28" s="241">
        <f>ROUND(E28*N28,2)</f>
        <v>14.41</v>
      </c>
      <c r="P28" s="241">
        <v>0</v>
      </c>
      <c r="Q28" s="241">
        <f>ROUND(E28*P28,2)</f>
        <v>0</v>
      </c>
      <c r="R28" s="243" t="s">
        <v>142</v>
      </c>
      <c r="S28" s="243" t="s">
        <v>143</v>
      </c>
      <c r="T28" s="244" t="s">
        <v>144</v>
      </c>
      <c r="U28" s="226">
        <v>0.48</v>
      </c>
      <c r="V28" s="226">
        <f>ROUND(E28*U28,2)</f>
        <v>93.6</v>
      </c>
      <c r="W28" s="226"/>
      <c r="X28" s="226" t="s">
        <v>145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146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1" outlineLevel="1">
      <c r="A29" s="222"/>
      <c r="B29" s="223"/>
      <c r="C29" s="260" t="s">
        <v>242</v>
      </c>
      <c r="D29" s="245"/>
      <c r="E29" s="245"/>
      <c r="F29" s="245"/>
      <c r="G29" s="245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148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46" t="str">
        <f>C29</f>
        <v>s provedením lože z kameniva drceného, s vyplněním spár, s dvojitým hutněním a se smetením přebytečného materiálu na krajnici. S dodáním hmot pro lože a výplň spár.</v>
      </c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1" t="s">
        <v>310</v>
      </c>
      <c r="D30" s="228"/>
      <c r="E30" s="229">
        <v>78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155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1" t="s">
        <v>311</v>
      </c>
      <c r="D31" s="228"/>
      <c r="E31" s="229">
        <v>117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155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38">
        <v>10</v>
      </c>
      <c r="B32" s="239" t="s">
        <v>245</v>
      </c>
      <c r="C32" s="259" t="s">
        <v>246</v>
      </c>
      <c r="D32" s="240" t="s">
        <v>233</v>
      </c>
      <c r="E32" s="241">
        <v>106.4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3.6000000000000002E-4</v>
      </c>
      <c r="O32" s="241">
        <f>ROUND(E32*N32,2)</f>
        <v>0.04</v>
      </c>
      <c r="P32" s="241">
        <v>0</v>
      </c>
      <c r="Q32" s="241">
        <f>ROUND(E32*P32,2)</f>
        <v>0</v>
      </c>
      <c r="R32" s="243" t="s">
        <v>142</v>
      </c>
      <c r="S32" s="243" t="s">
        <v>143</v>
      </c>
      <c r="T32" s="244" t="s">
        <v>144</v>
      </c>
      <c r="U32" s="226">
        <v>0.43</v>
      </c>
      <c r="V32" s="226">
        <f>ROUND(E32*U32,2)</f>
        <v>45.75</v>
      </c>
      <c r="W32" s="226"/>
      <c r="X32" s="226" t="s">
        <v>145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146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1" t="s">
        <v>312</v>
      </c>
      <c r="D33" s="228"/>
      <c r="E33" s="229">
        <v>106.4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155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38">
        <v>11</v>
      </c>
      <c r="B34" s="239" t="s">
        <v>313</v>
      </c>
      <c r="C34" s="259" t="s">
        <v>314</v>
      </c>
      <c r="D34" s="240" t="s">
        <v>141</v>
      </c>
      <c r="E34" s="241">
        <v>81.900000000000006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0.17599999999999999</v>
      </c>
      <c r="O34" s="241">
        <f>ROUND(E34*N34,2)</f>
        <v>14.41</v>
      </c>
      <c r="P34" s="241">
        <v>0</v>
      </c>
      <c r="Q34" s="241">
        <f>ROUND(E34*P34,2)</f>
        <v>0</v>
      </c>
      <c r="R34" s="243"/>
      <c r="S34" s="243" t="s">
        <v>193</v>
      </c>
      <c r="T34" s="244" t="s">
        <v>194</v>
      </c>
      <c r="U34" s="226">
        <v>0</v>
      </c>
      <c r="V34" s="226">
        <f>ROUND(E34*U34,2)</f>
        <v>0</v>
      </c>
      <c r="W34" s="226"/>
      <c r="X34" s="226" t="s">
        <v>145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146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1" t="s">
        <v>315</v>
      </c>
      <c r="D35" s="228"/>
      <c r="E35" s="229">
        <v>81.900000000000006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155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7">
        <v>12</v>
      </c>
      <c r="B36" s="248" t="s">
        <v>316</v>
      </c>
      <c r="C36" s="262" t="s">
        <v>317</v>
      </c>
      <c r="D36" s="249" t="s">
        <v>141</v>
      </c>
      <c r="E36" s="250">
        <v>78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193</v>
      </c>
      <c r="T36" s="253" t="s">
        <v>194</v>
      </c>
      <c r="U36" s="226">
        <v>0.06</v>
      </c>
      <c r="V36" s="226">
        <f>ROUND(E36*U36,2)</f>
        <v>4.68</v>
      </c>
      <c r="W36" s="226"/>
      <c r="X36" s="226" t="s">
        <v>145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146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>
      <c r="A37" s="231" t="s">
        <v>137</v>
      </c>
      <c r="B37" s="232" t="s">
        <v>96</v>
      </c>
      <c r="C37" s="258" t="s">
        <v>97</v>
      </c>
      <c r="D37" s="233"/>
      <c r="E37" s="234"/>
      <c r="F37" s="235"/>
      <c r="G37" s="235">
        <f>SUMIF(AG38:AG40,"&lt;&gt;NOR",G38:G40)</f>
        <v>0</v>
      </c>
      <c r="H37" s="235"/>
      <c r="I37" s="235">
        <f>SUM(I38:I40)</f>
        <v>0</v>
      </c>
      <c r="J37" s="235"/>
      <c r="K37" s="235">
        <f>SUM(K38:K40)</f>
        <v>0</v>
      </c>
      <c r="L37" s="235"/>
      <c r="M37" s="235">
        <f>SUM(M38:M40)</f>
        <v>0</v>
      </c>
      <c r="N37" s="234"/>
      <c r="O37" s="234">
        <f>SUM(O38:O40)</f>
        <v>0</v>
      </c>
      <c r="P37" s="234"/>
      <c r="Q37" s="234">
        <f>SUM(Q38:Q40)</f>
        <v>0</v>
      </c>
      <c r="R37" s="235"/>
      <c r="S37" s="235"/>
      <c r="T37" s="236"/>
      <c r="U37" s="230"/>
      <c r="V37" s="230">
        <f>SUM(V38:V40)</f>
        <v>14.04</v>
      </c>
      <c r="W37" s="230"/>
      <c r="X37" s="230"/>
      <c r="AG37" t="s">
        <v>138</v>
      </c>
    </row>
    <row r="38" spans="1:60" ht="20.399999999999999" outlineLevel="1">
      <c r="A38" s="238">
        <v>13</v>
      </c>
      <c r="B38" s="239" t="s">
        <v>261</v>
      </c>
      <c r="C38" s="259" t="s">
        <v>262</v>
      </c>
      <c r="D38" s="240" t="s">
        <v>141</v>
      </c>
      <c r="E38" s="241">
        <v>117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 t="s">
        <v>142</v>
      </c>
      <c r="S38" s="243" t="s">
        <v>143</v>
      </c>
      <c r="T38" s="244" t="s">
        <v>144</v>
      </c>
      <c r="U38" s="226">
        <v>0.12</v>
      </c>
      <c r="V38" s="226">
        <f>ROUND(E38*U38,2)</f>
        <v>14.04</v>
      </c>
      <c r="W38" s="226"/>
      <c r="X38" s="226" t="s">
        <v>145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146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1" outlineLevel="1">
      <c r="A39" s="222"/>
      <c r="B39" s="223"/>
      <c r="C39" s="260" t="s">
        <v>263</v>
      </c>
      <c r="D39" s="245"/>
      <c r="E39" s="245"/>
      <c r="F39" s="245"/>
      <c r="G39" s="245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15"/>
      <c r="Z39" s="215"/>
      <c r="AA39" s="215"/>
      <c r="AB39" s="215"/>
      <c r="AC39" s="215"/>
      <c r="AD39" s="215"/>
      <c r="AE39" s="215"/>
      <c r="AF39" s="215"/>
      <c r="AG39" s="215" t="s">
        <v>148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46" t="str">
        <f>C39</f>
        <v>krajníků, desek nebo panelů od spojovacího materiálu s odklizením a uložením očištěných hmot a spojovacího materiálu na skládku na vzdálenost do 10 m</v>
      </c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1" t="s">
        <v>311</v>
      </c>
      <c r="D40" s="228"/>
      <c r="E40" s="229">
        <v>117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155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>
      <c r="A41" s="231" t="s">
        <v>137</v>
      </c>
      <c r="B41" s="232" t="s">
        <v>98</v>
      </c>
      <c r="C41" s="258" t="s">
        <v>99</v>
      </c>
      <c r="D41" s="233"/>
      <c r="E41" s="234"/>
      <c r="F41" s="235"/>
      <c r="G41" s="235">
        <f>SUMIF(AG42:AG43,"&lt;&gt;NOR",G42:G43)</f>
        <v>0</v>
      </c>
      <c r="H41" s="235"/>
      <c r="I41" s="235">
        <f>SUM(I42:I43)</f>
        <v>0</v>
      </c>
      <c r="J41" s="235"/>
      <c r="K41" s="235">
        <f>SUM(K42:K43)</f>
        <v>0</v>
      </c>
      <c r="L41" s="235"/>
      <c r="M41" s="235">
        <f>SUM(M42:M43)</f>
        <v>0</v>
      </c>
      <c r="N41" s="234"/>
      <c r="O41" s="234">
        <f>SUM(O42:O43)</f>
        <v>0</v>
      </c>
      <c r="P41" s="234"/>
      <c r="Q41" s="234">
        <f>SUM(Q42:Q43)</f>
        <v>0</v>
      </c>
      <c r="R41" s="235"/>
      <c r="S41" s="235"/>
      <c r="T41" s="236"/>
      <c r="U41" s="230"/>
      <c r="V41" s="230">
        <f>SUM(V42:V43)</f>
        <v>85.03</v>
      </c>
      <c r="W41" s="230"/>
      <c r="X41" s="230"/>
      <c r="AG41" t="s">
        <v>138</v>
      </c>
    </row>
    <row r="42" spans="1:60" outlineLevel="1">
      <c r="A42" s="238">
        <v>14</v>
      </c>
      <c r="B42" s="239" t="s">
        <v>264</v>
      </c>
      <c r="C42" s="259" t="s">
        <v>265</v>
      </c>
      <c r="D42" s="240" t="s">
        <v>188</v>
      </c>
      <c r="E42" s="241">
        <v>43.605200000000004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 t="s">
        <v>142</v>
      </c>
      <c r="S42" s="243" t="s">
        <v>143</v>
      </c>
      <c r="T42" s="244" t="s">
        <v>144</v>
      </c>
      <c r="U42" s="226">
        <v>1.95</v>
      </c>
      <c r="V42" s="226">
        <f>ROUND(E42*U42,2)</f>
        <v>85.03</v>
      </c>
      <c r="W42" s="226"/>
      <c r="X42" s="226" t="s">
        <v>266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267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0" t="s">
        <v>268</v>
      </c>
      <c r="D43" s="245"/>
      <c r="E43" s="245"/>
      <c r="F43" s="245"/>
      <c r="G43" s="245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148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>
      <c r="A44" s="231" t="s">
        <v>137</v>
      </c>
      <c r="B44" s="232" t="s">
        <v>104</v>
      </c>
      <c r="C44" s="258" t="s">
        <v>105</v>
      </c>
      <c r="D44" s="233"/>
      <c r="E44" s="234"/>
      <c r="F44" s="235"/>
      <c r="G44" s="235">
        <f>SUMIF(AG45:AG47,"&lt;&gt;NOR",G45:G47)</f>
        <v>0</v>
      </c>
      <c r="H44" s="235"/>
      <c r="I44" s="235">
        <f>SUM(I45:I47)</f>
        <v>0</v>
      </c>
      <c r="J44" s="235"/>
      <c r="K44" s="235">
        <f>SUM(K45:K47)</f>
        <v>0</v>
      </c>
      <c r="L44" s="235"/>
      <c r="M44" s="235">
        <f>SUM(M45:M47)</f>
        <v>0</v>
      </c>
      <c r="N44" s="234"/>
      <c r="O44" s="234">
        <f>SUM(O45:O47)</f>
        <v>0</v>
      </c>
      <c r="P44" s="234"/>
      <c r="Q44" s="234">
        <f>SUM(Q45:Q47)</f>
        <v>0</v>
      </c>
      <c r="R44" s="235"/>
      <c r="S44" s="235"/>
      <c r="T44" s="236"/>
      <c r="U44" s="230"/>
      <c r="V44" s="230">
        <f>SUM(V45:V47)</f>
        <v>0</v>
      </c>
      <c r="W44" s="230"/>
      <c r="X44" s="230"/>
      <c r="AG44" t="s">
        <v>138</v>
      </c>
    </row>
    <row r="45" spans="1:60" ht="20.399999999999999" outlineLevel="1">
      <c r="A45" s="247">
        <v>15</v>
      </c>
      <c r="B45" s="248" t="s">
        <v>318</v>
      </c>
      <c r="C45" s="262" t="s">
        <v>319</v>
      </c>
      <c r="D45" s="249" t="s">
        <v>141</v>
      </c>
      <c r="E45" s="250">
        <v>15.9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193</v>
      </c>
      <c r="T45" s="253" t="s">
        <v>194</v>
      </c>
      <c r="U45" s="226">
        <v>0</v>
      </c>
      <c r="V45" s="226">
        <f>ROUND(E45*U45,2)</f>
        <v>0</v>
      </c>
      <c r="W45" s="226"/>
      <c r="X45" s="226" t="s">
        <v>145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146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47">
        <v>16</v>
      </c>
      <c r="B46" s="248" t="s">
        <v>320</v>
      </c>
      <c r="C46" s="262" t="s">
        <v>321</v>
      </c>
      <c r="D46" s="249" t="s">
        <v>141</v>
      </c>
      <c r="E46" s="250">
        <v>11.1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193</v>
      </c>
      <c r="T46" s="253" t="s">
        <v>194</v>
      </c>
      <c r="U46" s="226">
        <v>0</v>
      </c>
      <c r="V46" s="226">
        <f>ROUND(E46*U46,2)</f>
        <v>0</v>
      </c>
      <c r="W46" s="226"/>
      <c r="X46" s="226" t="s">
        <v>145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146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47">
        <v>17</v>
      </c>
      <c r="B47" s="248" t="s">
        <v>322</v>
      </c>
      <c r="C47" s="262" t="s">
        <v>323</v>
      </c>
      <c r="D47" s="249" t="s">
        <v>178</v>
      </c>
      <c r="E47" s="250">
        <v>4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193</v>
      </c>
      <c r="T47" s="253" t="s">
        <v>194</v>
      </c>
      <c r="U47" s="226">
        <v>0</v>
      </c>
      <c r="V47" s="226">
        <f>ROUND(E47*U47,2)</f>
        <v>0</v>
      </c>
      <c r="W47" s="226"/>
      <c r="X47" s="226" t="s">
        <v>145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146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>
      <c r="A48" s="231" t="s">
        <v>137</v>
      </c>
      <c r="B48" s="232" t="s">
        <v>106</v>
      </c>
      <c r="C48" s="258" t="s">
        <v>107</v>
      </c>
      <c r="D48" s="233"/>
      <c r="E48" s="234"/>
      <c r="F48" s="235"/>
      <c r="G48" s="235">
        <f>SUMIF(AG49:AG58,"&lt;&gt;NOR",G49:G58)</f>
        <v>0</v>
      </c>
      <c r="H48" s="235"/>
      <c r="I48" s="235">
        <f>SUM(I49:I58)</f>
        <v>0</v>
      </c>
      <c r="J48" s="235"/>
      <c r="K48" s="235">
        <f>SUM(K49:K58)</f>
        <v>0</v>
      </c>
      <c r="L48" s="235"/>
      <c r="M48" s="235">
        <f>SUM(M49:M58)</f>
        <v>0</v>
      </c>
      <c r="N48" s="234"/>
      <c r="O48" s="234">
        <f>SUM(O49:O58)</f>
        <v>0</v>
      </c>
      <c r="P48" s="234"/>
      <c r="Q48" s="234">
        <f>SUM(Q49:Q58)</f>
        <v>0</v>
      </c>
      <c r="R48" s="235"/>
      <c r="S48" s="235"/>
      <c r="T48" s="236"/>
      <c r="U48" s="230"/>
      <c r="V48" s="230">
        <f>SUM(V49:V58)</f>
        <v>20.64</v>
      </c>
      <c r="W48" s="230"/>
      <c r="X48" s="230"/>
      <c r="AG48" t="s">
        <v>138</v>
      </c>
    </row>
    <row r="49" spans="1:60" ht="20.399999999999999" outlineLevel="1">
      <c r="A49" s="238">
        <v>18</v>
      </c>
      <c r="B49" s="239" t="s">
        <v>288</v>
      </c>
      <c r="C49" s="259" t="s">
        <v>289</v>
      </c>
      <c r="D49" s="240" t="s">
        <v>188</v>
      </c>
      <c r="E49" s="241">
        <v>26.91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21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 t="s">
        <v>290</v>
      </c>
      <c r="S49" s="243" t="s">
        <v>143</v>
      </c>
      <c r="T49" s="244" t="s">
        <v>144</v>
      </c>
      <c r="U49" s="226">
        <v>0.27700000000000002</v>
      </c>
      <c r="V49" s="226">
        <f>ROUND(E49*U49,2)</f>
        <v>7.45</v>
      </c>
      <c r="W49" s="226"/>
      <c r="X49" s="226" t="s">
        <v>291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292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22"/>
      <c r="B50" s="223"/>
      <c r="C50" s="260" t="s">
        <v>293</v>
      </c>
      <c r="D50" s="245"/>
      <c r="E50" s="245"/>
      <c r="F50" s="245"/>
      <c r="G50" s="245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15"/>
      <c r="Z50" s="215"/>
      <c r="AA50" s="215"/>
      <c r="AB50" s="215"/>
      <c r="AC50" s="215"/>
      <c r="AD50" s="215"/>
      <c r="AE50" s="215"/>
      <c r="AF50" s="215"/>
      <c r="AG50" s="215" t="s">
        <v>148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22"/>
      <c r="B51" s="223"/>
      <c r="C51" s="266" t="s">
        <v>294</v>
      </c>
      <c r="D51" s="257"/>
      <c r="E51" s="257"/>
      <c r="F51" s="257"/>
      <c r="G51" s="257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15"/>
      <c r="Z51" s="215"/>
      <c r="AA51" s="215"/>
      <c r="AB51" s="215"/>
      <c r="AC51" s="215"/>
      <c r="AD51" s="215"/>
      <c r="AE51" s="215"/>
      <c r="AF51" s="215"/>
      <c r="AG51" s="215" t="s">
        <v>279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66" t="s">
        <v>295</v>
      </c>
      <c r="D52" s="257"/>
      <c r="E52" s="257"/>
      <c r="F52" s="257"/>
      <c r="G52" s="257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15"/>
      <c r="Z52" s="215"/>
      <c r="AA52" s="215"/>
      <c r="AB52" s="215"/>
      <c r="AC52" s="215"/>
      <c r="AD52" s="215"/>
      <c r="AE52" s="215"/>
      <c r="AF52" s="215"/>
      <c r="AG52" s="215" t="s">
        <v>279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1" outlineLevel="1">
      <c r="A53" s="222"/>
      <c r="B53" s="223"/>
      <c r="C53" s="266" t="s">
        <v>296</v>
      </c>
      <c r="D53" s="257"/>
      <c r="E53" s="257"/>
      <c r="F53" s="257"/>
      <c r="G53" s="257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15"/>
      <c r="Z53" s="215"/>
      <c r="AA53" s="215"/>
      <c r="AB53" s="215"/>
      <c r="AC53" s="215"/>
      <c r="AD53" s="215"/>
      <c r="AE53" s="215"/>
      <c r="AF53" s="215"/>
      <c r="AG53" s="215" t="s">
        <v>279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46" t="str">
        <f>C53</f>
        <v>- při vodorovné dopravě po vodě : vyložení na hromady na suchu nebo na přeložení na dopravní prostředek na suchu do 15 m vodorovně a současně do 4 m svisle,</v>
      </c>
      <c r="BB53" s="215"/>
      <c r="BC53" s="215"/>
      <c r="BD53" s="215"/>
      <c r="BE53" s="215"/>
      <c r="BF53" s="215"/>
      <c r="BG53" s="215"/>
      <c r="BH53" s="215"/>
    </row>
    <row r="54" spans="1:60" outlineLevel="1">
      <c r="A54" s="222"/>
      <c r="B54" s="223"/>
      <c r="C54" s="266" t="s">
        <v>297</v>
      </c>
      <c r="D54" s="257"/>
      <c r="E54" s="257"/>
      <c r="F54" s="257"/>
      <c r="G54" s="257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15"/>
      <c r="Z54" s="215"/>
      <c r="AA54" s="215"/>
      <c r="AB54" s="215"/>
      <c r="AC54" s="215"/>
      <c r="AD54" s="215"/>
      <c r="AE54" s="215"/>
      <c r="AF54" s="215"/>
      <c r="AG54" s="215" t="s">
        <v>279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38">
        <v>19</v>
      </c>
      <c r="B55" s="239" t="s">
        <v>298</v>
      </c>
      <c r="C55" s="259" t="s">
        <v>299</v>
      </c>
      <c r="D55" s="240" t="s">
        <v>188</v>
      </c>
      <c r="E55" s="241">
        <v>26.91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 t="s">
        <v>189</v>
      </c>
      <c r="S55" s="243" t="s">
        <v>143</v>
      </c>
      <c r="T55" s="244" t="s">
        <v>144</v>
      </c>
      <c r="U55" s="226">
        <v>0.49</v>
      </c>
      <c r="V55" s="226">
        <f>ROUND(E55*U55,2)</f>
        <v>13.19</v>
      </c>
      <c r="W55" s="226"/>
      <c r="X55" s="226" t="s">
        <v>291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292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22"/>
      <c r="B56" s="223"/>
      <c r="C56" s="265" t="s">
        <v>300</v>
      </c>
      <c r="D56" s="256"/>
      <c r="E56" s="256"/>
      <c r="F56" s="256"/>
      <c r="G56" s="25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15"/>
      <c r="Z56" s="215"/>
      <c r="AA56" s="215"/>
      <c r="AB56" s="215"/>
      <c r="AC56" s="215"/>
      <c r="AD56" s="215"/>
      <c r="AE56" s="215"/>
      <c r="AF56" s="215"/>
      <c r="AG56" s="215" t="s">
        <v>279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7">
        <v>20</v>
      </c>
      <c r="B57" s="248" t="s">
        <v>301</v>
      </c>
      <c r="C57" s="262" t="s">
        <v>302</v>
      </c>
      <c r="D57" s="249" t="s">
        <v>188</v>
      </c>
      <c r="E57" s="250">
        <v>538.20000000000005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 t="s">
        <v>189</v>
      </c>
      <c r="S57" s="252" t="s">
        <v>143</v>
      </c>
      <c r="T57" s="253" t="s">
        <v>144</v>
      </c>
      <c r="U57" s="226">
        <v>0</v>
      </c>
      <c r="V57" s="226">
        <f>ROUND(E57*U57,2)</f>
        <v>0</v>
      </c>
      <c r="W57" s="226"/>
      <c r="X57" s="226" t="s">
        <v>291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292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38">
        <v>21</v>
      </c>
      <c r="B58" s="239" t="s">
        <v>186</v>
      </c>
      <c r="C58" s="259" t="s">
        <v>187</v>
      </c>
      <c r="D58" s="240" t="s">
        <v>188</v>
      </c>
      <c r="E58" s="241">
        <v>26.91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 t="s">
        <v>189</v>
      </c>
      <c r="S58" s="243" t="s">
        <v>143</v>
      </c>
      <c r="T58" s="244" t="s">
        <v>144</v>
      </c>
      <c r="U58" s="226">
        <v>0</v>
      </c>
      <c r="V58" s="226">
        <f>ROUND(E58*U58,2)</f>
        <v>0</v>
      </c>
      <c r="W58" s="226"/>
      <c r="X58" s="226" t="s">
        <v>291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292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>
      <c r="A59" s="3"/>
      <c r="B59" s="4"/>
      <c r="C59" s="26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v>15</v>
      </c>
      <c r="AF59">
        <v>21</v>
      </c>
      <c r="AG59" t="s">
        <v>124</v>
      </c>
    </row>
    <row r="60" spans="1:60">
      <c r="A60" s="218"/>
      <c r="B60" s="219" t="s">
        <v>29</v>
      </c>
      <c r="C60" s="268"/>
      <c r="D60" s="220"/>
      <c r="E60" s="221"/>
      <c r="F60" s="221"/>
      <c r="G60" s="237">
        <f>G8+G25+G37+G41+G44+G48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SUMIF(L7:L58,AE59,G7:G58)</f>
        <v>0</v>
      </c>
      <c r="AF60">
        <f>SUMIF(L7:L58,AF59,G7:G58)</f>
        <v>0</v>
      </c>
      <c r="AG60" t="s">
        <v>303</v>
      </c>
    </row>
    <row r="61" spans="1:60">
      <c r="C61" s="269"/>
      <c r="D61" s="10"/>
      <c r="AG61" t="s">
        <v>305</v>
      </c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19">
    <mergeCell ref="C56:G56"/>
    <mergeCell ref="C43:G43"/>
    <mergeCell ref="C50:G50"/>
    <mergeCell ref="C51:G51"/>
    <mergeCell ref="C52:G52"/>
    <mergeCell ref="C53:G53"/>
    <mergeCell ref="C54:G54"/>
    <mergeCell ref="C15:G15"/>
    <mergeCell ref="C17:G17"/>
    <mergeCell ref="C19:G19"/>
    <mergeCell ref="C22:G22"/>
    <mergeCell ref="C29:G29"/>
    <mergeCell ref="C39:G3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59</v>
      </c>
      <c r="C4" s="207" t="s">
        <v>60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84</v>
      </c>
      <c r="C8" s="258" t="s">
        <v>85</v>
      </c>
      <c r="D8" s="233"/>
      <c r="E8" s="234"/>
      <c r="F8" s="235"/>
      <c r="G8" s="235">
        <f>SUMIF(AG9:AG42,"&lt;&gt;NOR",G9:G42)</f>
        <v>0</v>
      </c>
      <c r="H8" s="235"/>
      <c r="I8" s="235">
        <f>SUM(I9:I42)</f>
        <v>0</v>
      </c>
      <c r="J8" s="235"/>
      <c r="K8" s="235">
        <f>SUM(K9:K42)</f>
        <v>0</v>
      </c>
      <c r="L8" s="235"/>
      <c r="M8" s="235">
        <f>SUM(M9:M42)</f>
        <v>0</v>
      </c>
      <c r="N8" s="234"/>
      <c r="O8" s="234">
        <f>SUM(O9:O42)</f>
        <v>0.02</v>
      </c>
      <c r="P8" s="234"/>
      <c r="Q8" s="234">
        <f>SUM(Q9:Q42)</f>
        <v>0</v>
      </c>
      <c r="R8" s="235"/>
      <c r="S8" s="235"/>
      <c r="T8" s="236"/>
      <c r="U8" s="230"/>
      <c r="V8" s="230">
        <f>SUM(V9:V42)</f>
        <v>32.82</v>
      </c>
      <c r="W8" s="230"/>
      <c r="X8" s="230"/>
      <c r="AG8" t="s">
        <v>138</v>
      </c>
    </row>
    <row r="9" spans="1:60" outlineLevel="1">
      <c r="A9" s="238">
        <v>1</v>
      </c>
      <c r="B9" s="239" t="s">
        <v>176</v>
      </c>
      <c r="C9" s="259" t="s">
        <v>177</v>
      </c>
      <c r="D9" s="240" t="s">
        <v>178</v>
      </c>
      <c r="E9" s="241">
        <v>18.399999999999999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179</v>
      </c>
      <c r="S9" s="243" t="s">
        <v>143</v>
      </c>
      <c r="T9" s="244" t="s">
        <v>144</v>
      </c>
      <c r="U9" s="226">
        <v>0.01</v>
      </c>
      <c r="V9" s="226">
        <f>ROUND(E9*U9,2)</f>
        <v>0.18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1" t="s">
        <v>324</v>
      </c>
      <c r="D10" s="228"/>
      <c r="E10" s="229"/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155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1" t="s">
        <v>325</v>
      </c>
      <c r="D11" s="228"/>
      <c r="E11" s="229">
        <v>10.8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155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1" t="s">
        <v>326</v>
      </c>
      <c r="D12" s="228"/>
      <c r="E12" s="229">
        <v>3.6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155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327</v>
      </c>
      <c r="D13" s="228"/>
      <c r="E13" s="229">
        <v>4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155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2</v>
      </c>
      <c r="B14" s="239" t="s">
        <v>183</v>
      </c>
      <c r="C14" s="259" t="s">
        <v>184</v>
      </c>
      <c r="D14" s="240" t="s">
        <v>178</v>
      </c>
      <c r="E14" s="241">
        <v>1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 t="s">
        <v>179</v>
      </c>
      <c r="S14" s="243" t="s">
        <v>143</v>
      </c>
      <c r="T14" s="244" t="s">
        <v>144</v>
      </c>
      <c r="U14" s="226">
        <v>0.36</v>
      </c>
      <c r="V14" s="226">
        <f>ROUND(E14*U14,2)</f>
        <v>0.36</v>
      </c>
      <c r="W14" s="226"/>
      <c r="X14" s="226" t="s">
        <v>145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146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0" t="s">
        <v>185</v>
      </c>
      <c r="D15" s="245"/>
      <c r="E15" s="245"/>
      <c r="F15" s="245"/>
      <c r="G15" s="245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148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1" t="s">
        <v>328</v>
      </c>
      <c r="D16" s="228"/>
      <c r="E16" s="229">
        <v>1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155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8">
        <v>3</v>
      </c>
      <c r="B17" s="239" t="s">
        <v>329</v>
      </c>
      <c r="C17" s="259" t="s">
        <v>330</v>
      </c>
      <c r="D17" s="240" t="s">
        <v>178</v>
      </c>
      <c r="E17" s="241">
        <v>18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143</v>
      </c>
      <c r="T17" s="244" t="s">
        <v>144</v>
      </c>
      <c r="U17" s="226">
        <v>0.12</v>
      </c>
      <c r="V17" s="226">
        <f>ROUND(E17*U17,2)</f>
        <v>2.16</v>
      </c>
      <c r="W17" s="226"/>
      <c r="X17" s="226" t="s">
        <v>145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146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1" t="s">
        <v>331</v>
      </c>
      <c r="D18" s="228"/>
      <c r="E18" s="229">
        <v>18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155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4</v>
      </c>
      <c r="B19" s="239" t="s">
        <v>332</v>
      </c>
      <c r="C19" s="259" t="s">
        <v>333</v>
      </c>
      <c r="D19" s="240" t="s">
        <v>141</v>
      </c>
      <c r="E19" s="241">
        <v>182.77500000000001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179</v>
      </c>
      <c r="S19" s="243" t="s">
        <v>143</v>
      </c>
      <c r="T19" s="244" t="s">
        <v>144</v>
      </c>
      <c r="U19" s="226">
        <v>0.13</v>
      </c>
      <c r="V19" s="226">
        <f>ROUND(E19*U19,2)</f>
        <v>23.76</v>
      </c>
      <c r="W19" s="226"/>
      <c r="X19" s="226" t="s">
        <v>145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146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0" t="s">
        <v>334</v>
      </c>
      <c r="D20" s="245"/>
      <c r="E20" s="245"/>
      <c r="F20" s="245"/>
      <c r="G20" s="245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148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6" t="s">
        <v>335</v>
      </c>
      <c r="D21" s="257"/>
      <c r="E21" s="257"/>
      <c r="F21" s="257"/>
      <c r="G21" s="257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279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336</v>
      </c>
      <c r="D22" s="228"/>
      <c r="E22" s="229">
        <v>84.375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155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61" t="s">
        <v>337</v>
      </c>
      <c r="D23" s="228"/>
      <c r="E23" s="229">
        <v>98.4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15"/>
      <c r="Z23" s="215"/>
      <c r="AA23" s="215"/>
      <c r="AB23" s="215"/>
      <c r="AC23" s="215"/>
      <c r="AD23" s="215"/>
      <c r="AE23" s="215"/>
      <c r="AF23" s="215"/>
      <c r="AG23" s="215" t="s">
        <v>155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38">
        <v>5</v>
      </c>
      <c r="B24" s="239" t="s">
        <v>338</v>
      </c>
      <c r="C24" s="259" t="s">
        <v>339</v>
      </c>
      <c r="D24" s="240" t="s">
        <v>151</v>
      </c>
      <c r="E24" s="241">
        <v>5.3040000000000003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21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 t="s">
        <v>179</v>
      </c>
      <c r="S24" s="243" t="s">
        <v>143</v>
      </c>
      <c r="T24" s="244" t="s">
        <v>144</v>
      </c>
      <c r="U24" s="226">
        <v>1.2</v>
      </c>
      <c r="V24" s="226">
        <f>ROUND(E24*U24,2)</f>
        <v>6.36</v>
      </c>
      <c r="W24" s="226"/>
      <c r="X24" s="226" t="s">
        <v>145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146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1" t="s">
        <v>340</v>
      </c>
      <c r="D25" s="228"/>
      <c r="E25" s="229">
        <v>4.32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155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1" t="s">
        <v>341</v>
      </c>
      <c r="D26" s="228"/>
      <c r="E26" s="229">
        <v>0.98399999999999999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15"/>
      <c r="Z26" s="215"/>
      <c r="AA26" s="215"/>
      <c r="AB26" s="215"/>
      <c r="AC26" s="215"/>
      <c r="AD26" s="215"/>
      <c r="AE26" s="215"/>
      <c r="AF26" s="215"/>
      <c r="AG26" s="215" t="s">
        <v>155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38">
        <v>6</v>
      </c>
      <c r="B27" s="239" t="s">
        <v>342</v>
      </c>
      <c r="C27" s="259" t="s">
        <v>343</v>
      </c>
      <c r="D27" s="240" t="s">
        <v>178</v>
      </c>
      <c r="E27" s="241">
        <v>8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193</v>
      </c>
      <c r="T27" s="244" t="s">
        <v>194</v>
      </c>
      <c r="U27" s="226">
        <v>0</v>
      </c>
      <c r="V27" s="226">
        <f>ROUND(E27*U27,2)</f>
        <v>0</v>
      </c>
      <c r="W27" s="226"/>
      <c r="X27" s="226" t="s">
        <v>145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146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22"/>
      <c r="B28" s="223"/>
      <c r="C28" s="261" t="s">
        <v>344</v>
      </c>
      <c r="D28" s="228"/>
      <c r="E28" s="229">
        <v>8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15"/>
      <c r="Z28" s="215"/>
      <c r="AA28" s="215"/>
      <c r="AB28" s="215"/>
      <c r="AC28" s="215"/>
      <c r="AD28" s="215"/>
      <c r="AE28" s="215"/>
      <c r="AF28" s="215"/>
      <c r="AG28" s="215" t="s">
        <v>155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38">
        <v>7</v>
      </c>
      <c r="B29" s="239" t="s">
        <v>205</v>
      </c>
      <c r="C29" s="259" t="s">
        <v>206</v>
      </c>
      <c r="D29" s="240" t="s">
        <v>178</v>
      </c>
      <c r="E29" s="241">
        <v>1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1.4999999999999999E-2</v>
      </c>
      <c r="O29" s="241">
        <f>ROUND(E29*N29,2)</f>
        <v>0.02</v>
      </c>
      <c r="P29" s="241">
        <v>0</v>
      </c>
      <c r="Q29" s="241">
        <f>ROUND(E29*P29,2)</f>
        <v>0</v>
      </c>
      <c r="R29" s="243"/>
      <c r="S29" s="243" t="s">
        <v>193</v>
      </c>
      <c r="T29" s="244" t="s">
        <v>194</v>
      </c>
      <c r="U29" s="226">
        <v>0</v>
      </c>
      <c r="V29" s="226">
        <f>ROUND(E29*U29,2)</f>
        <v>0</v>
      </c>
      <c r="W29" s="226"/>
      <c r="X29" s="226" t="s">
        <v>207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208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1" t="s">
        <v>328</v>
      </c>
      <c r="D30" s="228"/>
      <c r="E30" s="229">
        <v>1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155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38">
        <v>8</v>
      </c>
      <c r="B31" s="239" t="s">
        <v>209</v>
      </c>
      <c r="C31" s="259" t="s">
        <v>210</v>
      </c>
      <c r="D31" s="240" t="s">
        <v>178</v>
      </c>
      <c r="E31" s="241">
        <v>11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193</v>
      </c>
      <c r="T31" s="244" t="s">
        <v>194</v>
      </c>
      <c r="U31" s="226">
        <v>0</v>
      </c>
      <c r="V31" s="226">
        <f>ROUND(E31*U31,2)</f>
        <v>0</v>
      </c>
      <c r="W31" s="226"/>
      <c r="X31" s="226" t="s">
        <v>207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208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1" t="s">
        <v>324</v>
      </c>
      <c r="D32" s="228"/>
      <c r="E32" s="229"/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155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1" t="s">
        <v>345</v>
      </c>
      <c r="D33" s="228"/>
      <c r="E33" s="229">
        <v>11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155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38">
        <v>9</v>
      </c>
      <c r="B34" s="239" t="s">
        <v>211</v>
      </c>
      <c r="C34" s="259" t="s">
        <v>212</v>
      </c>
      <c r="D34" s="240" t="s">
        <v>178</v>
      </c>
      <c r="E34" s="241">
        <v>4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/>
      <c r="S34" s="243" t="s">
        <v>193</v>
      </c>
      <c r="T34" s="244" t="s">
        <v>194</v>
      </c>
      <c r="U34" s="226">
        <v>0</v>
      </c>
      <c r="V34" s="226">
        <f>ROUND(E34*U34,2)</f>
        <v>0</v>
      </c>
      <c r="W34" s="226"/>
      <c r="X34" s="226" t="s">
        <v>207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208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1" t="s">
        <v>324</v>
      </c>
      <c r="D35" s="228"/>
      <c r="E35" s="229"/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155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1" t="s">
        <v>346</v>
      </c>
      <c r="D36" s="228"/>
      <c r="E36" s="229">
        <v>4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155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38">
        <v>10</v>
      </c>
      <c r="B37" s="239" t="s">
        <v>213</v>
      </c>
      <c r="C37" s="259" t="s">
        <v>214</v>
      </c>
      <c r="D37" s="240" t="s">
        <v>178</v>
      </c>
      <c r="E37" s="241">
        <v>4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3"/>
      <c r="S37" s="243" t="s">
        <v>193</v>
      </c>
      <c r="T37" s="244" t="s">
        <v>194</v>
      </c>
      <c r="U37" s="226">
        <v>0</v>
      </c>
      <c r="V37" s="226">
        <f>ROUND(E37*U37,2)</f>
        <v>0</v>
      </c>
      <c r="W37" s="226"/>
      <c r="X37" s="226" t="s">
        <v>207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208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1" t="s">
        <v>324</v>
      </c>
      <c r="D38" s="228"/>
      <c r="E38" s="229"/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155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61" t="s">
        <v>327</v>
      </c>
      <c r="D39" s="228"/>
      <c r="E39" s="229">
        <v>4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15"/>
      <c r="Z39" s="215"/>
      <c r="AA39" s="215"/>
      <c r="AB39" s="215"/>
      <c r="AC39" s="215"/>
      <c r="AD39" s="215"/>
      <c r="AE39" s="215"/>
      <c r="AF39" s="215"/>
      <c r="AG39" s="215" t="s">
        <v>155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38">
        <v>11</v>
      </c>
      <c r="B40" s="239" t="s">
        <v>347</v>
      </c>
      <c r="C40" s="259" t="s">
        <v>348</v>
      </c>
      <c r="D40" s="240" t="s">
        <v>151</v>
      </c>
      <c r="E40" s="241">
        <v>5.3040000000000003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193</v>
      </c>
      <c r="T40" s="244" t="s">
        <v>194</v>
      </c>
      <c r="U40" s="226">
        <v>0</v>
      </c>
      <c r="V40" s="226">
        <f>ROUND(E40*U40,2)</f>
        <v>0</v>
      </c>
      <c r="W40" s="226"/>
      <c r="X40" s="226" t="s">
        <v>207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208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22"/>
      <c r="B41" s="223"/>
      <c r="C41" s="261" t="s">
        <v>340</v>
      </c>
      <c r="D41" s="228"/>
      <c r="E41" s="229">
        <v>4.32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15"/>
      <c r="Z41" s="215"/>
      <c r="AA41" s="215"/>
      <c r="AB41" s="215"/>
      <c r="AC41" s="215"/>
      <c r="AD41" s="215"/>
      <c r="AE41" s="215"/>
      <c r="AF41" s="215"/>
      <c r="AG41" s="215" t="s">
        <v>155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61" t="s">
        <v>341</v>
      </c>
      <c r="D42" s="228"/>
      <c r="E42" s="229">
        <v>0.98399999999999999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15"/>
      <c r="Z42" s="215"/>
      <c r="AA42" s="215"/>
      <c r="AB42" s="215"/>
      <c r="AC42" s="215"/>
      <c r="AD42" s="215"/>
      <c r="AE42" s="215"/>
      <c r="AF42" s="215"/>
      <c r="AG42" s="215" t="s">
        <v>155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>
      <c r="A43" s="3"/>
      <c r="B43" s="4"/>
      <c r="C43" s="26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v>15</v>
      </c>
      <c r="AF43">
        <v>21</v>
      </c>
      <c r="AG43" t="s">
        <v>124</v>
      </c>
    </row>
    <row r="44" spans="1:60">
      <c r="A44" s="218"/>
      <c r="B44" s="219" t="s">
        <v>29</v>
      </c>
      <c r="C44" s="268"/>
      <c r="D44" s="220"/>
      <c r="E44" s="221"/>
      <c r="F44" s="221"/>
      <c r="G44" s="237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f>SUMIF(L7:L42,AE43,G7:G42)</f>
        <v>0</v>
      </c>
      <c r="AF44">
        <f>SUMIF(L7:L42,AF43,G7:G42)</f>
        <v>0</v>
      </c>
      <c r="AG44" t="s">
        <v>303</v>
      </c>
    </row>
    <row r="45" spans="1:60">
      <c r="C45" s="269"/>
      <c r="D45" s="10"/>
      <c r="AG45" t="s">
        <v>305</v>
      </c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7">
    <mergeCell ref="C21:G21"/>
    <mergeCell ref="A1:G1"/>
    <mergeCell ref="C2:G2"/>
    <mergeCell ref="C3:G3"/>
    <mergeCell ref="C4:G4"/>
    <mergeCell ref="C15:G15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61</v>
      </c>
      <c r="C3" s="204" t="s">
        <v>62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84</v>
      </c>
      <c r="C8" s="258" t="s">
        <v>85</v>
      </c>
      <c r="D8" s="233"/>
      <c r="E8" s="234"/>
      <c r="F8" s="235"/>
      <c r="G8" s="235">
        <f>SUMIF(AG9:AG32,"&lt;&gt;NOR",G9:G32)</f>
        <v>0</v>
      </c>
      <c r="H8" s="235"/>
      <c r="I8" s="235">
        <f>SUM(I9:I32)</f>
        <v>0</v>
      </c>
      <c r="J8" s="235"/>
      <c r="K8" s="235">
        <f>SUM(K9:K32)</f>
        <v>0</v>
      </c>
      <c r="L8" s="235"/>
      <c r="M8" s="235">
        <f>SUM(M9:M32)</f>
        <v>0</v>
      </c>
      <c r="N8" s="234"/>
      <c r="O8" s="234">
        <f>SUM(O9:O32)</f>
        <v>8.129999999999999</v>
      </c>
      <c r="P8" s="234"/>
      <c r="Q8" s="234">
        <f>SUM(Q9:Q32)</f>
        <v>0</v>
      </c>
      <c r="R8" s="235"/>
      <c r="S8" s="235"/>
      <c r="T8" s="236"/>
      <c r="U8" s="230"/>
      <c r="V8" s="230">
        <f>SUM(V9:V32)</f>
        <v>55.419999999999995</v>
      </c>
      <c r="W8" s="230"/>
      <c r="X8" s="230"/>
      <c r="AG8" t="s">
        <v>138</v>
      </c>
    </row>
    <row r="9" spans="1:60" outlineLevel="1">
      <c r="A9" s="238">
        <v>1</v>
      </c>
      <c r="B9" s="239" t="s">
        <v>165</v>
      </c>
      <c r="C9" s="259" t="s">
        <v>166</v>
      </c>
      <c r="D9" s="240" t="s">
        <v>151</v>
      </c>
      <c r="E9" s="241">
        <v>15.75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152</v>
      </c>
      <c r="S9" s="243" t="s">
        <v>143</v>
      </c>
      <c r="T9" s="244" t="s">
        <v>144</v>
      </c>
      <c r="U9" s="226">
        <v>2.2000000000000002</v>
      </c>
      <c r="V9" s="226">
        <f>ROUND(E9*U9,2)</f>
        <v>34.65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0" t="s">
        <v>167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148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6" t="str">
        <f>C10</f>
        <v>sypaninou z vhodných hornin tř. 1 - 4 nebo materiálem, uloženým ve vzdálenosti do 30 m od vnějšího kraje objektu, pro jakoukoliv míru zhutnění,</v>
      </c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1" t="s">
        <v>349</v>
      </c>
      <c r="D11" s="228"/>
      <c r="E11" s="229">
        <v>1.75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155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1" t="s">
        <v>350</v>
      </c>
      <c r="D12" s="228"/>
      <c r="E12" s="229">
        <v>14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155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38">
        <v>2</v>
      </c>
      <c r="B13" s="239" t="s">
        <v>171</v>
      </c>
      <c r="C13" s="259" t="s">
        <v>172</v>
      </c>
      <c r="D13" s="240" t="s">
        <v>151</v>
      </c>
      <c r="E13" s="241">
        <v>15.75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 t="s">
        <v>152</v>
      </c>
      <c r="S13" s="243" t="s">
        <v>143</v>
      </c>
      <c r="T13" s="244" t="s">
        <v>144</v>
      </c>
      <c r="U13" s="226">
        <v>0.997</v>
      </c>
      <c r="V13" s="226">
        <f>ROUND(E13*U13,2)</f>
        <v>15.7</v>
      </c>
      <c r="W13" s="226"/>
      <c r="X13" s="226" t="s">
        <v>145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146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60" t="s">
        <v>167</v>
      </c>
      <c r="D14" s="245"/>
      <c r="E14" s="245"/>
      <c r="F14" s="245"/>
      <c r="G14" s="245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15"/>
      <c r="Z14" s="215"/>
      <c r="AA14" s="215"/>
      <c r="AB14" s="215"/>
      <c r="AC14" s="215"/>
      <c r="AD14" s="215"/>
      <c r="AE14" s="215"/>
      <c r="AF14" s="215"/>
      <c r="AG14" s="215" t="s">
        <v>148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6" t="str">
        <f>C14</f>
        <v>sypaninou z vhodných hornin tř. 1 - 4 nebo materiálem, uloženým ve vzdálenosti do 30 m od vnějšího kraje objektu, pro jakoukoliv míru zhutnění,</v>
      </c>
      <c r="BB14" s="215"/>
      <c r="BC14" s="215"/>
      <c r="BD14" s="215"/>
      <c r="BE14" s="215"/>
      <c r="BF14" s="215"/>
      <c r="BG14" s="215"/>
      <c r="BH14" s="215"/>
    </row>
    <row r="15" spans="1:60" outlineLevel="1">
      <c r="A15" s="238">
        <v>3</v>
      </c>
      <c r="B15" s="239" t="s">
        <v>176</v>
      </c>
      <c r="C15" s="259" t="s">
        <v>177</v>
      </c>
      <c r="D15" s="240" t="s">
        <v>178</v>
      </c>
      <c r="E15" s="241">
        <v>150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 t="s">
        <v>179</v>
      </c>
      <c r="S15" s="243" t="s">
        <v>143</v>
      </c>
      <c r="T15" s="244" t="s">
        <v>144</v>
      </c>
      <c r="U15" s="226">
        <v>0.01</v>
      </c>
      <c r="V15" s="226">
        <f>ROUND(E15*U15,2)</f>
        <v>1.5</v>
      </c>
      <c r="W15" s="226"/>
      <c r="X15" s="226" t="s">
        <v>145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146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1" t="s">
        <v>351</v>
      </c>
      <c r="D16" s="228"/>
      <c r="E16" s="229">
        <v>80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155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1" t="s">
        <v>352</v>
      </c>
      <c r="D17" s="228"/>
      <c r="E17" s="229">
        <v>40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155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1" t="s">
        <v>353</v>
      </c>
      <c r="D18" s="228"/>
      <c r="E18" s="229">
        <v>30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155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4</v>
      </c>
      <c r="B19" s="239" t="s">
        <v>183</v>
      </c>
      <c r="C19" s="259" t="s">
        <v>184</v>
      </c>
      <c r="D19" s="240" t="s">
        <v>178</v>
      </c>
      <c r="E19" s="241">
        <v>10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179</v>
      </c>
      <c r="S19" s="243" t="s">
        <v>143</v>
      </c>
      <c r="T19" s="244" t="s">
        <v>144</v>
      </c>
      <c r="U19" s="226">
        <v>0.35699999999999998</v>
      </c>
      <c r="V19" s="226">
        <f>ROUND(E19*U19,2)</f>
        <v>3.57</v>
      </c>
      <c r="W19" s="226"/>
      <c r="X19" s="226" t="s">
        <v>145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146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0" t="s">
        <v>185</v>
      </c>
      <c r="D20" s="245"/>
      <c r="E20" s="245"/>
      <c r="F20" s="245"/>
      <c r="G20" s="245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148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38">
        <v>5</v>
      </c>
      <c r="B21" s="239" t="s">
        <v>191</v>
      </c>
      <c r="C21" s="259" t="s">
        <v>192</v>
      </c>
      <c r="D21" s="240" t="s">
        <v>151</v>
      </c>
      <c r="E21" s="241">
        <v>0.875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0.4</v>
      </c>
      <c r="O21" s="241">
        <f>ROUND(E21*N21,2)</f>
        <v>0.35</v>
      </c>
      <c r="P21" s="241">
        <v>0</v>
      </c>
      <c r="Q21" s="241">
        <f>ROUND(E21*P21,2)</f>
        <v>0</v>
      </c>
      <c r="R21" s="243"/>
      <c r="S21" s="243" t="s">
        <v>193</v>
      </c>
      <c r="T21" s="244" t="s">
        <v>194</v>
      </c>
      <c r="U21" s="226">
        <v>0</v>
      </c>
      <c r="V21" s="226">
        <f>ROUND(E21*U21,2)</f>
        <v>0</v>
      </c>
      <c r="W21" s="226"/>
      <c r="X21" s="226" t="s">
        <v>145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146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354</v>
      </c>
      <c r="D22" s="228"/>
      <c r="E22" s="229">
        <v>0.875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155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8">
        <v>6</v>
      </c>
      <c r="B23" s="239" t="s">
        <v>196</v>
      </c>
      <c r="C23" s="259" t="s">
        <v>197</v>
      </c>
      <c r="D23" s="240" t="s">
        <v>178</v>
      </c>
      <c r="E23" s="241">
        <v>10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193</v>
      </c>
      <c r="T23" s="244" t="s">
        <v>194</v>
      </c>
      <c r="U23" s="226">
        <v>0</v>
      </c>
      <c r="V23" s="226">
        <f>ROUND(E23*U23,2)</f>
        <v>0</v>
      </c>
      <c r="W23" s="226"/>
      <c r="X23" s="226" t="s">
        <v>145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146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1" t="s">
        <v>355</v>
      </c>
      <c r="D24" s="228"/>
      <c r="E24" s="229">
        <v>10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155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38">
        <v>7</v>
      </c>
      <c r="B25" s="239" t="s">
        <v>199</v>
      </c>
      <c r="C25" s="259" t="s">
        <v>200</v>
      </c>
      <c r="D25" s="240" t="s">
        <v>178</v>
      </c>
      <c r="E25" s="241">
        <v>50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193</v>
      </c>
      <c r="T25" s="244" t="s">
        <v>194</v>
      </c>
      <c r="U25" s="226">
        <v>0</v>
      </c>
      <c r="V25" s="226">
        <f>ROUND(E25*U25,2)</f>
        <v>0</v>
      </c>
      <c r="W25" s="226"/>
      <c r="X25" s="226" t="s">
        <v>145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146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1" t="s">
        <v>356</v>
      </c>
      <c r="D26" s="228"/>
      <c r="E26" s="229">
        <v>50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15"/>
      <c r="Z26" s="215"/>
      <c r="AA26" s="215"/>
      <c r="AB26" s="215"/>
      <c r="AC26" s="215"/>
      <c r="AD26" s="215"/>
      <c r="AE26" s="215"/>
      <c r="AF26" s="215"/>
      <c r="AG26" s="215" t="s">
        <v>155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7">
        <v>8</v>
      </c>
      <c r="B27" s="248" t="s">
        <v>205</v>
      </c>
      <c r="C27" s="262" t="s">
        <v>357</v>
      </c>
      <c r="D27" s="249" t="s">
        <v>178</v>
      </c>
      <c r="E27" s="250">
        <v>10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1.4999999999999999E-2</v>
      </c>
      <c r="O27" s="250">
        <f>ROUND(E27*N27,2)</f>
        <v>0.15</v>
      </c>
      <c r="P27" s="250">
        <v>0</v>
      </c>
      <c r="Q27" s="250">
        <f>ROUND(E27*P27,2)</f>
        <v>0</v>
      </c>
      <c r="R27" s="252"/>
      <c r="S27" s="252" t="s">
        <v>193</v>
      </c>
      <c r="T27" s="253" t="s">
        <v>194</v>
      </c>
      <c r="U27" s="226">
        <v>0</v>
      </c>
      <c r="V27" s="226">
        <f>ROUND(E27*U27,2)</f>
        <v>0</v>
      </c>
      <c r="W27" s="226"/>
      <c r="X27" s="226" t="s">
        <v>207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208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47">
        <v>9</v>
      </c>
      <c r="B28" s="248" t="s">
        <v>358</v>
      </c>
      <c r="C28" s="262" t="s">
        <v>359</v>
      </c>
      <c r="D28" s="249" t="s">
        <v>178</v>
      </c>
      <c r="E28" s="250">
        <v>30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193</v>
      </c>
      <c r="T28" s="253" t="s">
        <v>194</v>
      </c>
      <c r="U28" s="226">
        <v>0</v>
      </c>
      <c r="V28" s="226">
        <f>ROUND(E28*U28,2)</f>
        <v>0</v>
      </c>
      <c r="W28" s="226"/>
      <c r="X28" s="226" t="s">
        <v>207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208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7">
        <v>10</v>
      </c>
      <c r="B29" s="248" t="s">
        <v>360</v>
      </c>
      <c r="C29" s="262" t="s">
        <v>361</v>
      </c>
      <c r="D29" s="249" t="s">
        <v>178</v>
      </c>
      <c r="E29" s="250">
        <v>80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193</v>
      </c>
      <c r="T29" s="253" t="s">
        <v>194</v>
      </c>
      <c r="U29" s="226">
        <v>0</v>
      </c>
      <c r="V29" s="226">
        <f>ROUND(E29*U29,2)</f>
        <v>0</v>
      </c>
      <c r="W29" s="226"/>
      <c r="X29" s="226" t="s">
        <v>207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208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7">
        <v>11</v>
      </c>
      <c r="B30" s="248" t="s">
        <v>211</v>
      </c>
      <c r="C30" s="262" t="s">
        <v>212</v>
      </c>
      <c r="D30" s="249" t="s">
        <v>178</v>
      </c>
      <c r="E30" s="250">
        <v>40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193</v>
      </c>
      <c r="T30" s="253" t="s">
        <v>194</v>
      </c>
      <c r="U30" s="226">
        <v>0</v>
      </c>
      <c r="V30" s="226">
        <f>ROUND(E30*U30,2)</f>
        <v>0</v>
      </c>
      <c r="W30" s="226"/>
      <c r="X30" s="226" t="s">
        <v>207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208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38">
        <v>12</v>
      </c>
      <c r="B31" s="239" t="s">
        <v>215</v>
      </c>
      <c r="C31" s="259" t="s">
        <v>216</v>
      </c>
      <c r="D31" s="240" t="s">
        <v>217</v>
      </c>
      <c r="E31" s="241">
        <v>7625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21</v>
      </c>
      <c r="M31" s="243">
        <f>G31*(1+L31/100)</f>
        <v>0</v>
      </c>
      <c r="N31" s="241">
        <v>1E-3</v>
      </c>
      <c r="O31" s="241">
        <f>ROUND(E31*N31,2)</f>
        <v>7.63</v>
      </c>
      <c r="P31" s="241">
        <v>0</v>
      </c>
      <c r="Q31" s="241">
        <f>ROUND(E31*P31,2)</f>
        <v>0</v>
      </c>
      <c r="R31" s="243"/>
      <c r="S31" s="243" t="s">
        <v>193</v>
      </c>
      <c r="T31" s="244" t="s">
        <v>194</v>
      </c>
      <c r="U31" s="226">
        <v>0</v>
      </c>
      <c r="V31" s="226">
        <f>ROUND(E31*U31,2)</f>
        <v>0</v>
      </c>
      <c r="W31" s="226"/>
      <c r="X31" s="226" t="s">
        <v>207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208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1" t="s">
        <v>362</v>
      </c>
      <c r="D32" s="228"/>
      <c r="E32" s="229">
        <v>7625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155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>
      <c r="A33" s="231" t="s">
        <v>137</v>
      </c>
      <c r="B33" s="232" t="s">
        <v>86</v>
      </c>
      <c r="C33" s="258" t="s">
        <v>87</v>
      </c>
      <c r="D33" s="233"/>
      <c r="E33" s="234"/>
      <c r="F33" s="235"/>
      <c r="G33" s="235">
        <f>SUMIF(AG34:AG37,"&lt;&gt;NOR",G34:G37)</f>
        <v>0</v>
      </c>
      <c r="H33" s="235"/>
      <c r="I33" s="235">
        <f>SUM(I34:I37)</f>
        <v>0</v>
      </c>
      <c r="J33" s="235"/>
      <c r="K33" s="235">
        <f>SUM(K34:K37)</f>
        <v>0</v>
      </c>
      <c r="L33" s="235"/>
      <c r="M33" s="235">
        <f>SUM(M34:M37)</f>
        <v>0</v>
      </c>
      <c r="N33" s="234"/>
      <c r="O33" s="234">
        <f>SUM(O34:O37)</f>
        <v>0.01</v>
      </c>
      <c r="P33" s="234"/>
      <c r="Q33" s="234">
        <f>SUM(Q34:Q37)</f>
        <v>0</v>
      </c>
      <c r="R33" s="235"/>
      <c r="S33" s="235"/>
      <c r="T33" s="236"/>
      <c r="U33" s="230"/>
      <c r="V33" s="230">
        <f>SUM(V34:V37)</f>
        <v>0.7</v>
      </c>
      <c r="W33" s="230"/>
      <c r="X33" s="230"/>
      <c r="AG33" t="s">
        <v>138</v>
      </c>
    </row>
    <row r="34" spans="1:60" outlineLevel="1">
      <c r="A34" s="238">
        <v>13</v>
      </c>
      <c r="B34" s="239" t="s">
        <v>220</v>
      </c>
      <c r="C34" s="259" t="s">
        <v>221</v>
      </c>
      <c r="D34" s="240" t="s">
        <v>141</v>
      </c>
      <c r="E34" s="241">
        <v>17.5</v>
      </c>
      <c r="F34" s="242"/>
      <c r="G34" s="243">
        <f>ROUND(E34*F34,2)</f>
        <v>0</v>
      </c>
      <c r="H34" s="242"/>
      <c r="I34" s="243">
        <f>ROUND(E34*H34,2)</f>
        <v>0</v>
      </c>
      <c r="J34" s="242"/>
      <c r="K34" s="243">
        <f>ROUND(E34*J34,2)</f>
        <v>0</v>
      </c>
      <c r="L34" s="243">
        <v>21</v>
      </c>
      <c r="M34" s="243">
        <f>G34*(1+L34/100)</f>
        <v>0</v>
      </c>
      <c r="N34" s="241">
        <v>3.0000000000000001E-5</v>
      </c>
      <c r="O34" s="241">
        <f>ROUND(E34*N34,2)</f>
        <v>0</v>
      </c>
      <c r="P34" s="241">
        <v>0</v>
      </c>
      <c r="Q34" s="241">
        <f>ROUND(E34*P34,2)</f>
        <v>0</v>
      </c>
      <c r="R34" s="243" t="s">
        <v>222</v>
      </c>
      <c r="S34" s="243" t="s">
        <v>143</v>
      </c>
      <c r="T34" s="244" t="s">
        <v>144</v>
      </c>
      <c r="U34" s="226">
        <v>0.04</v>
      </c>
      <c r="V34" s="226">
        <f>ROUND(E34*U34,2)</f>
        <v>0.7</v>
      </c>
      <c r="W34" s="226"/>
      <c r="X34" s="226" t="s">
        <v>145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146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1" t="s">
        <v>363</v>
      </c>
      <c r="D35" s="228"/>
      <c r="E35" s="229">
        <v>17.5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155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38">
        <v>14</v>
      </c>
      <c r="B36" s="239" t="s">
        <v>224</v>
      </c>
      <c r="C36" s="259" t="s">
        <v>225</v>
      </c>
      <c r="D36" s="240" t="s">
        <v>141</v>
      </c>
      <c r="E36" s="241">
        <v>21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1">
        <v>2.9999999999999997E-4</v>
      </c>
      <c r="O36" s="241">
        <f>ROUND(E36*N36,2)</f>
        <v>0.01</v>
      </c>
      <c r="P36" s="241">
        <v>0</v>
      </c>
      <c r="Q36" s="241">
        <f>ROUND(E36*P36,2)</f>
        <v>0</v>
      </c>
      <c r="R36" s="243" t="s">
        <v>226</v>
      </c>
      <c r="S36" s="243" t="s">
        <v>143</v>
      </c>
      <c r="T36" s="244" t="s">
        <v>144</v>
      </c>
      <c r="U36" s="226">
        <v>0</v>
      </c>
      <c r="V36" s="226">
        <f>ROUND(E36*U36,2)</f>
        <v>0</v>
      </c>
      <c r="W36" s="226"/>
      <c r="X36" s="226" t="s">
        <v>207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208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364</v>
      </c>
      <c r="D37" s="228"/>
      <c r="E37" s="229">
        <v>21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155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>
      <c r="A38" s="231" t="s">
        <v>137</v>
      </c>
      <c r="B38" s="232" t="s">
        <v>88</v>
      </c>
      <c r="C38" s="258" t="s">
        <v>89</v>
      </c>
      <c r="D38" s="233"/>
      <c r="E38" s="234"/>
      <c r="F38" s="235"/>
      <c r="G38" s="235">
        <f>SUMIF(AG39:AG42,"&lt;&gt;NOR",G39:G42)</f>
        <v>0</v>
      </c>
      <c r="H38" s="235"/>
      <c r="I38" s="235">
        <f>SUM(I39:I42)</f>
        <v>0</v>
      </c>
      <c r="J38" s="235"/>
      <c r="K38" s="235">
        <f>SUM(K39:K42)</f>
        <v>0</v>
      </c>
      <c r="L38" s="235"/>
      <c r="M38" s="235">
        <f>SUM(M39:M42)</f>
        <v>0</v>
      </c>
      <c r="N38" s="234"/>
      <c r="O38" s="234">
        <f>SUM(O39:O42)</f>
        <v>0.08</v>
      </c>
      <c r="P38" s="234"/>
      <c r="Q38" s="234">
        <f>SUM(Q39:Q42)</f>
        <v>0</v>
      </c>
      <c r="R38" s="235"/>
      <c r="S38" s="235"/>
      <c r="T38" s="236"/>
      <c r="U38" s="230"/>
      <c r="V38" s="230">
        <f>SUM(V39:V42)</f>
        <v>88</v>
      </c>
      <c r="W38" s="230"/>
      <c r="X38" s="230"/>
      <c r="AG38" t="s">
        <v>138</v>
      </c>
    </row>
    <row r="39" spans="1:60" outlineLevel="1">
      <c r="A39" s="238">
        <v>15</v>
      </c>
      <c r="B39" s="239" t="s">
        <v>228</v>
      </c>
      <c r="C39" s="259" t="s">
        <v>229</v>
      </c>
      <c r="D39" s="240" t="s">
        <v>178</v>
      </c>
      <c r="E39" s="241">
        <v>50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1.2999999999999999E-3</v>
      </c>
      <c r="O39" s="241">
        <f>ROUND(E39*N39,2)</f>
        <v>7.0000000000000007E-2</v>
      </c>
      <c r="P39" s="241">
        <v>0</v>
      </c>
      <c r="Q39" s="241">
        <f>ROUND(E39*P39,2)</f>
        <v>0</v>
      </c>
      <c r="R39" s="243"/>
      <c r="S39" s="243" t="s">
        <v>193</v>
      </c>
      <c r="T39" s="244" t="s">
        <v>194</v>
      </c>
      <c r="U39" s="226">
        <v>1.76</v>
      </c>
      <c r="V39" s="226">
        <f>ROUND(E39*U39,2)</f>
        <v>88</v>
      </c>
      <c r="W39" s="226"/>
      <c r="X39" s="226" t="s">
        <v>145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146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1" t="s">
        <v>365</v>
      </c>
      <c r="D40" s="228"/>
      <c r="E40" s="229">
        <v>50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155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0.399999999999999" outlineLevel="1">
      <c r="A41" s="238">
        <v>16</v>
      </c>
      <c r="B41" s="239" t="s">
        <v>231</v>
      </c>
      <c r="C41" s="259" t="s">
        <v>232</v>
      </c>
      <c r="D41" s="240" t="s">
        <v>233</v>
      </c>
      <c r="E41" s="241">
        <v>15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1">
        <v>6.3000000000000003E-4</v>
      </c>
      <c r="O41" s="241">
        <f>ROUND(E41*N41,2)</f>
        <v>0.01</v>
      </c>
      <c r="P41" s="241">
        <v>0</v>
      </c>
      <c r="Q41" s="241">
        <f>ROUND(E41*P41,2)</f>
        <v>0</v>
      </c>
      <c r="R41" s="243" t="s">
        <v>226</v>
      </c>
      <c r="S41" s="243" t="s">
        <v>143</v>
      </c>
      <c r="T41" s="244" t="s">
        <v>144</v>
      </c>
      <c r="U41" s="226">
        <v>0</v>
      </c>
      <c r="V41" s="226">
        <f>ROUND(E41*U41,2)</f>
        <v>0</v>
      </c>
      <c r="W41" s="226"/>
      <c r="X41" s="226" t="s">
        <v>207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208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61" t="s">
        <v>366</v>
      </c>
      <c r="D42" s="228"/>
      <c r="E42" s="229">
        <v>15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15"/>
      <c r="Z42" s="215"/>
      <c r="AA42" s="215"/>
      <c r="AB42" s="215"/>
      <c r="AC42" s="215"/>
      <c r="AD42" s="215"/>
      <c r="AE42" s="215"/>
      <c r="AF42" s="215"/>
      <c r="AG42" s="215" t="s">
        <v>155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>
      <c r="A43" s="231" t="s">
        <v>137</v>
      </c>
      <c r="B43" s="232" t="s">
        <v>90</v>
      </c>
      <c r="C43" s="258" t="s">
        <v>91</v>
      </c>
      <c r="D43" s="233"/>
      <c r="E43" s="234"/>
      <c r="F43" s="235"/>
      <c r="G43" s="235">
        <f>SUMIF(AG44:AG45,"&lt;&gt;NOR",G44:G45)</f>
        <v>0</v>
      </c>
      <c r="H43" s="235"/>
      <c r="I43" s="235">
        <f>SUM(I44:I45)</f>
        <v>0</v>
      </c>
      <c r="J43" s="235"/>
      <c r="K43" s="235">
        <f>SUM(K44:K45)</f>
        <v>0</v>
      </c>
      <c r="L43" s="235"/>
      <c r="M43" s="235">
        <f>SUM(M44:M45)</f>
        <v>0</v>
      </c>
      <c r="N43" s="234"/>
      <c r="O43" s="234">
        <f>SUM(O44:O45)</f>
        <v>5.04</v>
      </c>
      <c r="P43" s="234"/>
      <c r="Q43" s="234">
        <f>SUM(Q44:Q45)</f>
        <v>0</v>
      </c>
      <c r="R43" s="235"/>
      <c r="S43" s="235"/>
      <c r="T43" s="236"/>
      <c r="U43" s="230"/>
      <c r="V43" s="230">
        <f>SUM(V44:V45)</f>
        <v>0.35</v>
      </c>
      <c r="W43" s="230"/>
      <c r="X43" s="230"/>
      <c r="AG43" t="s">
        <v>138</v>
      </c>
    </row>
    <row r="44" spans="1:60" ht="20.399999999999999" outlineLevel="1">
      <c r="A44" s="238">
        <v>17</v>
      </c>
      <c r="B44" s="239" t="s">
        <v>235</v>
      </c>
      <c r="C44" s="259" t="s">
        <v>236</v>
      </c>
      <c r="D44" s="240" t="s">
        <v>141</v>
      </c>
      <c r="E44" s="241">
        <v>17.5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21</v>
      </c>
      <c r="M44" s="243">
        <f>G44*(1+L44/100)</f>
        <v>0</v>
      </c>
      <c r="N44" s="241">
        <v>0.28799999999999998</v>
      </c>
      <c r="O44" s="241">
        <f>ROUND(E44*N44,2)</f>
        <v>5.04</v>
      </c>
      <c r="P44" s="241">
        <v>0</v>
      </c>
      <c r="Q44" s="241">
        <f>ROUND(E44*P44,2)</f>
        <v>0</v>
      </c>
      <c r="R44" s="243" t="s">
        <v>142</v>
      </c>
      <c r="S44" s="243" t="s">
        <v>143</v>
      </c>
      <c r="T44" s="244" t="s">
        <v>144</v>
      </c>
      <c r="U44" s="226">
        <v>0.02</v>
      </c>
      <c r="V44" s="226">
        <f>ROUND(E44*U44,2)</f>
        <v>0.35</v>
      </c>
      <c r="W44" s="226"/>
      <c r="X44" s="226" t="s">
        <v>145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146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1" t="s">
        <v>363</v>
      </c>
      <c r="D45" s="228"/>
      <c r="E45" s="229">
        <v>17.5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155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>
      <c r="A46" s="231" t="s">
        <v>137</v>
      </c>
      <c r="B46" s="232" t="s">
        <v>92</v>
      </c>
      <c r="C46" s="258" t="s">
        <v>93</v>
      </c>
      <c r="D46" s="233"/>
      <c r="E46" s="234"/>
      <c r="F46" s="235"/>
      <c r="G46" s="235">
        <f>SUMIF(AG47:AG49,"&lt;&gt;NOR",G47:G49)</f>
        <v>0</v>
      </c>
      <c r="H46" s="235"/>
      <c r="I46" s="235">
        <f>SUM(I47:I49)</f>
        <v>0</v>
      </c>
      <c r="J46" s="235"/>
      <c r="K46" s="235">
        <f>SUM(K47:K49)</f>
        <v>0</v>
      </c>
      <c r="L46" s="235"/>
      <c r="M46" s="235">
        <f>SUM(M47:M49)</f>
        <v>0</v>
      </c>
      <c r="N46" s="234"/>
      <c r="O46" s="234">
        <f>SUM(O47:O49)</f>
        <v>0.08</v>
      </c>
      <c r="P46" s="234"/>
      <c r="Q46" s="234">
        <f>SUM(Q47:Q49)</f>
        <v>0</v>
      </c>
      <c r="R46" s="235"/>
      <c r="S46" s="235"/>
      <c r="T46" s="236"/>
      <c r="U46" s="230"/>
      <c r="V46" s="230">
        <f>SUM(V47:V49)</f>
        <v>1.18</v>
      </c>
      <c r="W46" s="230"/>
      <c r="X46" s="230"/>
      <c r="AG46" t="s">
        <v>138</v>
      </c>
    </row>
    <row r="47" spans="1:60" outlineLevel="1">
      <c r="A47" s="238">
        <v>18</v>
      </c>
      <c r="B47" s="239" t="s">
        <v>251</v>
      </c>
      <c r="C47" s="259" t="s">
        <v>252</v>
      </c>
      <c r="D47" s="240" t="s">
        <v>188</v>
      </c>
      <c r="E47" s="241">
        <v>7.7700000000000005E-2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1.0662499999999999</v>
      </c>
      <c r="O47" s="241">
        <f>ROUND(E47*N47,2)</f>
        <v>0.08</v>
      </c>
      <c r="P47" s="241">
        <v>0</v>
      </c>
      <c r="Q47" s="241">
        <f>ROUND(E47*P47,2)</f>
        <v>0</v>
      </c>
      <c r="R47" s="243" t="s">
        <v>253</v>
      </c>
      <c r="S47" s="243" t="s">
        <v>143</v>
      </c>
      <c r="T47" s="244" t="s">
        <v>144</v>
      </c>
      <c r="U47" s="226">
        <v>15.23</v>
      </c>
      <c r="V47" s="226">
        <f>ROUND(E47*U47,2)</f>
        <v>1.18</v>
      </c>
      <c r="W47" s="226"/>
      <c r="X47" s="226" t="s">
        <v>145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146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/>
      <c r="B48" s="223"/>
      <c r="C48" s="260" t="s">
        <v>254</v>
      </c>
      <c r="D48" s="245"/>
      <c r="E48" s="245"/>
      <c r="F48" s="245"/>
      <c r="G48" s="245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15"/>
      <c r="Z48" s="215"/>
      <c r="AA48" s="215"/>
      <c r="AB48" s="215"/>
      <c r="AC48" s="215"/>
      <c r="AD48" s="215"/>
      <c r="AE48" s="215"/>
      <c r="AF48" s="215"/>
      <c r="AG48" s="215" t="s">
        <v>148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61" t="s">
        <v>367</v>
      </c>
      <c r="D49" s="228"/>
      <c r="E49" s="229">
        <v>7.7700000000000005E-2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155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>
      <c r="A50" s="231" t="s">
        <v>137</v>
      </c>
      <c r="B50" s="232" t="s">
        <v>94</v>
      </c>
      <c r="C50" s="258" t="s">
        <v>95</v>
      </c>
      <c r="D50" s="233"/>
      <c r="E50" s="234"/>
      <c r="F50" s="235"/>
      <c r="G50" s="235">
        <f>SUMIF(AG51:AG54,"&lt;&gt;NOR",G51:G54)</f>
        <v>0</v>
      </c>
      <c r="H50" s="235"/>
      <c r="I50" s="235">
        <f>SUM(I51:I54)</f>
        <v>0</v>
      </c>
      <c r="J50" s="235"/>
      <c r="K50" s="235">
        <f>SUM(K51:K54)</f>
        <v>0</v>
      </c>
      <c r="L50" s="235"/>
      <c r="M50" s="235">
        <f>SUM(M51:M54)</f>
        <v>0</v>
      </c>
      <c r="N50" s="234"/>
      <c r="O50" s="234">
        <f>SUM(O51:O54)</f>
        <v>14.73</v>
      </c>
      <c r="P50" s="234"/>
      <c r="Q50" s="234">
        <f>SUM(Q51:Q54)</f>
        <v>0</v>
      </c>
      <c r="R50" s="235"/>
      <c r="S50" s="235"/>
      <c r="T50" s="236"/>
      <c r="U50" s="230"/>
      <c r="V50" s="230">
        <f>SUM(V51:V54)</f>
        <v>15.75</v>
      </c>
      <c r="W50" s="230"/>
      <c r="X50" s="230"/>
      <c r="AG50" t="s">
        <v>138</v>
      </c>
    </row>
    <row r="51" spans="1:60" outlineLevel="1">
      <c r="A51" s="238">
        <v>19</v>
      </c>
      <c r="B51" s="239" t="s">
        <v>256</v>
      </c>
      <c r="C51" s="259" t="s">
        <v>257</v>
      </c>
      <c r="D51" s="240" t="s">
        <v>178</v>
      </c>
      <c r="E51" s="241">
        <v>25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8.9499999999999996E-2</v>
      </c>
      <c r="O51" s="241">
        <f>ROUND(E51*N51,2)</f>
        <v>2.2400000000000002</v>
      </c>
      <c r="P51" s="241">
        <v>0</v>
      </c>
      <c r="Q51" s="241">
        <f>ROUND(E51*P51,2)</f>
        <v>0</v>
      </c>
      <c r="R51" s="243"/>
      <c r="S51" s="243" t="s">
        <v>193</v>
      </c>
      <c r="T51" s="244" t="s">
        <v>144</v>
      </c>
      <c r="U51" s="226">
        <v>0.63</v>
      </c>
      <c r="V51" s="226">
        <f>ROUND(E51*U51,2)</f>
        <v>15.75</v>
      </c>
      <c r="W51" s="226"/>
      <c r="X51" s="226" t="s">
        <v>145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146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61" t="s">
        <v>368</v>
      </c>
      <c r="D52" s="228"/>
      <c r="E52" s="229">
        <v>25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15"/>
      <c r="Z52" s="215"/>
      <c r="AA52" s="215"/>
      <c r="AB52" s="215"/>
      <c r="AC52" s="215"/>
      <c r="AD52" s="215"/>
      <c r="AE52" s="215"/>
      <c r="AF52" s="215"/>
      <c r="AG52" s="215" t="s">
        <v>155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7">
        <v>20</v>
      </c>
      <c r="B53" s="248" t="s">
        <v>369</v>
      </c>
      <c r="C53" s="262" t="s">
        <v>370</v>
      </c>
      <c r="D53" s="249" t="s">
        <v>178</v>
      </c>
      <c r="E53" s="250">
        <v>10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0.50800000000000001</v>
      </c>
      <c r="O53" s="250">
        <f>ROUND(E53*N53,2)</f>
        <v>5.08</v>
      </c>
      <c r="P53" s="250">
        <v>0</v>
      </c>
      <c r="Q53" s="250">
        <f>ROUND(E53*P53,2)</f>
        <v>0</v>
      </c>
      <c r="R53" s="252"/>
      <c r="S53" s="252" t="s">
        <v>193</v>
      </c>
      <c r="T53" s="253" t="s">
        <v>194</v>
      </c>
      <c r="U53" s="226">
        <v>0</v>
      </c>
      <c r="V53" s="226">
        <f>ROUND(E53*U53,2)</f>
        <v>0</v>
      </c>
      <c r="W53" s="226"/>
      <c r="X53" s="226" t="s">
        <v>207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208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7">
        <v>21</v>
      </c>
      <c r="B54" s="248" t="s">
        <v>371</v>
      </c>
      <c r="C54" s="262" t="s">
        <v>372</v>
      </c>
      <c r="D54" s="249" t="s">
        <v>178</v>
      </c>
      <c r="E54" s="250">
        <v>15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0.49399999999999999</v>
      </c>
      <c r="O54" s="250">
        <f>ROUND(E54*N54,2)</f>
        <v>7.41</v>
      </c>
      <c r="P54" s="250">
        <v>0</v>
      </c>
      <c r="Q54" s="250">
        <f>ROUND(E54*P54,2)</f>
        <v>0</v>
      </c>
      <c r="R54" s="252"/>
      <c r="S54" s="252" t="s">
        <v>193</v>
      </c>
      <c r="T54" s="253" t="s">
        <v>194</v>
      </c>
      <c r="U54" s="226">
        <v>0</v>
      </c>
      <c r="V54" s="226">
        <f>ROUND(E54*U54,2)</f>
        <v>0</v>
      </c>
      <c r="W54" s="226"/>
      <c r="X54" s="226" t="s">
        <v>207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208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>
      <c r="A55" s="231" t="s">
        <v>137</v>
      </c>
      <c r="B55" s="232" t="s">
        <v>98</v>
      </c>
      <c r="C55" s="258" t="s">
        <v>99</v>
      </c>
      <c r="D55" s="233"/>
      <c r="E55" s="234"/>
      <c r="F55" s="235"/>
      <c r="G55" s="235">
        <f>SUMIF(AG56:AG57,"&lt;&gt;NOR",G56:G57)</f>
        <v>0</v>
      </c>
      <c r="H55" s="235"/>
      <c r="I55" s="235">
        <f>SUM(I56:I57)</f>
        <v>0</v>
      </c>
      <c r="J55" s="235"/>
      <c r="K55" s="235">
        <f>SUM(K56:K57)</f>
        <v>0</v>
      </c>
      <c r="L55" s="235"/>
      <c r="M55" s="235">
        <f>SUM(M56:M57)</f>
        <v>0</v>
      </c>
      <c r="N55" s="234"/>
      <c r="O55" s="234">
        <f>SUM(O56:O57)</f>
        <v>0</v>
      </c>
      <c r="P55" s="234"/>
      <c r="Q55" s="234">
        <f>SUM(Q56:Q57)</f>
        <v>0</v>
      </c>
      <c r="R55" s="235"/>
      <c r="S55" s="235"/>
      <c r="T55" s="236"/>
      <c r="U55" s="230"/>
      <c r="V55" s="230">
        <f>SUM(V56:V57)</f>
        <v>54.71</v>
      </c>
      <c r="W55" s="230"/>
      <c r="X55" s="230"/>
      <c r="AG55" t="s">
        <v>138</v>
      </c>
    </row>
    <row r="56" spans="1:60" outlineLevel="1">
      <c r="A56" s="238">
        <v>22</v>
      </c>
      <c r="B56" s="239" t="s">
        <v>264</v>
      </c>
      <c r="C56" s="259" t="s">
        <v>265</v>
      </c>
      <c r="D56" s="240" t="s">
        <v>188</v>
      </c>
      <c r="E56" s="241">
        <v>28.056619999999999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 t="s">
        <v>142</v>
      </c>
      <c r="S56" s="243" t="s">
        <v>143</v>
      </c>
      <c r="T56" s="244" t="s">
        <v>144</v>
      </c>
      <c r="U56" s="226">
        <v>1.95</v>
      </c>
      <c r="V56" s="226">
        <f>ROUND(E56*U56,2)</f>
        <v>54.71</v>
      </c>
      <c r="W56" s="226"/>
      <c r="X56" s="226" t="s">
        <v>266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267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22"/>
      <c r="B57" s="223"/>
      <c r="C57" s="260" t="s">
        <v>268</v>
      </c>
      <c r="D57" s="245"/>
      <c r="E57" s="245"/>
      <c r="F57" s="245"/>
      <c r="G57" s="245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15"/>
      <c r="Z57" s="215"/>
      <c r="AA57" s="215"/>
      <c r="AB57" s="215"/>
      <c r="AC57" s="215"/>
      <c r="AD57" s="215"/>
      <c r="AE57" s="215"/>
      <c r="AF57" s="215"/>
      <c r="AG57" s="215" t="s">
        <v>148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>
      <c r="A58" s="231" t="s">
        <v>137</v>
      </c>
      <c r="B58" s="232" t="s">
        <v>100</v>
      </c>
      <c r="C58" s="258" t="s">
        <v>101</v>
      </c>
      <c r="D58" s="233"/>
      <c r="E58" s="234"/>
      <c r="F58" s="235"/>
      <c r="G58" s="235">
        <f>SUMIF(AG59:AG62,"&lt;&gt;NOR",G59:G62)</f>
        <v>0</v>
      </c>
      <c r="H58" s="235"/>
      <c r="I58" s="235">
        <f>SUM(I59:I62)</f>
        <v>0</v>
      </c>
      <c r="J58" s="235"/>
      <c r="K58" s="235">
        <f>SUM(K59:K62)</f>
        <v>0</v>
      </c>
      <c r="L58" s="235"/>
      <c r="M58" s="235">
        <f>SUM(M59:M62)</f>
        <v>0</v>
      </c>
      <c r="N58" s="234"/>
      <c r="O58" s="234">
        <f>SUM(O59:O62)</f>
        <v>0.01</v>
      </c>
      <c r="P58" s="234"/>
      <c r="Q58" s="234">
        <f>SUM(Q59:Q62)</f>
        <v>0</v>
      </c>
      <c r="R58" s="235"/>
      <c r="S58" s="235"/>
      <c r="T58" s="236"/>
      <c r="U58" s="230"/>
      <c r="V58" s="230">
        <f>SUM(V59:V62)</f>
        <v>5.72</v>
      </c>
      <c r="W58" s="230"/>
      <c r="X58" s="230"/>
      <c r="AG58" t="s">
        <v>138</v>
      </c>
    </row>
    <row r="59" spans="1:60" outlineLevel="1">
      <c r="A59" s="238">
        <v>23</v>
      </c>
      <c r="B59" s="239" t="s">
        <v>269</v>
      </c>
      <c r="C59" s="259" t="s">
        <v>270</v>
      </c>
      <c r="D59" s="240" t="s">
        <v>141</v>
      </c>
      <c r="E59" s="241">
        <v>35.75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21</v>
      </c>
      <c r="M59" s="243">
        <f>G59*(1+L59/100)</f>
        <v>0</v>
      </c>
      <c r="N59" s="241">
        <v>1.7000000000000001E-4</v>
      </c>
      <c r="O59" s="241">
        <f>ROUND(E59*N59,2)</f>
        <v>0.01</v>
      </c>
      <c r="P59" s="241">
        <v>0</v>
      </c>
      <c r="Q59" s="241">
        <f>ROUND(E59*P59,2)</f>
        <v>0</v>
      </c>
      <c r="R59" s="243"/>
      <c r="S59" s="243" t="s">
        <v>193</v>
      </c>
      <c r="T59" s="244" t="s">
        <v>144</v>
      </c>
      <c r="U59" s="226">
        <v>0.16</v>
      </c>
      <c r="V59" s="226">
        <f>ROUND(E59*U59,2)</f>
        <v>5.72</v>
      </c>
      <c r="W59" s="226"/>
      <c r="X59" s="226" t="s">
        <v>145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146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ht="20.399999999999999" outlineLevel="1">
      <c r="A60" s="222"/>
      <c r="B60" s="223"/>
      <c r="C60" s="261" t="s">
        <v>373</v>
      </c>
      <c r="D60" s="228"/>
      <c r="E60" s="229">
        <v>35.75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15"/>
      <c r="Z60" s="215"/>
      <c r="AA60" s="215"/>
      <c r="AB60" s="215"/>
      <c r="AC60" s="215"/>
      <c r="AD60" s="215"/>
      <c r="AE60" s="215"/>
      <c r="AF60" s="215"/>
      <c r="AG60" s="215" t="s">
        <v>155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22">
        <v>24</v>
      </c>
      <c r="B61" s="223" t="s">
        <v>272</v>
      </c>
      <c r="C61" s="263" t="s">
        <v>273</v>
      </c>
      <c r="D61" s="224" t="s">
        <v>0</v>
      </c>
      <c r="E61" s="254"/>
      <c r="F61" s="227"/>
      <c r="G61" s="226">
        <f>ROUND(E61*F61,2)</f>
        <v>0</v>
      </c>
      <c r="H61" s="227"/>
      <c r="I61" s="226">
        <f>ROUND(E61*H61,2)</f>
        <v>0</v>
      </c>
      <c r="J61" s="227"/>
      <c r="K61" s="226">
        <f>ROUND(E61*J61,2)</f>
        <v>0</v>
      </c>
      <c r="L61" s="226">
        <v>21</v>
      </c>
      <c r="M61" s="226">
        <f>G61*(1+L61/100)</f>
        <v>0</v>
      </c>
      <c r="N61" s="225">
        <v>0</v>
      </c>
      <c r="O61" s="225">
        <f>ROUND(E61*N61,2)</f>
        <v>0</v>
      </c>
      <c r="P61" s="225">
        <v>0</v>
      </c>
      <c r="Q61" s="225">
        <f>ROUND(E61*P61,2)</f>
        <v>0</v>
      </c>
      <c r="R61" s="226" t="s">
        <v>274</v>
      </c>
      <c r="S61" s="226" t="s">
        <v>143</v>
      </c>
      <c r="T61" s="226" t="s">
        <v>144</v>
      </c>
      <c r="U61" s="226">
        <v>0</v>
      </c>
      <c r="V61" s="226">
        <f>ROUND(E61*U61,2)</f>
        <v>0</v>
      </c>
      <c r="W61" s="226"/>
      <c r="X61" s="226" t="s">
        <v>266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267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22"/>
      <c r="B62" s="223"/>
      <c r="C62" s="264" t="s">
        <v>275</v>
      </c>
      <c r="D62" s="255"/>
      <c r="E62" s="255"/>
      <c r="F62" s="255"/>
      <c r="G62" s="255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15"/>
      <c r="Z62" s="215"/>
      <c r="AA62" s="215"/>
      <c r="AB62" s="215"/>
      <c r="AC62" s="215"/>
      <c r="AD62" s="215"/>
      <c r="AE62" s="215"/>
      <c r="AF62" s="215"/>
      <c r="AG62" s="215" t="s">
        <v>148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>
      <c r="A63" s="231" t="s">
        <v>137</v>
      </c>
      <c r="B63" s="232" t="s">
        <v>102</v>
      </c>
      <c r="C63" s="258" t="s">
        <v>103</v>
      </c>
      <c r="D63" s="233"/>
      <c r="E63" s="234"/>
      <c r="F63" s="235"/>
      <c r="G63" s="235">
        <f>SUMIF(AG64:AG71,"&lt;&gt;NOR",G64:G71)</f>
        <v>0</v>
      </c>
      <c r="H63" s="235"/>
      <c r="I63" s="235">
        <f>SUM(I64:I71)</f>
        <v>0</v>
      </c>
      <c r="J63" s="235"/>
      <c r="K63" s="235">
        <f>SUM(K64:K71)</f>
        <v>0</v>
      </c>
      <c r="L63" s="235"/>
      <c r="M63" s="235">
        <f>SUM(M64:M71)</f>
        <v>0</v>
      </c>
      <c r="N63" s="234"/>
      <c r="O63" s="234">
        <f>SUM(O64:O71)</f>
        <v>0.03</v>
      </c>
      <c r="P63" s="234"/>
      <c r="Q63" s="234">
        <f>SUM(Q64:Q71)</f>
        <v>0</v>
      </c>
      <c r="R63" s="235"/>
      <c r="S63" s="235"/>
      <c r="T63" s="236"/>
      <c r="U63" s="230"/>
      <c r="V63" s="230">
        <f>SUM(V64:V71)</f>
        <v>5.72</v>
      </c>
      <c r="W63" s="230"/>
      <c r="X63" s="230"/>
      <c r="AG63" t="s">
        <v>138</v>
      </c>
    </row>
    <row r="64" spans="1:60" outlineLevel="1">
      <c r="A64" s="238">
        <v>25</v>
      </c>
      <c r="B64" s="239" t="s">
        <v>276</v>
      </c>
      <c r="C64" s="259" t="s">
        <v>277</v>
      </c>
      <c r="D64" s="240" t="s">
        <v>141</v>
      </c>
      <c r="E64" s="241">
        <v>35.75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21</v>
      </c>
      <c r="M64" s="243">
        <f>G64*(1+L64/100)</f>
        <v>0</v>
      </c>
      <c r="N64" s="241">
        <v>2.3000000000000001E-4</v>
      </c>
      <c r="O64" s="241">
        <f>ROUND(E64*N64,2)</f>
        <v>0.01</v>
      </c>
      <c r="P64" s="241">
        <v>0</v>
      </c>
      <c r="Q64" s="241">
        <f>ROUND(E64*P64,2)</f>
        <v>0</v>
      </c>
      <c r="R64" s="243" t="s">
        <v>278</v>
      </c>
      <c r="S64" s="243" t="s">
        <v>143</v>
      </c>
      <c r="T64" s="244" t="s">
        <v>144</v>
      </c>
      <c r="U64" s="226">
        <v>0.16</v>
      </c>
      <c r="V64" s="226">
        <f>ROUND(E64*U64,2)</f>
        <v>5.72</v>
      </c>
      <c r="W64" s="226"/>
      <c r="X64" s="226" t="s">
        <v>145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146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22"/>
      <c r="B65" s="223"/>
      <c r="C65" s="265" t="s">
        <v>304</v>
      </c>
      <c r="D65" s="256"/>
      <c r="E65" s="256"/>
      <c r="F65" s="256"/>
      <c r="G65" s="25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15"/>
      <c r="Z65" s="215"/>
      <c r="AA65" s="215"/>
      <c r="AB65" s="215"/>
      <c r="AC65" s="215"/>
      <c r="AD65" s="215"/>
      <c r="AE65" s="215"/>
      <c r="AF65" s="215"/>
      <c r="AG65" s="215" t="s">
        <v>279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22"/>
      <c r="B66" s="223"/>
      <c r="C66" s="266" t="s">
        <v>280</v>
      </c>
      <c r="D66" s="257"/>
      <c r="E66" s="257"/>
      <c r="F66" s="257"/>
      <c r="G66" s="257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15"/>
      <c r="Z66" s="215"/>
      <c r="AA66" s="215"/>
      <c r="AB66" s="215"/>
      <c r="AC66" s="215"/>
      <c r="AD66" s="215"/>
      <c r="AE66" s="215"/>
      <c r="AF66" s="215"/>
      <c r="AG66" s="215" t="s">
        <v>279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22"/>
      <c r="B67" s="223"/>
      <c r="C67" s="261" t="s">
        <v>374</v>
      </c>
      <c r="D67" s="228"/>
      <c r="E67" s="229">
        <v>35.75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15"/>
      <c r="Z67" s="215"/>
      <c r="AA67" s="215"/>
      <c r="AB67" s="215"/>
      <c r="AC67" s="215"/>
      <c r="AD67" s="215"/>
      <c r="AE67" s="215"/>
      <c r="AF67" s="215"/>
      <c r="AG67" s="215" t="s">
        <v>155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0.399999999999999" outlineLevel="1">
      <c r="A68" s="238">
        <v>26</v>
      </c>
      <c r="B68" s="239" t="s">
        <v>282</v>
      </c>
      <c r="C68" s="259" t="s">
        <v>283</v>
      </c>
      <c r="D68" s="240" t="s">
        <v>151</v>
      </c>
      <c r="E68" s="241">
        <v>0.78649999999999998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0.03</v>
      </c>
      <c r="O68" s="241">
        <f>ROUND(E68*N68,2)</f>
        <v>0.02</v>
      </c>
      <c r="P68" s="241">
        <v>0</v>
      </c>
      <c r="Q68" s="241">
        <f>ROUND(E68*P68,2)</f>
        <v>0</v>
      </c>
      <c r="R68" s="243" t="s">
        <v>226</v>
      </c>
      <c r="S68" s="243" t="s">
        <v>143</v>
      </c>
      <c r="T68" s="244" t="s">
        <v>144</v>
      </c>
      <c r="U68" s="226">
        <v>0</v>
      </c>
      <c r="V68" s="226">
        <f>ROUND(E68*U68,2)</f>
        <v>0</v>
      </c>
      <c r="W68" s="226"/>
      <c r="X68" s="226" t="s">
        <v>207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208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0.399999999999999" outlineLevel="1">
      <c r="A69" s="222"/>
      <c r="B69" s="223"/>
      <c r="C69" s="261" t="s">
        <v>375</v>
      </c>
      <c r="D69" s="228"/>
      <c r="E69" s="229">
        <v>0.78649999999999998</v>
      </c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15"/>
      <c r="Z69" s="215"/>
      <c r="AA69" s="215"/>
      <c r="AB69" s="215"/>
      <c r="AC69" s="215"/>
      <c r="AD69" s="215"/>
      <c r="AE69" s="215"/>
      <c r="AF69" s="215"/>
      <c r="AG69" s="215" t="s">
        <v>155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22">
        <v>27</v>
      </c>
      <c r="B70" s="223" t="s">
        <v>285</v>
      </c>
      <c r="C70" s="263" t="s">
        <v>286</v>
      </c>
      <c r="D70" s="224" t="s">
        <v>0</v>
      </c>
      <c r="E70" s="254"/>
      <c r="F70" s="227"/>
      <c r="G70" s="226">
        <f>ROUND(E70*F70,2)</f>
        <v>0</v>
      </c>
      <c r="H70" s="227"/>
      <c r="I70" s="226">
        <f>ROUND(E70*H70,2)</f>
        <v>0</v>
      </c>
      <c r="J70" s="227"/>
      <c r="K70" s="226">
        <f>ROUND(E70*J70,2)</f>
        <v>0</v>
      </c>
      <c r="L70" s="226">
        <v>21</v>
      </c>
      <c r="M70" s="226">
        <f>G70*(1+L70/100)</f>
        <v>0</v>
      </c>
      <c r="N70" s="225">
        <v>0</v>
      </c>
      <c r="O70" s="225">
        <f>ROUND(E70*N70,2)</f>
        <v>0</v>
      </c>
      <c r="P70" s="225">
        <v>0</v>
      </c>
      <c r="Q70" s="225">
        <f>ROUND(E70*P70,2)</f>
        <v>0</v>
      </c>
      <c r="R70" s="226" t="s">
        <v>278</v>
      </c>
      <c r="S70" s="226" t="s">
        <v>143</v>
      </c>
      <c r="T70" s="226" t="s">
        <v>144</v>
      </c>
      <c r="U70" s="226">
        <v>0</v>
      </c>
      <c r="V70" s="226">
        <f>ROUND(E70*U70,2)</f>
        <v>0</v>
      </c>
      <c r="W70" s="226"/>
      <c r="X70" s="226" t="s">
        <v>266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267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22"/>
      <c r="B71" s="223"/>
      <c r="C71" s="264" t="s">
        <v>287</v>
      </c>
      <c r="D71" s="255"/>
      <c r="E71" s="255"/>
      <c r="F71" s="255"/>
      <c r="G71" s="255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15"/>
      <c r="Z71" s="215"/>
      <c r="AA71" s="215"/>
      <c r="AB71" s="215"/>
      <c r="AC71" s="215"/>
      <c r="AD71" s="215"/>
      <c r="AE71" s="215"/>
      <c r="AF71" s="215"/>
      <c r="AG71" s="215" t="s">
        <v>148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>
      <c r="A72" s="3"/>
      <c r="B72" s="4"/>
      <c r="C72" s="26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v>15</v>
      </c>
      <c r="AF72">
        <v>21</v>
      </c>
      <c r="AG72" t="s">
        <v>124</v>
      </c>
    </row>
    <row r="73" spans="1:60">
      <c r="A73" s="218"/>
      <c r="B73" s="219" t="s">
        <v>29</v>
      </c>
      <c r="C73" s="268"/>
      <c r="D73" s="220"/>
      <c r="E73" s="221"/>
      <c r="F73" s="221"/>
      <c r="G73" s="237">
        <f>G8+G33+G38+G43+G46+G50+G55+G58+G63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AE73">
        <f>SUMIF(L7:L71,AE72,G7:G71)</f>
        <v>0</v>
      </c>
      <c r="AF73">
        <f>SUMIF(L7:L71,AF72,G7:G71)</f>
        <v>0</v>
      </c>
      <c r="AG73" t="s">
        <v>303</v>
      </c>
    </row>
    <row r="74" spans="1:60">
      <c r="C74" s="269"/>
      <c r="D74" s="10"/>
      <c r="AG74" t="s">
        <v>305</v>
      </c>
    </row>
    <row r="75" spans="1:60">
      <c r="D75" s="10"/>
    </row>
    <row r="76" spans="1:60">
      <c r="D76" s="10"/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13">
    <mergeCell ref="C71:G71"/>
    <mergeCell ref="C20:G20"/>
    <mergeCell ref="C48:G48"/>
    <mergeCell ref="C57:G57"/>
    <mergeCell ref="C62:G62"/>
    <mergeCell ref="C65:G65"/>
    <mergeCell ref="C66:G66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61</v>
      </c>
      <c r="C3" s="204" t="s">
        <v>62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57</v>
      </c>
      <c r="C4" s="207" t="s">
        <v>60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84</v>
      </c>
      <c r="C8" s="258" t="s">
        <v>85</v>
      </c>
      <c r="D8" s="233"/>
      <c r="E8" s="234"/>
      <c r="F8" s="235"/>
      <c r="G8" s="235">
        <f>SUMIF(AG9:AG41,"&lt;&gt;NOR",G9:G41)</f>
        <v>0</v>
      </c>
      <c r="H8" s="235"/>
      <c r="I8" s="235">
        <f>SUM(I9:I41)</f>
        <v>0</v>
      </c>
      <c r="J8" s="235"/>
      <c r="K8" s="235">
        <f>SUM(K9:K41)</f>
        <v>0</v>
      </c>
      <c r="L8" s="235"/>
      <c r="M8" s="235">
        <f>SUM(M9:M41)</f>
        <v>0</v>
      </c>
      <c r="N8" s="234"/>
      <c r="O8" s="234">
        <f>SUM(O9:O41)</f>
        <v>0.02</v>
      </c>
      <c r="P8" s="234"/>
      <c r="Q8" s="234">
        <f>SUM(Q9:Q41)</f>
        <v>0</v>
      </c>
      <c r="R8" s="235"/>
      <c r="S8" s="235"/>
      <c r="T8" s="236"/>
      <c r="U8" s="230"/>
      <c r="V8" s="230">
        <f>SUM(V9:V41)</f>
        <v>22.860000000000003</v>
      </c>
      <c r="W8" s="230"/>
      <c r="X8" s="230"/>
      <c r="AG8" t="s">
        <v>138</v>
      </c>
    </row>
    <row r="9" spans="1:60" outlineLevel="1">
      <c r="A9" s="238">
        <v>1</v>
      </c>
      <c r="B9" s="239" t="s">
        <v>176</v>
      </c>
      <c r="C9" s="259" t="s">
        <v>177</v>
      </c>
      <c r="D9" s="240" t="s">
        <v>178</v>
      </c>
      <c r="E9" s="241">
        <v>15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179</v>
      </c>
      <c r="S9" s="243" t="s">
        <v>143</v>
      </c>
      <c r="T9" s="244" t="s">
        <v>144</v>
      </c>
      <c r="U9" s="226">
        <v>0.01</v>
      </c>
      <c r="V9" s="226">
        <f>ROUND(E9*U9,2)</f>
        <v>0.15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1" t="s">
        <v>324</v>
      </c>
      <c r="D10" s="228"/>
      <c r="E10" s="229"/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155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1" t="s">
        <v>376</v>
      </c>
      <c r="D11" s="228"/>
      <c r="E11" s="229">
        <v>8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155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1" t="s">
        <v>377</v>
      </c>
      <c r="D12" s="228"/>
      <c r="E12" s="229">
        <v>4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155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378</v>
      </c>
      <c r="D13" s="228"/>
      <c r="E13" s="229">
        <v>3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155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2</v>
      </c>
      <c r="B14" s="239" t="s">
        <v>183</v>
      </c>
      <c r="C14" s="259" t="s">
        <v>184</v>
      </c>
      <c r="D14" s="240" t="s">
        <v>178</v>
      </c>
      <c r="E14" s="241">
        <v>1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 t="s">
        <v>179</v>
      </c>
      <c r="S14" s="243" t="s">
        <v>143</v>
      </c>
      <c r="T14" s="244" t="s">
        <v>144</v>
      </c>
      <c r="U14" s="226">
        <v>0.36</v>
      </c>
      <c r="V14" s="226">
        <f>ROUND(E14*U14,2)</f>
        <v>0.36</v>
      </c>
      <c r="W14" s="226"/>
      <c r="X14" s="226" t="s">
        <v>145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146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0" t="s">
        <v>185</v>
      </c>
      <c r="D15" s="245"/>
      <c r="E15" s="245"/>
      <c r="F15" s="245"/>
      <c r="G15" s="245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148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1" t="s">
        <v>328</v>
      </c>
      <c r="D16" s="228"/>
      <c r="E16" s="229">
        <v>1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155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8">
        <v>3</v>
      </c>
      <c r="B17" s="239" t="s">
        <v>329</v>
      </c>
      <c r="C17" s="259" t="s">
        <v>330</v>
      </c>
      <c r="D17" s="240" t="s">
        <v>178</v>
      </c>
      <c r="E17" s="241">
        <v>20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143</v>
      </c>
      <c r="T17" s="244" t="s">
        <v>144</v>
      </c>
      <c r="U17" s="226">
        <v>0.12</v>
      </c>
      <c r="V17" s="226">
        <f>ROUND(E17*U17,2)</f>
        <v>2.4</v>
      </c>
      <c r="W17" s="226"/>
      <c r="X17" s="226" t="s">
        <v>145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146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1" t="s">
        <v>379</v>
      </c>
      <c r="D18" s="228"/>
      <c r="E18" s="229">
        <v>20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155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4</v>
      </c>
      <c r="B19" s="239" t="s">
        <v>332</v>
      </c>
      <c r="C19" s="259" t="s">
        <v>333</v>
      </c>
      <c r="D19" s="240" t="s">
        <v>141</v>
      </c>
      <c r="E19" s="241">
        <v>105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179</v>
      </c>
      <c r="S19" s="243" t="s">
        <v>143</v>
      </c>
      <c r="T19" s="244" t="s">
        <v>144</v>
      </c>
      <c r="U19" s="226">
        <v>0.13</v>
      </c>
      <c r="V19" s="226">
        <f>ROUND(E19*U19,2)</f>
        <v>13.65</v>
      </c>
      <c r="W19" s="226"/>
      <c r="X19" s="226" t="s">
        <v>145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146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0" t="s">
        <v>334</v>
      </c>
      <c r="D20" s="245"/>
      <c r="E20" s="245"/>
      <c r="F20" s="245"/>
      <c r="G20" s="245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148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6" t="s">
        <v>335</v>
      </c>
      <c r="D21" s="257"/>
      <c r="E21" s="257"/>
      <c r="F21" s="257"/>
      <c r="G21" s="257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279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380</v>
      </c>
      <c r="D22" s="228"/>
      <c r="E22" s="229">
        <v>105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155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8">
        <v>5</v>
      </c>
      <c r="B23" s="239" t="s">
        <v>338</v>
      </c>
      <c r="C23" s="259" t="s">
        <v>339</v>
      </c>
      <c r="D23" s="240" t="s">
        <v>151</v>
      </c>
      <c r="E23" s="241">
        <v>5.25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 t="s">
        <v>179</v>
      </c>
      <c r="S23" s="243" t="s">
        <v>143</v>
      </c>
      <c r="T23" s="244" t="s">
        <v>144</v>
      </c>
      <c r="U23" s="226">
        <v>1.2</v>
      </c>
      <c r="V23" s="226">
        <f>ROUND(E23*U23,2)</f>
        <v>6.3</v>
      </c>
      <c r="W23" s="226"/>
      <c r="X23" s="226" t="s">
        <v>145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146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1" t="s">
        <v>381</v>
      </c>
      <c r="D24" s="228"/>
      <c r="E24" s="229">
        <v>4.8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155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1" t="s">
        <v>382</v>
      </c>
      <c r="D25" s="228"/>
      <c r="E25" s="229">
        <v>0.45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155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38">
        <v>6</v>
      </c>
      <c r="B26" s="239" t="s">
        <v>342</v>
      </c>
      <c r="C26" s="259" t="s">
        <v>343</v>
      </c>
      <c r="D26" s="240" t="s">
        <v>178</v>
      </c>
      <c r="E26" s="241">
        <v>6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193</v>
      </c>
      <c r="T26" s="244" t="s">
        <v>194</v>
      </c>
      <c r="U26" s="226">
        <v>0</v>
      </c>
      <c r="V26" s="226">
        <f>ROUND(E26*U26,2)</f>
        <v>0</v>
      </c>
      <c r="W26" s="226"/>
      <c r="X26" s="226" t="s">
        <v>145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146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61" t="s">
        <v>383</v>
      </c>
      <c r="D27" s="228"/>
      <c r="E27" s="229">
        <v>6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15"/>
      <c r="Z27" s="215"/>
      <c r="AA27" s="215"/>
      <c r="AB27" s="215"/>
      <c r="AC27" s="215"/>
      <c r="AD27" s="215"/>
      <c r="AE27" s="215"/>
      <c r="AF27" s="215"/>
      <c r="AG27" s="215" t="s">
        <v>155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8">
        <v>7</v>
      </c>
      <c r="B28" s="239" t="s">
        <v>205</v>
      </c>
      <c r="C28" s="259" t="s">
        <v>357</v>
      </c>
      <c r="D28" s="240" t="s">
        <v>178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1.4999999999999999E-2</v>
      </c>
      <c r="O28" s="241">
        <f>ROUND(E28*N28,2)</f>
        <v>0.02</v>
      </c>
      <c r="P28" s="241">
        <v>0</v>
      </c>
      <c r="Q28" s="241">
        <f>ROUND(E28*P28,2)</f>
        <v>0</v>
      </c>
      <c r="R28" s="243"/>
      <c r="S28" s="243" t="s">
        <v>193</v>
      </c>
      <c r="T28" s="244" t="s">
        <v>194</v>
      </c>
      <c r="U28" s="226">
        <v>0</v>
      </c>
      <c r="V28" s="226">
        <f>ROUND(E28*U28,2)</f>
        <v>0</v>
      </c>
      <c r="W28" s="226"/>
      <c r="X28" s="226" t="s">
        <v>207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208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1" t="s">
        <v>328</v>
      </c>
      <c r="D29" s="228"/>
      <c r="E29" s="229">
        <v>1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155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38">
        <v>8</v>
      </c>
      <c r="B30" s="239" t="s">
        <v>358</v>
      </c>
      <c r="C30" s="259" t="s">
        <v>359</v>
      </c>
      <c r="D30" s="240" t="s">
        <v>178</v>
      </c>
      <c r="E30" s="241">
        <v>3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193</v>
      </c>
      <c r="T30" s="244" t="s">
        <v>194</v>
      </c>
      <c r="U30" s="226">
        <v>0</v>
      </c>
      <c r="V30" s="226">
        <f>ROUND(E30*U30,2)</f>
        <v>0</v>
      </c>
      <c r="W30" s="226"/>
      <c r="X30" s="226" t="s">
        <v>207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208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1" t="s">
        <v>324</v>
      </c>
      <c r="D31" s="228"/>
      <c r="E31" s="229"/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155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1" t="s">
        <v>384</v>
      </c>
      <c r="D32" s="228"/>
      <c r="E32" s="229">
        <v>3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155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38">
        <v>9</v>
      </c>
      <c r="B33" s="239" t="s">
        <v>360</v>
      </c>
      <c r="C33" s="259" t="s">
        <v>361</v>
      </c>
      <c r="D33" s="240" t="s">
        <v>178</v>
      </c>
      <c r="E33" s="241">
        <v>8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193</v>
      </c>
      <c r="T33" s="244" t="s">
        <v>194</v>
      </c>
      <c r="U33" s="226">
        <v>0</v>
      </c>
      <c r="V33" s="226">
        <f>ROUND(E33*U33,2)</f>
        <v>0</v>
      </c>
      <c r="W33" s="226"/>
      <c r="X33" s="226" t="s">
        <v>207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208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1" t="s">
        <v>324</v>
      </c>
      <c r="D34" s="228"/>
      <c r="E34" s="229"/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155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1" t="s">
        <v>385</v>
      </c>
      <c r="D35" s="228"/>
      <c r="E35" s="229">
        <v>8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155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38">
        <v>10</v>
      </c>
      <c r="B36" s="239" t="s">
        <v>211</v>
      </c>
      <c r="C36" s="259" t="s">
        <v>212</v>
      </c>
      <c r="D36" s="240" t="s">
        <v>178</v>
      </c>
      <c r="E36" s="241">
        <v>4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193</v>
      </c>
      <c r="T36" s="244" t="s">
        <v>194</v>
      </c>
      <c r="U36" s="226">
        <v>0</v>
      </c>
      <c r="V36" s="226">
        <f>ROUND(E36*U36,2)</f>
        <v>0</v>
      </c>
      <c r="W36" s="226"/>
      <c r="X36" s="226" t="s">
        <v>207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208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324</v>
      </c>
      <c r="D37" s="228"/>
      <c r="E37" s="229"/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155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1" t="s">
        <v>386</v>
      </c>
      <c r="D38" s="228"/>
      <c r="E38" s="229">
        <v>4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155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38">
        <v>11</v>
      </c>
      <c r="B39" s="239" t="s">
        <v>347</v>
      </c>
      <c r="C39" s="259" t="s">
        <v>348</v>
      </c>
      <c r="D39" s="240" t="s">
        <v>151</v>
      </c>
      <c r="E39" s="241">
        <v>5.25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193</v>
      </c>
      <c r="T39" s="244" t="s">
        <v>194</v>
      </c>
      <c r="U39" s="226">
        <v>0</v>
      </c>
      <c r="V39" s="226">
        <f>ROUND(E39*U39,2)</f>
        <v>0</v>
      </c>
      <c r="W39" s="226"/>
      <c r="X39" s="226" t="s">
        <v>207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208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1" t="s">
        <v>381</v>
      </c>
      <c r="D40" s="228"/>
      <c r="E40" s="229">
        <v>4.8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155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22"/>
      <c r="B41" s="223"/>
      <c r="C41" s="261" t="s">
        <v>387</v>
      </c>
      <c r="D41" s="228"/>
      <c r="E41" s="229">
        <v>0.45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15"/>
      <c r="Z41" s="215"/>
      <c r="AA41" s="215"/>
      <c r="AB41" s="215"/>
      <c r="AC41" s="215"/>
      <c r="AD41" s="215"/>
      <c r="AE41" s="215"/>
      <c r="AF41" s="215"/>
      <c r="AG41" s="215" t="s">
        <v>155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>
      <c r="A42" s="3"/>
      <c r="B42" s="4"/>
      <c r="C42" s="26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124</v>
      </c>
    </row>
    <row r="43" spans="1:60">
      <c r="A43" s="218"/>
      <c r="B43" s="219" t="s">
        <v>29</v>
      </c>
      <c r="C43" s="268"/>
      <c r="D43" s="220"/>
      <c r="E43" s="221"/>
      <c r="F43" s="221"/>
      <c r="G43" s="237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303</v>
      </c>
    </row>
    <row r="44" spans="1:60">
      <c r="C44" s="269"/>
      <c r="D44" s="10"/>
      <c r="AG44" t="s">
        <v>305</v>
      </c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7">
    <mergeCell ref="C21:G21"/>
    <mergeCell ref="A1:G1"/>
    <mergeCell ref="C2:G2"/>
    <mergeCell ref="C3:G3"/>
    <mergeCell ref="C4:G4"/>
    <mergeCell ref="C15:G15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63</v>
      </c>
      <c r="C3" s="204" t="s">
        <v>64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84</v>
      </c>
      <c r="C8" s="258" t="s">
        <v>85</v>
      </c>
      <c r="D8" s="233"/>
      <c r="E8" s="234"/>
      <c r="F8" s="235"/>
      <c r="G8" s="235">
        <f>SUMIF(AG9:AG33,"&lt;&gt;NOR",G9:G33)</f>
        <v>0</v>
      </c>
      <c r="H8" s="235"/>
      <c r="I8" s="235">
        <f>SUM(I9:I33)</f>
        <v>0</v>
      </c>
      <c r="J8" s="235"/>
      <c r="K8" s="235">
        <f>SUM(K9:K33)</f>
        <v>0</v>
      </c>
      <c r="L8" s="235"/>
      <c r="M8" s="235">
        <f>SUM(M9:M33)</f>
        <v>0</v>
      </c>
      <c r="N8" s="234"/>
      <c r="O8" s="234">
        <f>SUM(O9:O33)</f>
        <v>22.05</v>
      </c>
      <c r="P8" s="234"/>
      <c r="Q8" s="234">
        <f>SUM(Q9:Q33)</f>
        <v>0</v>
      </c>
      <c r="R8" s="235"/>
      <c r="S8" s="235"/>
      <c r="T8" s="236"/>
      <c r="U8" s="230"/>
      <c r="V8" s="230">
        <f>SUM(V9:V33)</f>
        <v>137.37</v>
      </c>
      <c r="W8" s="230"/>
      <c r="X8" s="230"/>
      <c r="AG8" t="s">
        <v>138</v>
      </c>
    </row>
    <row r="9" spans="1:60" outlineLevel="1">
      <c r="A9" s="238">
        <v>1</v>
      </c>
      <c r="B9" s="239" t="s">
        <v>165</v>
      </c>
      <c r="C9" s="259" t="s">
        <v>166</v>
      </c>
      <c r="D9" s="240" t="s">
        <v>151</v>
      </c>
      <c r="E9" s="241">
        <v>41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152</v>
      </c>
      <c r="S9" s="243" t="s">
        <v>143</v>
      </c>
      <c r="T9" s="244" t="s">
        <v>144</v>
      </c>
      <c r="U9" s="226">
        <v>2.2000000000000002</v>
      </c>
      <c r="V9" s="226">
        <f>ROUND(E9*U9,2)</f>
        <v>90.2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0" t="s">
        <v>167</v>
      </c>
      <c r="D10" s="245"/>
      <c r="E10" s="245"/>
      <c r="F10" s="245"/>
      <c r="G10" s="24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148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6" t="str">
        <f>C10</f>
        <v>sypaninou z vhodných hornin tř. 1 - 4 nebo materiálem, uloženým ve vzdálenosti do 30 m od vnějšího kraje objektu, pro jakoukoliv míru zhutnění,</v>
      </c>
      <c r="BB10" s="215"/>
      <c r="BC10" s="215"/>
      <c r="BD10" s="215"/>
      <c r="BE10" s="215"/>
      <c r="BF10" s="215"/>
      <c r="BG10" s="215"/>
      <c r="BH10" s="215"/>
    </row>
    <row r="11" spans="1:60" ht="20.399999999999999" outlineLevel="1">
      <c r="A11" s="222"/>
      <c r="B11" s="223"/>
      <c r="C11" s="261" t="s">
        <v>388</v>
      </c>
      <c r="D11" s="228"/>
      <c r="E11" s="229">
        <v>5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155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0.399999999999999" outlineLevel="1">
      <c r="A12" s="222"/>
      <c r="B12" s="223"/>
      <c r="C12" s="261" t="s">
        <v>389</v>
      </c>
      <c r="D12" s="228"/>
      <c r="E12" s="229">
        <v>36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155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38">
        <v>2</v>
      </c>
      <c r="B13" s="239" t="s">
        <v>171</v>
      </c>
      <c r="C13" s="259" t="s">
        <v>172</v>
      </c>
      <c r="D13" s="240" t="s">
        <v>151</v>
      </c>
      <c r="E13" s="241">
        <v>41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 t="s">
        <v>152</v>
      </c>
      <c r="S13" s="243" t="s">
        <v>143</v>
      </c>
      <c r="T13" s="244" t="s">
        <v>144</v>
      </c>
      <c r="U13" s="226">
        <v>0.997</v>
      </c>
      <c r="V13" s="226">
        <f>ROUND(E13*U13,2)</f>
        <v>40.880000000000003</v>
      </c>
      <c r="W13" s="226"/>
      <c r="X13" s="226" t="s">
        <v>145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146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60" t="s">
        <v>167</v>
      </c>
      <c r="D14" s="245"/>
      <c r="E14" s="245"/>
      <c r="F14" s="245"/>
      <c r="G14" s="245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15"/>
      <c r="Z14" s="215"/>
      <c r="AA14" s="215"/>
      <c r="AB14" s="215"/>
      <c r="AC14" s="215"/>
      <c r="AD14" s="215"/>
      <c r="AE14" s="215"/>
      <c r="AF14" s="215"/>
      <c r="AG14" s="215" t="s">
        <v>148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6" t="str">
        <f>C14</f>
        <v>sypaninou z vhodných hornin tř. 1 - 4 nebo materiálem, uloženým ve vzdálenosti do 30 m od vnějšího kraje objektu, pro jakoukoliv míru zhutnění,</v>
      </c>
      <c r="BB14" s="215"/>
      <c r="BC14" s="215"/>
      <c r="BD14" s="215"/>
      <c r="BE14" s="215"/>
      <c r="BF14" s="215"/>
      <c r="BG14" s="215"/>
      <c r="BH14" s="215"/>
    </row>
    <row r="15" spans="1:60" outlineLevel="1">
      <c r="A15" s="238">
        <v>3</v>
      </c>
      <c r="B15" s="239" t="s">
        <v>176</v>
      </c>
      <c r="C15" s="259" t="s">
        <v>177</v>
      </c>
      <c r="D15" s="240" t="s">
        <v>178</v>
      </c>
      <c r="E15" s="241">
        <v>272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 t="s">
        <v>179</v>
      </c>
      <c r="S15" s="243" t="s">
        <v>143</v>
      </c>
      <c r="T15" s="244" t="s">
        <v>144</v>
      </c>
      <c r="U15" s="226">
        <v>0.01</v>
      </c>
      <c r="V15" s="226">
        <f>ROUND(E15*U15,2)</f>
        <v>2.72</v>
      </c>
      <c r="W15" s="226"/>
      <c r="X15" s="226" t="s">
        <v>145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146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1" t="s">
        <v>390</v>
      </c>
      <c r="D16" s="228"/>
      <c r="E16" s="229">
        <v>110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155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1" t="s">
        <v>391</v>
      </c>
      <c r="D17" s="228"/>
      <c r="E17" s="229">
        <v>55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155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1" t="s">
        <v>392</v>
      </c>
      <c r="D18" s="228"/>
      <c r="E18" s="229">
        <v>107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155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4</v>
      </c>
      <c r="B19" s="239" t="s">
        <v>183</v>
      </c>
      <c r="C19" s="259" t="s">
        <v>184</v>
      </c>
      <c r="D19" s="240" t="s">
        <v>178</v>
      </c>
      <c r="E19" s="241">
        <v>10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179</v>
      </c>
      <c r="S19" s="243" t="s">
        <v>143</v>
      </c>
      <c r="T19" s="244" t="s">
        <v>144</v>
      </c>
      <c r="U19" s="226">
        <v>0.35699999999999998</v>
      </c>
      <c r="V19" s="226">
        <f>ROUND(E19*U19,2)</f>
        <v>3.57</v>
      </c>
      <c r="W19" s="226"/>
      <c r="X19" s="226" t="s">
        <v>145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146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0" t="s">
        <v>185</v>
      </c>
      <c r="D20" s="245"/>
      <c r="E20" s="245"/>
      <c r="F20" s="245"/>
      <c r="G20" s="245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148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38">
        <v>5</v>
      </c>
      <c r="B21" s="239" t="s">
        <v>191</v>
      </c>
      <c r="C21" s="259" t="s">
        <v>192</v>
      </c>
      <c r="D21" s="240" t="s">
        <v>151</v>
      </c>
      <c r="E21" s="241">
        <v>2.25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21</v>
      </c>
      <c r="M21" s="243">
        <f>G21*(1+L21/100)</f>
        <v>0</v>
      </c>
      <c r="N21" s="241">
        <v>0.4</v>
      </c>
      <c r="O21" s="241">
        <f>ROUND(E21*N21,2)</f>
        <v>0.9</v>
      </c>
      <c r="P21" s="241">
        <v>0</v>
      </c>
      <c r="Q21" s="241">
        <f>ROUND(E21*P21,2)</f>
        <v>0</v>
      </c>
      <c r="R21" s="243"/>
      <c r="S21" s="243" t="s">
        <v>193</v>
      </c>
      <c r="T21" s="244" t="s">
        <v>194</v>
      </c>
      <c r="U21" s="226">
        <v>0</v>
      </c>
      <c r="V21" s="226">
        <f>ROUND(E21*U21,2)</f>
        <v>0</v>
      </c>
      <c r="W21" s="226"/>
      <c r="X21" s="226" t="s">
        <v>145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146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0.399999999999999" outlineLevel="1">
      <c r="A22" s="222"/>
      <c r="B22" s="223"/>
      <c r="C22" s="261" t="s">
        <v>393</v>
      </c>
      <c r="D22" s="228"/>
      <c r="E22" s="229">
        <v>2.25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155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8">
        <v>6</v>
      </c>
      <c r="B23" s="239" t="s">
        <v>196</v>
      </c>
      <c r="C23" s="259" t="s">
        <v>197</v>
      </c>
      <c r="D23" s="240" t="s">
        <v>178</v>
      </c>
      <c r="E23" s="241">
        <v>10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193</v>
      </c>
      <c r="T23" s="244" t="s">
        <v>194</v>
      </c>
      <c r="U23" s="226">
        <v>0</v>
      </c>
      <c r="V23" s="226">
        <f>ROUND(E23*U23,2)</f>
        <v>0</v>
      </c>
      <c r="W23" s="226"/>
      <c r="X23" s="226" t="s">
        <v>145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146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1" t="s">
        <v>355</v>
      </c>
      <c r="D24" s="228"/>
      <c r="E24" s="229">
        <v>10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155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38">
        <v>7</v>
      </c>
      <c r="B25" s="239" t="s">
        <v>199</v>
      </c>
      <c r="C25" s="259" t="s">
        <v>200</v>
      </c>
      <c r="D25" s="240" t="s">
        <v>178</v>
      </c>
      <c r="E25" s="241">
        <v>110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193</v>
      </c>
      <c r="T25" s="244" t="s">
        <v>194</v>
      </c>
      <c r="U25" s="226">
        <v>0</v>
      </c>
      <c r="V25" s="226">
        <f>ROUND(E25*U25,2)</f>
        <v>0</v>
      </c>
      <c r="W25" s="226"/>
      <c r="X25" s="226" t="s">
        <v>145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146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1" t="s">
        <v>394</v>
      </c>
      <c r="D26" s="228"/>
      <c r="E26" s="229">
        <v>110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15"/>
      <c r="Z26" s="215"/>
      <c r="AA26" s="215"/>
      <c r="AB26" s="215"/>
      <c r="AC26" s="215"/>
      <c r="AD26" s="215"/>
      <c r="AE26" s="215"/>
      <c r="AF26" s="215"/>
      <c r="AG26" s="215" t="s">
        <v>155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7">
        <v>8</v>
      </c>
      <c r="B27" s="248" t="s">
        <v>205</v>
      </c>
      <c r="C27" s="262" t="s">
        <v>357</v>
      </c>
      <c r="D27" s="249" t="s">
        <v>178</v>
      </c>
      <c r="E27" s="250">
        <v>10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1.4999999999999999E-2</v>
      </c>
      <c r="O27" s="250">
        <f>ROUND(E27*N27,2)</f>
        <v>0.15</v>
      </c>
      <c r="P27" s="250">
        <v>0</v>
      </c>
      <c r="Q27" s="250">
        <f>ROUND(E27*P27,2)</f>
        <v>0</v>
      </c>
      <c r="R27" s="252"/>
      <c r="S27" s="252" t="s">
        <v>193</v>
      </c>
      <c r="T27" s="253" t="s">
        <v>194</v>
      </c>
      <c r="U27" s="226">
        <v>0</v>
      </c>
      <c r="V27" s="226">
        <f>ROUND(E27*U27,2)</f>
        <v>0</v>
      </c>
      <c r="W27" s="226"/>
      <c r="X27" s="226" t="s">
        <v>207</v>
      </c>
      <c r="Y27" s="215"/>
      <c r="Z27" s="215"/>
      <c r="AA27" s="215"/>
      <c r="AB27" s="215"/>
      <c r="AC27" s="215"/>
      <c r="AD27" s="215"/>
      <c r="AE27" s="215"/>
      <c r="AF27" s="215"/>
      <c r="AG27" s="215" t="s">
        <v>208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8">
        <v>9</v>
      </c>
      <c r="B28" s="239" t="s">
        <v>358</v>
      </c>
      <c r="C28" s="259" t="s">
        <v>359</v>
      </c>
      <c r="D28" s="240" t="s">
        <v>178</v>
      </c>
      <c r="E28" s="241">
        <v>107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193</v>
      </c>
      <c r="T28" s="244" t="s">
        <v>194</v>
      </c>
      <c r="U28" s="226">
        <v>0</v>
      </c>
      <c r="V28" s="226">
        <f>ROUND(E28*U28,2)</f>
        <v>0</v>
      </c>
      <c r="W28" s="226"/>
      <c r="X28" s="226" t="s">
        <v>207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208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1" t="s">
        <v>395</v>
      </c>
      <c r="D29" s="228"/>
      <c r="E29" s="229">
        <v>107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155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7">
        <v>10</v>
      </c>
      <c r="B30" s="248" t="s">
        <v>360</v>
      </c>
      <c r="C30" s="262" t="s">
        <v>361</v>
      </c>
      <c r="D30" s="249" t="s">
        <v>178</v>
      </c>
      <c r="E30" s="250">
        <v>110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193</v>
      </c>
      <c r="T30" s="253" t="s">
        <v>194</v>
      </c>
      <c r="U30" s="226">
        <v>0</v>
      </c>
      <c r="V30" s="226">
        <f>ROUND(E30*U30,2)</f>
        <v>0</v>
      </c>
      <c r="W30" s="226"/>
      <c r="X30" s="226" t="s">
        <v>207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208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7">
        <v>11</v>
      </c>
      <c r="B31" s="248" t="s">
        <v>211</v>
      </c>
      <c r="C31" s="262" t="s">
        <v>212</v>
      </c>
      <c r="D31" s="249" t="s">
        <v>178</v>
      </c>
      <c r="E31" s="250">
        <v>55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193</v>
      </c>
      <c r="T31" s="253" t="s">
        <v>194</v>
      </c>
      <c r="U31" s="226">
        <v>0</v>
      </c>
      <c r="V31" s="226">
        <f>ROUND(E31*U31,2)</f>
        <v>0</v>
      </c>
      <c r="W31" s="226"/>
      <c r="X31" s="226" t="s">
        <v>207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208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38">
        <v>12</v>
      </c>
      <c r="B32" s="239" t="s">
        <v>215</v>
      </c>
      <c r="C32" s="259" t="s">
        <v>216</v>
      </c>
      <c r="D32" s="240" t="s">
        <v>217</v>
      </c>
      <c r="E32" s="241">
        <v>21000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1E-3</v>
      </c>
      <c r="O32" s="241">
        <f>ROUND(E32*N32,2)</f>
        <v>21</v>
      </c>
      <c r="P32" s="241">
        <v>0</v>
      </c>
      <c r="Q32" s="241">
        <f>ROUND(E32*P32,2)</f>
        <v>0</v>
      </c>
      <c r="R32" s="243"/>
      <c r="S32" s="243" t="s">
        <v>193</v>
      </c>
      <c r="T32" s="244" t="s">
        <v>194</v>
      </c>
      <c r="U32" s="226">
        <v>0</v>
      </c>
      <c r="V32" s="226">
        <f>ROUND(E32*U32,2)</f>
        <v>0</v>
      </c>
      <c r="W32" s="226"/>
      <c r="X32" s="226" t="s">
        <v>207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208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0.399999999999999" outlineLevel="1">
      <c r="A33" s="222"/>
      <c r="B33" s="223"/>
      <c r="C33" s="261" t="s">
        <v>396</v>
      </c>
      <c r="D33" s="228"/>
      <c r="E33" s="229">
        <v>21000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155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>
      <c r="A34" s="231" t="s">
        <v>137</v>
      </c>
      <c r="B34" s="232" t="s">
        <v>86</v>
      </c>
      <c r="C34" s="258" t="s">
        <v>87</v>
      </c>
      <c r="D34" s="233"/>
      <c r="E34" s="234"/>
      <c r="F34" s="235"/>
      <c r="G34" s="235">
        <f>SUMIF(AG35:AG38,"&lt;&gt;NOR",G35:G38)</f>
        <v>0</v>
      </c>
      <c r="H34" s="235"/>
      <c r="I34" s="235">
        <f>SUM(I35:I38)</f>
        <v>0</v>
      </c>
      <c r="J34" s="235"/>
      <c r="K34" s="235">
        <f>SUM(K35:K38)</f>
        <v>0</v>
      </c>
      <c r="L34" s="235"/>
      <c r="M34" s="235">
        <f>SUM(M35:M38)</f>
        <v>0</v>
      </c>
      <c r="N34" s="234"/>
      <c r="O34" s="234">
        <f>SUM(O35:O38)</f>
        <v>0.02</v>
      </c>
      <c r="P34" s="234"/>
      <c r="Q34" s="234">
        <f>SUM(Q35:Q38)</f>
        <v>0</v>
      </c>
      <c r="R34" s="235"/>
      <c r="S34" s="235"/>
      <c r="T34" s="236"/>
      <c r="U34" s="230"/>
      <c r="V34" s="230">
        <f>SUM(V35:V38)</f>
        <v>1.8</v>
      </c>
      <c r="W34" s="230"/>
      <c r="X34" s="230"/>
      <c r="AG34" t="s">
        <v>138</v>
      </c>
    </row>
    <row r="35" spans="1:60" outlineLevel="1">
      <c r="A35" s="238">
        <v>13</v>
      </c>
      <c r="B35" s="239" t="s">
        <v>220</v>
      </c>
      <c r="C35" s="259" t="s">
        <v>221</v>
      </c>
      <c r="D35" s="240" t="s">
        <v>141</v>
      </c>
      <c r="E35" s="241">
        <v>45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3.0000000000000001E-5</v>
      </c>
      <c r="O35" s="241">
        <f>ROUND(E35*N35,2)</f>
        <v>0</v>
      </c>
      <c r="P35" s="241">
        <v>0</v>
      </c>
      <c r="Q35" s="241">
        <f>ROUND(E35*P35,2)</f>
        <v>0</v>
      </c>
      <c r="R35" s="243" t="s">
        <v>222</v>
      </c>
      <c r="S35" s="243" t="s">
        <v>143</v>
      </c>
      <c r="T35" s="244" t="s">
        <v>144</v>
      </c>
      <c r="U35" s="226">
        <v>0.04</v>
      </c>
      <c r="V35" s="226">
        <f>ROUND(E35*U35,2)</f>
        <v>1.8</v>
      </c>
      <c r="W35" s="226"/>
      <c r="X35" s="226" t="s">
        <v>145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146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1" t="s">
        <v>397</v>
      </c>
      <c r="D36" s="228"/>
      <c r="E36" s="229">
        <v>45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155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38">
        <v>14</v>
      </c>
      <c r="B37" s="239" t="s">
        <v>224</v>
      </c>
      <c r="C37" s="259" t="s">
        <v>225</v>
      </c>
      <c r="D37" s="240" t="s">
        <v>141</v>
      </c>
      <c r="E37" s="241">
        <v>54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1">
        <v>2.9999999999999997E-4</v>
      </c>
      <c r="O37" s="241">
        <f>ROUND(E37*N37,2)</f>
        <v>0.02</v>
      </c>
      <c r="P37" s="241">
        <v>0</v>
      </c>
      <c r="Q37" s="241">
        <f>ROUND(E37*P37,2)</f>
        <v>0</v>
      </c>
      <c r="R37" s="243" t="s">
        <v>226</v>
      </c>
      <c r="S37" s="243" t="s">
        <v>143</v>
      </c>
      <c r="T37" s="244" t="s">
        <v>144</v>
      </c>
      <c r="U37" s="226">
        <v>0</v>
      </c>
      <c r="V37" s="226">
        <f>ROUND(E37*U37,2)</f>
        <v>0</v>
      </c>
      <c r="W37" s="226"/>
      <c r="X37" s="226" t="s">
        <v>207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208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1" t="s">
        <v>398</v>
      </c>
      <c r="D38" s="228"/>
      <c r="E38" s="229">
        <v>54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155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>
      <c r="A39" s="231" t="s">
        <v>137</v>
      </c>
      <c r="B39" s="232" t="s">
        <v>88</v>
      </c>
      <c r="C39" s="258" t="s">
        <v>89</v>
      </c>
      <c r="D39" s="233"/>
      <c r="E39" s="234"/>
      <c r="F39" s="235"/>
      <c r="G39" s="235">
        <f>SUMIF(AG40:AG43,"&lt;&gt;NOR",G40:G43)</f>
        <v>0</v>
      </c>
      <c r="H39" s="235"/>
      <c r="I39" s="235">
        <f>SUM(I40:I43)</f>
        <v>0</v>
      </c>
      <c r="J39" s="235"/>
      <c r="K39" s="235">
        <f>SUM(K40:K43)</f>
        <v>0</v>
      </c>
      <c r="L39" s="235"/>
      <c r="M39" s="235">
        <f>SUM(M40:M43)</f>
        <v>0</v>
      </c>
      <c r="N39" s="234"/>
      <c r="O39" s="234">
        <f>SUM(O40:O43)</f>
        <v>0.16</v>
      </c>
      <c r="P39" s="234"/>
      <c r="Q39" s="234">
        <f>SUM(Q40:Q43)</f>
        <v>0</v>
      </c>
      <c r="R39" s="235"/>
      <c r="S39" s="235"/>
      <c r="T39" s="236"/>
      <c r="U39" s="230"/>
      <c r="V39" s="230">
        <f>SUM(V40:V43)</f>
        <v>193.6</v>
      </c>
      <c r="W39" s="230"/>
      <c r="X39" s="230"/>
      <c r="AG39" t="s">
        <v>138</v>
      </c>
    </row>
    <row r="40" spans="1:60" outlineLevel="1">
      <c r="A40" s="238">
        <v>15</v>
      </c>
      <c r="B40" s="239" t="s">
        <v>228</v>
      </c>
      <c r="C40" s="259" t="s">
        <v>229</v>
      </c>
      <c r="D40" s="240" t="s">
        <v>178</v>
      </c>
      <c r="E40" s="241">
        <v>110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1.2999999999999999E-3</v>
      </c>
      <c r="O40" s="241">
        <f>ROUND(E40*N40,2)</f>
        <v>0.14000000000000001</v>
      </c>
      <c r="P40" s="241">
        <v>0</v>
      </c>
      <c r="Q40" s="241">
        <f>ROUND(E40*P40,2)</f>
        <v>0</v>
      </c>
      <c r="R40" s="243"/>
      <c r="S40" s="243" t="s">
        <v>193</v>
      </c>
      <c r="T40" s="244" t="s">
        <v>194</v>
      </c>
      <c r="U40" s="226">
        <v>1.76</v>
      </c>
      <c r="V40" s="226">
        <f>ROUND(E40*U40,2)</f>
        <v>193.6</v>
      </c>
      <c r="W40" s="226"/>
      <c r="X40" s="226" t="s">
        <v>145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146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22"/>
      <c r="B41" s="223"/>
      <c r="C41" s="261" t="s">
        <v>399</v>
      </c>
      <c r="D41" s="228"/>
      <c r="E41" s="229">
        <v>110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15"/>
      <c r="Z41" s="215"/>
      <c r="AA41" s="215"/>
      <c r="AB41" s="215"/>
      <c r="AC41" s="215"/>
      <c r="AD41" s="215"/>
      <c r="AE41" s="215"/>
      <c r="AF41" s="215"/>
      <c r="AG41" s="215" t="s">
        <v>155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ht="20.399999999999999" outlineLevel="1">
      <c r="A42" s="238">
        <v>16</v>
      </c>
      <c r="B42" s="239" t="s">
        <v>231</v>
      </c>
      <c r="C42" s="259" t="s">
        <v>232</v>
      </c>
      <c r="D42" s="240" t="s">
        <v>233</v>
      </c>
      <c r="E42" s="241">
        <v>33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6.3000000000000003E-4</v>
      </c>
      <c r="O42" s="241">
        <f>ROUND(E42*N42,2)</f>
        <v>0.02</v>
      </c>
      <c r="P42" s="241">
        <v>0</v>
      </c>
      <c r="Q42" s="241">
        <f>ROUND(E42*P42,2)</f>
        <v>0</v>
      </c>
      <c r="R42" s="243" t="s">
        <v>226</v>
      </c>
      <c r="S42" s="243" t="s">
        <v>143</v>
      </c>
      <c r="T42" s="244" t="s">
        <v>144</v>
      </c>
      <c r="U42" s="226">
        <v>0</v>
      </c>
      <c r="V42" s="226">
        <f>ROUND(E42*U42,2)</f>
        <v>0</v>
      </c>
      <c r="W42" s="226"/>
      <c r="X42" s="226" t="s">
        <v>207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208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1" t="s">
        <v>400</v>
      </c>
      <c r="D43" s="228"/>
      <c r="E43" s="229">
        <v>33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155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>
      <c r="A44" s="231" t="s">
        <v>137</v>
      </c>
      <c r="B44" s="232" t="s">
        <v>90</v>
      </c>
      <c r="C44" s="258" t="s">
        <v>91</v>
      </c>
      <c r="D44" s="233"/>
      <c r="E44" s="234"/>
      <c r="F44" s="235"/>
      <c r="G44" s="235">
        <f>SUMIF(AG45:AG46,"&lt;&gt;NOR",G45:G46)</f>
        <v>0</v>
      </c>
      <c r="H44" s="235"/>
      <c r="I44" s="235">
        <f>SUM(I45:I46)</f>
        <v>0</v>
      </c>
      <c r="J44" s="235"/>
      <c r="K44" s="235">
        <f>SUM(K45:K46)</f>
        <v>0</v>
      </c>
      <c r="L44" s="235"/>
      <c r="M44" s="235">
        <f>SUM(M45:M46)</f>
        <v>0</v>
      </c>
      <c r="N44" s="234"/>
      <c r="O44" s="234">
        <f>SUM(O45:O46)</f>
        <v>12.96</v>
      </c>
      <c r="P44" s="234"/>
      <c r="Q44" s="234">
        <f>SUM(Q45:Q46)</f>
        <v>0</v>
      </c>
      <c r="R44" s="235"/>
      <c r="S44" s="235"/>
      <c r="T44" s="236"/>
      <c r="U44" s="230"/>
      <c r="V44" s="230">
        <f>SUM(V45:V46)</f>
        <v>0.9</v>
      </c>
      <c r="W44" s="230"/>
      <c r="X44" s="230"/>
      <c r="AG44" t="s">
        <v>138</v>
      </c>
    </row>
    <row r="45" spans="1:60" ht="20.399999999999999" outlineLevel="1">
      <c r="A45" s="238">
        <v>17</v>
      </c>
      <c r="B45" s="239" t="s">
        <v>235</v>
      </c>
      <c r="C45" s="259" t="s">
        <v>236</v>
      </c>
      <c r="D45" s="240" t="s">
        <v>141</v>
      </c>
      <c r="E45" s="241">
        <v>45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0.28799999999999998</v>
      </c>
      <c r="O45" s="241">
        <f>ROUND(E45*N45,2)</f>
        <v>12.96</v>
      </c>
      <c r="P45" s="241">
        <v>0</v>
      </c>
      <c r="Q45" s="241">
        <f>ROUND(E45*P45,2)</f>
        <v>0</v>
      </c>
      <c r="R45" s="243" t="s">
        <v>142</v>
      </c>
      <c r="S45" s="243" t="s">
        <v>143</v>
      </c>
      <c r="T45" s="244" t="s">
        <v>144</v>
      </c>
      <c r="U45" s="226">
        <v>0.02</v>
      </c>
      <c r="V45" s="226">
        <f>ROUND(E45*U45,2)</f>
        <v>0.9</v>
      </c>
      <c r="W45" s="226"/>
      <c r="X45" s="226" t="s">
        <v>145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146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61" t="s">
        <v>397</v>
      </c>
      <c r="D46" s="228"/>
      <c r="E46" s="229">
        <v>45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15"/>
      <c r="Z46" s="215"/>
      <c r="AA46" s="215"/>
      <c r="AB46" s="215"/>
      <c r="AC46" s="215"/>
      <c r="AD46" s="215"/>
      <c r="AE46" s="215"/>
      <c r="AF46" s="215"/>
      <c r="AG46" s="215" t="s">
        <v>155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>
      <c r="A47" s="231" t="s">
        <v>137</v>
      </c>
      <c r="B47" s="232" t="s">
        <v>92</v>
      </c>
      <c r="C47" s="258" t="s">
        <v>93</v>
      </c>
      <c r="D47" s="233"/>
      <c r="E47" s="234"/>
      <c r="F47" s="235"/>
      <c r="G47" s="235">
        <f>SUMIF(AG48:AG50,"&lt;&gt;NOR",G48:G50)</f>
        <v>0</v>
      </c>
      <c r="H47" s="235"/>
      <c r="I47" s="235">
        <f>SUM(I48:I50)</f>
        <v>0</v>
      </c>
      <c r="J47" s="235"/>
      <c r="K47" s="235">
        <f>SUM(K48:K50)</f>
        <v>0</v>
      </c>
      <c r="L47" s="235"/>
      <c r="M47" s="235">
        <f>SUM(M48:M50)</f>
        <v>0</v>
      </c>
      <c r="N47" s="234"/>
      <c r="O47" s="234">
        <f>SUM(O48:O50)</f>
        <v>0.21</v>
      </c>
      <c r="P47" s="234"/>
      <c r="Q47" s="234">
        <f>SUM(Q48:Q50)</f>
        <v>0</v>
      </c>
      <c r="R47" s="235"/>
      <c r="S47" s="235"/>
      <c r="T47" s="236"/>
      <c r="U47" s="230"/>
      <c r="V47" s="230">
        <f>SUM(V48:V50)</f>
        <v>3.04</v>
      </c>
      <c r="W47" s="230"/>
      <c r="X47" s="230"/>
      <c r="AG47" t="s">
        <v>138</v>
      </c>
    </row>
    <row r="48" spans="1:60" outlineLevel="1">
      <c r="A48" s="238">
        <v>18</v>
      </c>
      <c r="B48" s="239" t="s">
        <v>251</v>
      </c>
      <c r="C48" s="259" t="s">
        <v>252</v>
      </c>
      <c r="D48" s="240" t="s">
        <v>188</v>
      </c>
      <c r="E48" s="241">
        <v>0.19980000000000001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21</v>
      </c>
      <c r="M48" s="243">
        <f>G48*(1+L48/100)</f>
        <v>0</v>
      </c>
      <c r="N48" s="241">
        <v>1.0662499999999999</v>
      </c>
      <c r="O48" s="241">
        <f>ROUND(E48*N48,2)</f>
        <v>0.21</v>
      </c>
      <c r="P48" s="241">
        <v>0</v>
      </c>
      <c r="Q48" s="241">
        <f>ROUND(E48*P48,2)</f>
        <v>0</v>
      </c>
      <c r="R48" s="243" t="s">
        <v>253</v>
      </c>
      <c r="S48" s="243" t="s">
        <v>143</v>
      </c>
      <c r="T48" s="244" t="s">
        <v>144</v>
      </c>
      <c r="U48" s="226">
        <v>15.23</v>
      </c>
      <c r="V48" s="226">
        <f>ROUND(E48*U48,2)</f>
        <v>3.04</v>
      </c>
      <c r="W48" s="226"/>
      <c r="X48" s="226" t="s">
        <v>145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146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60" t="s">
        <v>254</v>
      </c>
      <c r="D49" s="245"/>
      <c r="E49" s="245"/>
      <c r="F49" s="245"/>
      <c r="G49" s="245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148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20.399999999999999" outlineLevel="1">
      <c r="A50" s="222"/>
      <c r="B50" s="223"/>
      <c r="C50" s="261" t="s">
        <v>401</v>
      </c>
      <c r="D50" s="228"/>
      <c r="E50" s="229">
        <v>0.19980000000000001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15"/>
      <c r="Z50" s="215"/>
      <c r="AA50" s="215"/>
      <c r="AB50" s="215"/>
      <c r="AC50" s="215"/>
      <c r="AD50" s="215"/>
      <c r="AE50" s="215"/>
      <c r="AF50" s="215"/>
      <c r="AG50" s="215" t="s">
        <v>155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>
      <c r="A51" s="231" t="s">
        <v>137</v>
      </c>
      <c r="B51" s="232" t="s">
        <v>94</v>
      </c>
      <c r="C51" s="258" t="s">
        <v>95</v>
      </c>
      <c r="D51" s="233"/>
      <c r="E51" s="234"/>
      <c r="F51" s="235"/>
      <c r="G51" s="235">
        <f>SUMIF(AG52:AG56,"&lt;&gt;NOR",G52:G56)</f>
        <v>0</v>
      </c>
      <c r="H51" s="235"/>
      <c r="I51" s="235">
        <f>SUM(I52:I56)</f>
        <v>0</v>
      </c>
      <c r="J51" s="235"/>
      <c r="K51" s="235">
        <f>SUM(K52:K56)</f>
        <v>0</v>
      </c>
      <c r="L51" s="235"/>
      <c r="M51" s="235">
        <f>SUM(M52:M56)</f>
        <v>0</v>
      </c>
      <c r="N51" s="234"/>
      <c r="O51" s="234">
        <f>SUM(O52:O56)</f>
        <v>32.230000000000004</v>
      </c>
      <c r="P51" s="234"/>
      <c r="Q51" s="234">
        <f>SUM(Q52:Q56)</f>
        <v>0</v>
      </c>
      <c r="R51" s="235"/>
      <c r="S51" s="235"/>
      <c r="T51" s="236"/>
      <c r="U51" s="230"/>
      <c r="V51" s="230">
        <f>SUM(V52:V56)</f>
        <v>34.65</v>
      </c>
      <c r="W51" s="230"/>
      <c r="X51" s="230"/>
      <c r="AG51" t="s">
        <v>138</v>
      </c>
    </row>
    <row r="52" spans="1:60" outlineLevel="1">
      <c r="A52" s="238">
        <v>19</v>
      </c>
      <c r="B52" s="239" t="s">
        <v>256</v>
      </c>
      <c r="C52" s="259" t="s">
        <v>257</v>
      </c>
      <c r="D52" s="240" t="s">
        <v>178</v>
      </c>
      <c r="E52" s="241">
        <v>55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1">
        <v>8.9499999999999996E-2</v>
      </c>
      <c r="O52" s="241">
        <f>ROUND(E52*N52,2)</f>
        <v>4.92</v>
      </c>
      <c r="P52" s="241">
        <v>0</v>
      </c>
      <c r="Q52" s="241">
        <f>ROUND(E52*P52,2)</f>
        <v>0</v>
      </c>
      <c r="R52" s="243"/>
      <c r="S52" s="243" t="s">
        <v>193</v>
      </c>
      <c r="T52" s="244" t="s">
        <v>144</v>
      </c>
      <c r="U52" s="226">
        <v>0.63</v>
      </c>
      <c r="V52" s="226">
        <f>ROUND(E52*U52,2)</f>
        <v>34.65</v>
      </c>
      <c r="W52" s="226"/>
      <c r="X52" s="226" t="s">
        <v>145</v>
      </c>
      <c r="Y52" s="215"/>
      <c r="Z52" s="215"/>
      <c r="AA52" s="215"/>
      <c r="AB52" s="215"/>
      <c r="AC52" s="215"/>
      <c r="AD52" s="215"/>
      <c r="AE52" s="215"/>
      <c r="AF52" s="215"/>
      <c r="AG52" s="215" t="s">
        <v>146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22"/>
      <c r="B53" s="223"/>
      <c r="C53" s="261" t="s">
        <v>402</v>
      </c>
      <c r="D53" s="228"/>
      <c r="E53" s="229">
        <v>55</v>
      </c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15"/>
      <c r="Z53" s="215"/>
      <c r="AA53" s="215"/>
      <c r="AB53" s="215"/>
      <c r="AC53" s="215"/>
      <c r="AD53" s="215"/>
      <c r="AE53" s="215"/>
      <c r="AF53" s="215"/>
      <c r="AG53" s="215" t="s">
        <v>155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7">
        <v>20</v>
      </c>
      <c r="B54" s="248" t="s">
        <v>369</v>
      </c>
      <c r="C54" s="262" t="s">
        <v>370</v>
      </c>
      <c r="D54" s="249" t="s">
        <v>178</v>
      </c>
      <c r="E54" s="250">
        <v>10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0.50800000000000001</v>
      </c>
      <c r="O54" s="250">
        <f>ROUND(E54*N54,2)</f>
        <v>5.08</v>
      </c>
      <c r="P54" s="250">
        <v>0</v>
      </c>
      <c r="Q54" s="250">
        <f>ROUND(E54*P54,2)</f>
        <v>0</v>
      </c>
      <c r="R54" s="252"/>
      <c r="S54" s="252" t="s">
        <v>193</v>
      </c>
      <c r="T54" s="253" t="s">
        <v>194</v>
      </c>
      <c r="U54" s="226">
        <v>0</v>
      </c>
      <c r="V54" s="226">
        <f>ROUND(E54*U54,2)</f>
        <v>0</v>
      </c>
      <c r="W54" s="226"/>
      <c r="X54" s="226" t="s">
        <v>207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208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7">
        <v>21</v>
      </c>
      <c r="B55" s="248" t="s">
        <v>371</v>
      </c>
      <c r="C55" s="262" t="s">
        <v>372</v>
      </c>
      <c r="D55" s="249" t="s">
        <v>178</v>
      </c>
      <c r="E55" s="250">
        <v>20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0.49399999999999999</v>
      </c>
      <c r="O55" s="250">
        <f>ROUND(E55*N55,2)</f>
        <v>9.8800000000000008</v>
      </c>
      <c r="P55" s="250">
        <v>0</v>
      </c>
      <c r="Q55" s="250">
        <f>ROUND(E55*P55,2)</f>
        <v>0</v>
      </c>
      <c r="R55" s="252"/>
      <c r="S55" s="252" t="s">
        <v>193</v>
      </c>
      <c r="T55" s="253" t="s">
        <v>194</v>
      </c>
      <c r="U55" s="226">
        <v>0</v>
      </c>
      <c r="V55" s="226">
        <f>ROUND(E55*U55,2)</f>
        <v>0</v>
      </c>
      <c r="W55" s="226"/>
      <c r="X55" s="226" t="s">
        <v>207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208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7">
        <v>22</v>
      </c>
      <c r="B56" s="248" t="s">
        <v>403</v>
      </c>
      <c r="C56" s="262" t="s">
        <v>404</v>
      </c>
      <c r="D56" s="249" t="s">
        <v>178</v>
      </c>
      <c r="E56" s="250">
        <v>25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0.49399999999999999</v>
      </c>
      <c r="O56" s="250">
        <f>ROUND(E56*N56,2)</f>
        <v>12.35</v>
      </c>
      <c r="P56" s="250">
        <v>0</v>
      </c>
      <c r="Q56" s="250">
        <f>ROUND(E56*P56,2)</f>
        <v>0</v>
      </c>
      <c r="R56" s="252"/>
      <c r="S56" s="252" t="s">
        <v>193</v>
      </c>
      <c r="T56" s="253" t="s">
        <v>194</v>
      </c>
      <c r="U56" s="226">
        <v>0</v>
      </c>
      <c r="V56" s="226">
        <f>ROUND(E56*U56,2)</f>
        <v>0</v>
      </c>
      <c r="W56" s="226"/>
      <c r="X56" s="226" t="s">
        <v>207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208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>
      <c r="A57" s="231" t="s">
        <v>137</v>
      </c>
      <c r="B57" s="232" t="s">
        <v>98</v>
      </c>
      <c r="C57" s="258" t="s">
        <v>99</v>
      </c>
      <c r="D57" s="233"/>
      <c r="E57" s="234"/>
      <c r="F57" s="235"/>
      <c r="G57" s="235">
        <f>SUMIF(AG58:AG59,"&lt;&gt;NOR",G58:G59)</f>
        <v>0</v>
      </c>
      <c r="H57" s="235"/>
      <c r="I57" s="235">
        <f>SUM(I58:I59)</f>
        <v>0</v>
      </c>
      <c r="J57" s="235"/>
      <c r="K57" s="235">
        <f>SUM(K58:K59)</f>
        <v>0</v>
      </c>
      <c r="L57" s="235"/>
      <c r="M57" s="235">
        <f>SUM(M58:M59)</f>
        <v>0</v>
      </c>
      <c r="N57" s="234"/>
      <c r="O57" s="234">
        <f>SUM(O58:O59)</f>
        <v>0</v>
      </c>
      <c r="P57" s="234"/>
      <c r="Q57" s="234">
        <f>SUM(Q58:Q59)</f>
        <v>0</v>
      </c>
      <c r="R57" s="235"/>
      <c r="S57" s="235"/>
      <c r="T57" s="236"/>
      <c r="U57" s="230"/>
      <c r="V57" s="230">
        <f>SUM(V58:V59)</f>
        <v>131.88999999999999</v>
      </c>
      <c r="W57" s="230"/>
      <c r="X57" s="230"/>
      <c r="AG57" t="s">
        <v>138</v>
      </c>
    </row>
    <row r="58" spans="1:60" outlineLevel="1">
      <c r="A58" s="238">
        <v>23</v>
      </c>
      <c r="B58" s="239" t="s">
        <v>264</v>
      </c>
      <c r="C58" s="259" t="s">
        <v>265</v>
      </c>
      <c r="D58" s="240" t="s">
        <v>188</v>
      </c>
      <c r="E58" s="241">
        <v>67.636880000000005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 t="s">
        <v>142</v>
      </c>
      <c r="S58" s="243" t="s">
        <v>143</v>
      </c>
      <c r="T58" s="244" t="s">
        <v>144</v>
      </c>
      <c r="U58" s="226">
        <v>1.95</v>
      </c>
      <c r="V58" s="226">
        <f>ROUND(E58*U58,2)</f>
        <v>131.88999999999999</v>
      </c>
      <c r="W58" s="226"/>
      <c r="X58" s="226" t="s">
        <v>266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267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22"/>
      <c r="B59" s="223"/>
      <c r="C59" s="260" t="s">
        <v>268</v>
      </c>
      <c r="D59" s="245"/>
      <c r="E59" s="245"/>
      <c r="F59" s="245"/>
      <c r="G59" s="245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15"/>
      <c r="Z59" s="215"/>
      <c r="AA59" s="215"/>
      <c r="AB59" s="215"/>
      <c r="AC59" s="215"/>
      <c r="AD59" s="215"/>
      <c r="AE59" s="215"/>
      <c r="AF59" s="215"/>
      <c r="AG59" s="215" t="s">
        <v>148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>
      <c r="A60" s="231" t="s">
        <v>137</v>
      </c>
      <c r="B60" s="232" t="s">
        <v>100</v>
      </c>
      <c r="C60" s="258" t="s">
        <v>101</v>
      </c>
      <c r="D60" s="233"/>
      <c r="E60" s="234"/>
      <c r="F60" s="235"/>
      <c r="G60" s="235">
        <f>SUMIF(AG61:AG64,"&lt;&gt;NOR",G61:G64)</f>
        <v>0</v>
      </c>
      <c r="H60" s="235"/>
      <c r="I60" s="235">
        <f>SUM(I61:I64)</f>
        <v>0</v>
      </c>
      <c r="J60" s="235"/>
      <c r="K60" s="235">
        <f>SUM(K61:K64)</f>
        <v>0</v>
      </c>
      <c r="L60" s="235"/>
      <c r="M60" s="235">
        <f>SUM(M61:M64)</f>
        <v>0</v>
      </c>
      <c r="N60" s="234"/>
      <c r="O60" s="234">
        <f>SUM(O61:O64)</f>
        <v>0.02</v>
      </c>
      <c r="P60" s="234"/>
      <c r="Q60" s="234">
        <f>SUM(Q61:Q64)</f>
        <v>0</v>
      </c>
      <c r="R60" s="235"/>
      <c r="S60" s="235"/>
      <c r="T60" s="236"/>
      <c r="U60" s="230"/>
      <c r="V60" s="230">
        <f>SUM(V61:V64)</f>
        <v>16.559999999999999</v>
      </c>
      <c r="W60" s="230"/>
      <c r="X60" s="230"/>
      <c r="AG60" t="s">
        <v>138</v>
      </c>
    </row>
    <row r="61" spans="1:60" outlineLevel="1">
      <c r="A61" s="238">
        <v>24</v>
      </c>
      <c r="B61" s="239" t="s">
        <v>269</v>
      </c>
      <c r="C61" s="259" t="s">
        <v>270</v>
      </c>
      <c r="D61" s="240" t="s">
        <v>141</v>
      </c>
      <c r="E61" s="241">
        <v>103.5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21</v>
      </c>
      <c r="M61" s="243">
        <f>G61*(1+L61/100)</f>
        <v>0</v>
      </c>
      <c r="N61" s="241">
        <v>1.7000000000000001E-4</v>
      </c>
      <c r="O61" s="241">
        <f>ROUND(E61*N61,2)</f>
        <v>0.02</v>
      </c>
      <c r="P61" s="241">
        <v>0</v>
      </c>
      <c r="Q61" s="241">
        <f>ROUND(E61*P61,2)</f>
        <v>0</v>
      </c>
      <c r="R61" s="243"/>
      <c r="S61" s="243" t="s">
        <v>193</v>
      </c>
      <c r="T61" s="244" t="s">
        <v>144</v>
      </c>
      <c r="U61" s="226">
        <v>0.16</v>
      </c>
      <c r="V61" s="226">
        <f>ROUND(E61*U61,2)</f>
        <v>16.559999999999999</v>
      </c>
      <c r="W61" s="226"/>
      <c r="X61" s="226" t="s">
        <v>145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146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ht="20.399999999999999" outlineLevel="1">
      <c r="A62" s="222"/>
      <c r="B62" s="223"/>
      <c r="C62" s="261" t="s">
        <v>405</v>
      </c>
      <c r="D62" s="228"/>
      <c r="E62" s="229">
        <v>103.5</v>
      </c>
      <c r="F62" s="226"/>
      <c r="G62" s="22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15"/>
      <c r="Z62" s="215"/>
      <c r="AA62" s="215"/>
      <c r="AB62" s="215"/>
      <c r="AC62" s="215"/>
      <c r="AD62" s="215"/>
      <c r="AE62" s="215"/>
      <c r="AF62" s="215"/>
      <c r="AG62" s="215" t="s">
        <v>155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22">
        <v>25</v>
      </c>
      <c r="B63" s="223" t="s">
        <v>272</v>
      </c>
      <c r="C63" s="263" t="s">
        <v>273</v>
      </c>
      <c r="D63" s="224" t="s">
        <v>0</v>
      </c>
      <c r="E63" s="254"/>
      <c r="F63" s="227"/>
      <c r="G63" s="226">
        <f>ROUND(E63*F63,2)</f>
        <v>0</v>
      </c>
      <c r="H63" s="227"/>
      <c r="I63" s="226">
        <f>ROUND(E63*H63,2)</f>
        <v>0</v>
      </c>
      <c r="J63" s="227"/>
      <c r="K63" s="226">
        <f>ROUND(E63*J63,2)</f>
        <v>0</v>
      </c>
      <c r="L63" s="226">
        <v>21</v>
      </c>
      <c r="M63" s="226">
        <f>G63*(1+L63/100)</f>
        <v>0</v>
      </c>
      <c r="N63" s="225">
        <v>0</v>
      </c>
      <c r="O63" s="225">
        <f>ROUND(E63*N63,2)</f>
        <v>0</v>
      </c>
      <c r="P63" s="225">
        <v>0</v>
      </c>
      <c r="Q63" s="225">
        <f>ROUND(E63*P63,2)</f>
        <v>0</v>
      </c>
      <c r="R63" s="226" t="s">
        <v>274</v>
      </c>
      <c r="S63" s="226" t="s">
        <v>143</v>
      </c>
      <c r="T63" s="226" t="s">
        <v>144</v>
      </c>
      <c r="U63" s="226">
        <v>0</v>
      </c>
      <c r="V63" s="226">
        <f>ROUND(E63*U63,2)</f>
        <v>0</v>
      </c>
      <c r="W63" s="226"/>
      <c r="X63" s="226" t="s">
        <v>266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267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22"/>
      <c r="B64" s="223"/>
      <c r="C64" s="264" t="s">
        <v>275</v>
      </c>
      <c r="D64" s="255"/>
      <c r="E64" s="255"/>
      <c r="F64" s="255"/>
      <c r="G64" s="255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15"/>
      <c r="Z64" s="215"/>
      <c r="AA64" s="215"/>
      <c r="AB64" s="215"/>
      <c r="AC64" s="215"/>
      <c r="AD64" s="215"/>
      <c r="AE64" s="215"/>
      <c r="AF64" s="215"/>
      <c r="AG64" s="215" t="s">
        <v>148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>
      <c r="A65" s="231" t="s">
        <v>137</v>
      </c>
      <c r="B65" s="232" t="s">
        <v>102</v>
      </c>
      <c r="C65" s="258" t="s">
        <v>103</v>
      </c>
      <c r="D65" s="233"/>
      <c r="E65" s="234"/>
      <c r="F65" s="235"/>
      <c r="G65" s="235">
        <f>SUMIF(AG66:AG73,"&lt;&gt;NOR",G66:G73)</f>
        <v>0</v>
      </c>
      <c r="H65" s="235"/>
      <c r="I65" s="235">
        <f>SUM(I66:I73)</f>
        <v>0</v>
      </c>
      <c r="J65" s="235"/>
      <c r="K65" s="235">
        <f>SUM(K66:K73)</f>
        <v>0</v>
      </c>
      <c r="L65" s="235"/>
      <c r="M65" s="235">
        <f>SUM(M66:M73)</f>
        <v>0</v>
      </c>
      <c r="N65" s="234"/>
      <c r="O65" s="234">
        <f>SUM(O66:O73)</f>
        <v>9.0000000000000011E-2</v>
      </c>
      <c r="P65" s="234"/>
      <c r="Q65" s="234">
        <f>SUM(Q66:Q73)</f>
        <v>0</v>
      </c>
      <c r="R65" s="235"/>
      <c r="S65" s="235"/>
      <c r="T65" s="236"/>
      <c r="U65" s="230"/>
      <c r="V65" s="230">
        <f>SUM(V66:V73)</f>
        <v>16.559999999999999</v>
      </c>
      <c r="W65" s="230"/>
      <c r="X65" s="230"/>
      <c r="AG65" t="s">
        <v>138</v>
      </c>
    </row>
    <row r="66" spans="1:60" outlineLevel="1">
      <c r="A66" s="238">
        <v>26</v>
      </c>
      <c r="B66" s="239" t="s">
        <v>276</v>
      </c>
      <c r="C66" s="259" t="s">
        <v>277</v>
      </c>
      <c r="D66" s="240" t="s">
        <v>141</v>
      </c>
      <c r="E66" s="241">
        <v>103.5</v>
      </c>
      <c r="F66" s="242"/>
      <c r="G66" s="243">
        <f>ROUND(E66*F66,2)</f>
        <v>0</v>
      </c>
      <c r="H66" s="242"/>
      <c r="I66" s="243">
        <f>ROUND(E66*H66,2)</f>
        <v>0</v>
      </c>
      <c r="J66" s="242"/>
      <c r="K66" s="243">
        <f>ROUND(E66*J66,2)</f>
        <v>0</v>
      </c>
      <c r="L66" s="243">
        <v>21</v>
      </c>
      <c r="M66" s="243">
        <f>G66*(1+L66/100)</f>
        <v>0</v>
      </c>
      <c r="N66" s="241">
        <v>2.3000000000000001E-4</v>
      </c>
      <c r="O66" s="241">
        <f>ROUND(E66*N66,2)</f>
        <v>0.02</v>
      </c>
      <c r="P66" s="241">
        <v>0</v>
      </c>
      <c r="Q66" s="241">
        <f>ROUND(E66*P66,2)</f>
        <v>0</v>
      </c>
      <c r="R66" s="243" t="s">
        <v>278</v>
      </c>
      <c r="S66" s="243" t="s">
        <v>143</v>
      </c>
      <c r="T66" s="244" t="s">
        <v>144</v>
      </c>
      <c r="U66" s="226">
        <v>0.16</v>
      </c>
      <c r="V66" s="226">
        <f>ROUND(E66*U66,2)</f>
        <v>16.559999999999999</v>
      </c>
      <c r="W66" s="226"/>
      <c r="X66" s="226" t="s">
        <v>145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146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22"/>
      <c r="B67" s="223"/>
      <c r="C67" s="265" t="s">
        <v>304</v>
      </c>
      <c r="D67" s="256"/>
      <c r="E67" s="256"/>
      <c r="F67" s="256"/>
      <c r="G67" s="25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15"/>
      <c r="Z67" s="215"/>
      <c r="AA67" s="215"/>
      <c r="AB67" s="215"/>
      <c r="AC67" s="215"/>
      <c r="AD67" s="215"/>
      <c r="AE67" s="215"/>
      <c r="AF67" s="215"/>
      <c r="AG67" s="215" t="s">
        <v>279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22"/>
      <c r="B68" s="223"/>
      <c r="C68" s="266" t="s">
        <v>280</v>
      </c>
      <c r="D68" s="257"/>
      <c r="E68" s="257"/>
      <c r="F68" s="257"/>
      <c r="G68" s="257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15"/>
      <c r="Z68" s="215"/>
      <c r="AA68" s="215"/>
      <c r="AB68" s="215"/>
      <c r="AC68" s="215"/>
      <c r="AD68" s="215"/>
      <c r="AE68" s="215"/>
      <c r="AF68" s="215"/>
      <c r="AG68" s="215" t="s">
        <v>279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0.399999999999999" outlineLevel="1">
      <c r="A69" s="222"/>
      <c r="B69" s="223"/>
      <c r="C69" s="261" t="s">
        <v>406</v>
      </c>
      <c r="D69" s="228"/>
      <c r="E69" s="229">
        <v>103.5</v>
      </c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15"/>
      <c r="Z69" s="215"/>
      <c r="AA69" s="215"/>
      <c r="AB69" s="215"/>
      <c r="AC69" s="215"/>
      <c r="AD69" s="215"/>
      <c r="AE69" s="215"/>
      <c r="AF69" s="215"/>
      <c r="AG69" s="215" t="s">
        <v>155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0.399999999999999" outlineLevel="1">
      <c r="A70" s="238">
        <v>27</v>
      </c>
      <c r="B70" s="239" t="s">
        <v>282</v>
      </c>
      <c r="C70" s="259" t="s">
        <v>283</v>
      </c>
      <c r="D70" s="240" t="s">
        <v>151</v>
      </c>
      <c r="E70" s="241">
        <v>2.2770000000000001</v>
      </c>
      <c r="F70" s="242"/>
      <c r="G70" s="243">
        <f>ROUND(E70*F70,2)</f>
        <v>0</v>
      </c>
      <c r="H70" s="242"/>
      <c r="I70" s="243">
        <f>ROUND(E70*H70,2)</f>
        <v>0</v>
      </c>
      <c r="J70" s="242"/>
      <c r="K70" s="243">
        <f>ROUND(E70*J70,2)</f>
        <v>0</v>
      </c>
      <c r="L70" s="243">
        <v>21</v>
      </c>
      <c r="M70" s="243">
        <f>G70*(1+L70/100)</f>
        <v>0</v>
      </c>
      <c r="N70" s="241">
        <v>0.03</v>
      </c>
      <c r="O70" s="241">
        <f>ROUND(E70*N70,2)</f>
        <v>7.0000000000000007E-2</v>
      </c>
      <c r="P70" s="241">
        <v>0</v>
      </c>
      <c r="Q70" s="241">
        <f>ROUND(E70*P70,2)</f>
        <v>0</v>
      </c>
      <c r="R70" s="243" t="s">
        <v>226</v>
      </c>
      <c r="S70" s="243" t="s">
        <v>143</v>
      </c>
      <c r="T70" s="244" t="s">
        <v>144</v>
      </c>
      <c r="U70" s="226">
        <v>0</v>
      </c>
      <c r="V70" s="226">
        <f>ROUND(E70*U70,2)</f>
        <v>0</v>
      </c>
      <c r="W70" s="226"/>
      <c r="X70" s="226" t="s">
        <v>207</v>
      </c>
      <c r="Y70" s="215"/>
      <c r="Z70" s="215"/>
      <c r="AA70" s="215"/>
      <c r="AB70" s="215"/>
      <c r="AC70" s="215"/>
      <c r="AD70" s="215"/>
      <c r="AE70" s="215"/>
      <c r="AF70" s="215"/>
      <c r="AG70" s="215" t="s">
        <v>208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ht="30.6" outlineLevel="1">
      <c r="A71" s="222"/>
      <c r="B71" s="223"/>
      <c r="C71" s="261" t="s">
        <v>407</v>
      </c>
      <c r="D71" s="228"/>
      <c r="E71" s="229">
        <v>2.2770000000000001</v>
      </c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15"/>
      <c r="Z71" s="215"/>
      <c r="AA71" s="215"/>
      <c r="AB71" s="215"/>
      <c r="AC71" s="215"/>
      <c r="AD71" s="215"/>
      <c r="AE71" s="215"/>
      <c r="AF71" s="215"/>
      <c r="AG71" s="215" t="s">
        <v>155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22">
        <v>28</v>
      </c>
      <c r="B72" s="223" t="s">
        <v>285</v>
      </c>
      <c r="C72" s="263" t="s">
        <v>286</v>
      </c>
      <c r="D72" s="224" t="s">
        <v>0</v>
      </c>
      <c r="E72" s="254"/>
      <c r="F72" s="227"/>
      <c r="G72" s="226">
        <f>ROUND(E72*F72,2)</f>
        <v>0</v>
      </c>
      <c r="H72" s="227"/>
      <c r="I72" s="226">
        <f>ROUND(E72*H72,2)</f>
        <v>0</v>
      </c>
      <c r="J72" s="227"/>
      <c r="K72" s="226">
        <f>ROUND(E72*J72,2)</f>
        <v>0</v>
      </c>
      <c r="L72" s="226">
        <v>21</v>
      </c>
      <c r="M72" s="226">
        <f>G72*(1+L72/100)</f>
        <v>0</v>
      </c>
      <c r="N72" s="225">
        <v>0</v>
      </c>
      <c r="O72" s="225">
        <f>ROUND(E72*N72,2)</f>
        <v>0</v>
      </c>
      <c r="P72" s="225">
        <v>0</v>
      </c>
      <c r="Q72" s="225">
        <f>ROUND(E72*P72,2)</f>
        <v>0</v>
      </c>
      <c r="R72" s="226" t="s">
        <v>278</v>
      </c>
      <c r="S72" s="226" t="s">
        <v>143</v>
      </c>
      <c r="T72" s="226" t="s">
        <v>144</v>
      </c>
      <c r="U72" s="226">
        <v>0</v>
      </c>
      <c r="V72" s="226">
        <f>ROUND(E72*U72,2)</f>
        <v>0</v>
      </c>
      <c r="W72" s="226"/>
      <c r="X72" s="226" t="s">
        <v>266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267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22"/>
      <c r="B73" s="223"/>
      <c r="C73" s="264" t="s">
        <v>287</v>
      </c>
      <c r="D73" s="255"/>
      <c r="E73" s="255"/>
      <c r="F73" s="255"/>
      <c r="G73" s="255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15"/>
      <c r="Z73" s="215"/>
      <c r="AA73" s="215"/>
      <c r="AB73" s="215"/>
      <c r="AC73" s="215"/>
      <c r="AD73" s="215"/>
      <c r="AE73" s="215"/>
      <c r="AF73" s="215"/>
      <c r="AG73" s="215" t="s">
        <v>148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>
      <c r="A74" s="3"/>
      <c r="B74" s="4"/>
      <c r="C74" s="267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AE74">
        <v>15</v>
      </c>
      <c r="AF74">
        <v>21</v>
      </c>
      <c r="AG74" t="s">
        <v>124</v>
      </c>
    </row>
    <row r="75" spans="1:60">
      <c r="A75" s="218"/>
      <c r="B75" s="219" t="s">
        <v>29</v>
      </c>
      <c r="C75" s="268"/>
      <c r="D75" s="220"/>
      <c r="E75" s="221"/>
      <c r="F75" s="221"/>
      <c r="G75" s="237">
        <f>G8+G34+G39+G44+G47+G51+G57+G60+G65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AE75">
        <f>SUMIF(L7:L73,AE74,G7:G73)</f>
        <v>0</v>
      </c>
      <c r="AF75">
        <f>SUMIF(L7:L73,AF74,G7:G73)</f>
        <v>0</v>
      </c>
      <c r="AG75" t="s">
        <v>303</v>
      </c>
    </row>
    <row r="76" spans="1:60">
      <c r="C76" s="269"/>
      <c r="D76" s="10"/>
      <c r="AG76" t="s">
        <v>305</v>
      </c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13">
    <mergeCell ref="C73:G73"/>
    <mergeCell ref="C20:G20"/>
    <mergeCell ref="C49:G49"/>
    <mergeCell ref="C59:G59"/>
    <mergeCell ref="C64:G64"/>
    <mergeCell ref="C67:G67"/>
    <mergeCell ref="C68:G68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63</v>
      </c>
      <c r="C3" s="204" t="s">
        <v>64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57</v>
      </c>
      <c r="C4" s="207" t="s">
        <v>60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84</v>
      </c>
      <c r="C8" s="258" t="s">
        <v>85</v>
      </c>
      <c r="D8" s="233"/>
      <c r="E8" s="234"/>
      <c r="F8" s="235"/>
      <c r="G8" s="235">
        <f>SUMIF(AG9:AG41,"&lt;&gt;NOR",G9:G41)</f>
        <v>0</v>
      </c>
      <c r="H8" s="235"/>
      <c r="I8" s="235">
        <f>SUM(I9:I41)</f>
        <v>0</v>
      </c>
      <c r="J8" s="235"/>
      <c r="K8" s="235">
        <f>SUM(K9:K41)</f>
        <v>0</v>
      </c>
      <c r="L8" s="235"/>
      <c r="M8" s="235">
        <f>SUM(M9:M41)</f>
        <v>0</v>
      </c>
      <c r="N8" s="234"/>
      <c r="O8" s="234">
        <f>SUM(O9:O41)</f>
        <v>0.02</v>
      </c>
      <c r="P8" s="234"/>
      <c r="Q8" s="234">
        <f>SUM(Q9:Q41)</f>
        <v>0</v>
      </c>
      <c r="R8" s="235"/>
      <c r="S8" s="235"/>
      <c r="T8" s="236"/>
      <c r="U8" s="230"/>
      <c r="V8" s="230">
        <f>SUM(V9:V41)</f>
        <v>46.42</v>
      </c>
      <c r="W8" s="230"/>
      <c r="X8" s="230"/>
      <c r="AG8" t="s">
        <v>138</v>
      </c>
    </row>
    <row r="9" spans="1:60" outlineLevel="1">
      <c r="A9" s="238">
        <v>1</v>
      </c>
      <c r="B9" s="239" t="s">
        <v>176</v>
      </c>
      <c r="C9" s="259" t="s">
        <v>177</v>
      </c>
      <c r="D9" s="240" t="s">
        <v>178</v>
      </c>
      <c r="E9" s="241">
        <v>28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 t="s">
        <v>179</v>
      </c>
      <c r="S9" s="243" t="s">
        <v>143</v>
      </c>
      <c r="T9" s="244" t="s">
        <v>144</v>
      </c>
      <c r="U9" s="226">
        <v>0.01</v>
      </c>
      <c r="V9" s="226">
        <f>ROUND(E9*U9,2)</f>
        <v>0.28000000000000003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1" t="s">
        <v>324</v>
      </c>
      <c r="D10" s="228"/>
      <c r="E10" s="229"/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155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1" t="s">
        <v>408</v>
      </c>
      <c r="D11" s="228"/>
      <c r="E11" s="229">
        <v>11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155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1" t="s">
        <v>409</v>
      </c>
      <c r="D12" s="228"/>
      <c r="E12" s="229">
        <v>6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155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410</v>
      </c>
      <c r="D13" s="228"/>
      <c r="E13" s="229">
        <v>11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155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2</v>
      </c>
      <c r="B14" s="239" t="s">
        <v>183</v>
      </c>
      <c r="C14" s="259" t="s">
        <v>184</v>
      </c>
      <c r="D14" s="240" t="s">
        <v>178</v>
      </c>
      <c r="E14" s="241">
        <v>1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 t="s">
        <v>179</v>
      </c>
      <c r="S14" s="243" t="s">
        <v>143</v>
      </c>
      <c r="T14" s="244" t="s">
        <v>144</v>
      </c>
      <c r="U14" s="226">
        <v>0.36</v>
      </c>
      <c r="V14" s="226">
        <f>ROUND(E14*U14,2)</f>
        <v>0.36</v>
      </c>
      <c r="W14" s="226"/>
      <c r="X14" s="226" t="s">
        <v>145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146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0" t="s">
        <v>185</v>
      </c>
      <c r="D15" s="245"/>
      <c r="E15" s="245"/>
      <c r="F15" s="245"/>
      <c r="G15" s="245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148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1" t="s">
        <v>328</v>
      </c>
      <c r="D16" s="228"/>
      <c r="E16" s="229">
        <v>1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155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8">
        <v>3</v>
      </c>
      <c r="B17" s="239" t="s">
        <v>329</v>
      </c>
      <c r="C17" s="259" t="s">
        <v>330</v>
      </c>
      <c r="D17" s="240" t="s">
        <v>178</v>
      </c>
      <c r="E17" s="241">
        <v>20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143</v>
      </c>
      <c r="T17" s="244" t="s">
        <v>144</v>
      </c>
      <c r="U17" s="226">
        <v>0.12</v>
      </c>
      <c r="V17" s="226">
        <f>ROUND(E17*U17,2)</f>
        <v>2.4</v>
      </c>
      <c r="W17" s="226"/>
      <c r="X17" s="226" t="s">
        <v>145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146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1" t="s">
        <v>379</v>
      </c>
      <c r="D18" s="228"/>
      <c r="E18" s="229">
        <v>20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155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4</v>
      </c>
      <c r="B19" s="239" t="s">
        <v>332</v>
      </c>
      <c r="C19" s="259" t="s">
        <v>333</v>
      </c>
      <c r="D19" s="240" t="s">
        <v>141</v>
      </c>
      <c r="E19" s="241">
        <v>270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 t="s">
        <v>179</v>
      </c>
      <c r="S19" s="243" t="s">
        <v>143</v>
      </c>
      <c r="T19" s="244" t="s">
        <v>144</v>
      </c>
      <c r="U19" s="226">
        <v>0.13</v>
      </c>
      <c r="V19" s="226">
        <f>ROUND(E19*U19,2)</f>
        <v>35.1</v>
      </c>
      <c r="W19" s="226"/>
      <c r="X19" s="226" t="s">
        <v>145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146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0" t="s">
        <v>334</v>
      </c>
      <c r="D20" s="245"/>
      <c r="E20" s="245"/>
      <c r="F20" s="245"/>
      <c r="G20" s="245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148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6" t="s">
        <v>335</v>
      </c>
      <c r="D21" s="257"/>
      <c r="E21" s="257"/>
      <c r="F21" s="257"/>
      <c r="G21" s="257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279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411</v>
      </c>
      <c r="D22" s="228"/>
      <c r="E22" s="229">
        <v>270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155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8">
        <v>5</v>
      </c>
      <c r="B23" s="239" t="s">
        <v>338</v>
      </c>
      <c r="C23" s="259" t="s">
        <v>339</v>
      </c>
      <c r="D23" s="240" t="s">
        <v>151</v>
      </c>
      <c r="E23" s="241">
        <v>6.9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 t="s">
        <v>179</v>
      </c>
      <c r="S23" s="243" t="s">
        <v>143</v>
      </c>
      <c r="T23" s="244" t="s">
        <v>144</v>
      </c>
      <c r="U23" s="226">
        <v>1.2</v>
      </c>
      <c r="V23" s="226">
        <f>ROUND(E23*U23,2)</f>
        <v>8.2799999999999994</v>
      </c>
      <c r="W23" s="226"/>
      <c r="X23" s="226" t="s">
        <v>145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146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1" t="s">
        <v>381</v>
      </c>
      <c r="D24" s="228"/>
      <c r="E24" s="229">
        <v>4.8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155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0.399999999999999" outlineLevel="1">
      <c r="A25" s="222"/>
      <c r="B25" s="223"/>
      <c r="C25" s="261" t="s">
        <v>412</v>
      </c>
      <c r="D25" s="228"/>
      <c r="E25" s="229">
        <v>2.1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155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38">
        <v>6</v>
      </c>
      <c r="B26" s="239" t="s">
        <v>342</v>
      </c>
      <c r="C26" s="259" t="s">
        <v>343</v>
      </c>
      <c r="D26" s="240" t="s">
        <v>178</v>
      </c>
      <c r="E26" s="241">
        <v>12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193</v>
      </c>
      <c r="T26" s="244" t="s">
        <v>194</v>
      </c>
      <c r="U26" s="226">
        <v>0</v>
      </c>
      <c r="V26" s="226">
        <f>ROUND(E26*U26,2)</f>
        <v>0</v>
      </c>
      <c r="W26" s="226"/>
      <c r="X26" s="226" t="s">
        <v>145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146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61" t="s">
        <v>413</v>
      </c>
      <c r="D27" s="228"/>
      <c r="E27" s="229">
        <v>12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15"/>
      <c r="Z27" s="215"/>
      <c r="AA27" s="215"/>
      <c r="AB27" s="215"/>
      <c r="AC27" s="215"/>
      <c r="AD27" s="215"/>
      <c r="AE27" s="215"/>
      <c r="AF27" s="215"/>
      <c r="AG27" s="215" t="s">
        <v>155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8">
        <v>7</v>
      </c>
      <c r="B28" s="239" t="s">
        <v>205</v>
      </c>
      <c r="C28" s="259" t="s">
        <v>357</v>
      </c>
      <c r="D28" s="240" t="s">
        <v>178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1.4999999999999999E-2</v>
      </c>
      <c r="O28" s="241">
        <f>ROUND(E28*N28,2)</f>
        <v>0.02</v>
      </c>
      <c r="P28" s="241">
        <v>0</v>
      </c>
      <c r="Q28" s="241">
        <f>ROUND(E28*P28,2)</f>
        <v>0</v>
      </c>
      <c r="R28" s="243"/>
      <c r="S28" s="243" t="s">
        <v>193</v>
      </c>
      <c r="T28" s="244" t="s">
        <v>194</v>
      </c>
      <c r="U28" s="226">
        <v>0</v>
      </c>
      <c r="V28" s="226">
        <f>ROUND(E28*U28,2)</f>
        <v>0</v>
      </c>
      <c r="W28" s="226"/>
      <c r="X28" s="226" t="s">
        <v>207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208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1" t="s">
        <v>328</v>
      </c>
      <c r="D29" s="228"/>
      <c r="E29" s="229">
        <v>1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155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38">
        <v>8</v>
      </c>
      <c r="B30" s="239" t="s">
        <v>358</v>
      </c>
      <c r="C30" s="259" t="s">
        <v>359</v>
      </c>
      <c r="D30" s="240" t="s">
        <v>178</v>
      </c>
      <c r="E30" s="241">
        <v>11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193</v>
      </c>
      <c r="T30" s="244" t="s">
        <v>194</v>
      </c>
      <c r="U30" s="226">
        <v>0</v>
      </c>
      <c r="V30" s="226">
        <f>ROUND(E30*U30,2)</f>
        <v>0</v>
      </c>
      <c r="W30" s="226"/>
      <c r="X30" s="226" t="s">
        <v>207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208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1" t="s">
        <v>324</v>
      </c>
      <c r="D31" s="228"/>
      <c r="E31" s="229"/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155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1" t="s">
        <v>414</v>
      </c>
      <c r="D32" s="228"/>
      <c r="E32" s="229">
        <v>11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155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38">
        <v>9</v>
      </c>
      <c r="B33" s="239" t="s">
        <v>360</v>
      </c>
      <c r="C33" s="259" t="s">
        <v>361</v>
      </c>
      <c r="D33" s="240" t="s">
        <v>178</v>
      </c>
      <c r="E33" s="241">
        <v>11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193</v>
      </c>
      <c r="T33" s="244" t="s">
        <v>194</v>
      </c>
      <c r="U33" s="226">
        <v>0</v>
      </c>
      <c r="V33" s="226">
        <f>ROUND(E33*U33,2)</f>
        <v>0</v>
      </c>
      <c r="W33" s="226"/>
      <c r="X33" s="226" t="s">
        <v>207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208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1" t="s">
        <v>324</v>
      </c>
      <c r="D34" s="228"/>
      <c r="E34" s="229"/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155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1" t="s">
        <v>415</v>
      </c>
      <c r="D35" s="228"/>
      <c r="E35" s="229">
        <v>11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155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38">
        <v>10</v>
      </c>
      <c r="B36" s="239" t="s">
        <v>211</v>
      </c>
      <c r="C36" s="259" t="s">
        <v>212</v>
      </c>
      <c r="D36" s="240" t="s">
        <v>178</v>
      </c>
      <c r="E36" s="241">
        <v>6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193</v>
      </c>
      <c r="T36" s="244" t="s">
        <v>194</v>
      </c>
      <c r="U36" s="226">
        <v>0</v>
      </c>
      <c r="V36" s="226">
        <f>ROUND(E36*U36,2)</f>
        <v>0</v>
      </c>
      <c r="W36" s="226"/>
      <c r="X36" s="226" t="s">
        <v>207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208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324</v>
      </c>
      <c r="D37" s="228"/>
      <c r="E37" s="229"/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155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1" t="s">
        <v>416</v>
      </c>
      <c r="D38" s="228"/>
      <c r="E38" s="229">
        <v>6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155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38">
        <v>11</v>
      </c>
      <c r="B39" s="239" t="s">
        <v>347</v>
      </c>
      <c r="C39" s="259" t="s">
        <v>348</v>
      </c>
      <c r="D39" s="240" t="s">
        <v>151</v>
      </c>
      <c r="E39" s="241">
        <v>6.9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193</v>
      </c>
      <c r="T39" s="244" t="s">
        <v>194</v>
      </c>
      <c r="U39" s="226">
        <v>0</v>
      </c>
      <c r="V39" s="226">
        <f>ROUND(E39*U39,2)</f>
        <v>0</v>
      </c>
      <c r="W39" s="226"/>
      <c r="X39" s="226" t="s">
        <v>207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208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1" t="s">
        <v>381</v>
      </c>
      <c r="D40" s="228"/>
      <c r="E40" s="229">
        <v>4.8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155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0.399999999999999" outlineLevel="1">
      <c r="A41" s="222"/>
      <c r="B41" s="223"/>
      <c r="C41" s="261" t="s">
        <v>412</v>
      </c>
      <c r="D41" s="228"/>
      <c r="E41" s="229">
        <v>2.1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15"/>
      <c r="Z41" s="215"/>
      <c r="AA41" s="215"/>
      <c r="AB41" s="215"/>
      <c r="AC41" s="215"/>
      <c r="AD41" s="215"/>
      <c r="AE41" s="215"/>
      <c r="AF41" s="215"/>
      <c r="AG41" s="215" t="s">
        <v>155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>
      <c r="A42" s="3"/>
      <c r="B42" s="4"/>
      <c r="C42" s="267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AE42">
        <v>15</v>
      </c>
      <c r="AF42">
        <v>21</v>
      </c>
      <c r="AG42" t="s">
        <v>124</v>
      </c>
    </row>
    <row r="43" spans="1:60">
      <c r="A43" s="218"/>
      <c r="B43" s="219" t="s">
        <v>29</v>
      </c>
      <c r="C43" s="268"/>
      <c r="D43" s="220"/>
      <c r="E43" s="221"/>
      <c r="F43" s="221"/>
      <c r="G43" s="237">
        <f>G8</f>
        <v>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E43">
        <f>SUMIF(L7:L41,AE42,G7:G41)</f>
        <v>0</v>
      </c>
      <c r="AF43">
        <f>SUMIF(L7:L41,AF42,G7:G41)</f>
        <v>0</v>
      </c>
      <c r="AG43" t="s">
        <v>303</v>
      </c>
    </row>
    <row r="44" spans="1:60">
      <c r="C44" s="269"/>
      <c r="D44" s="10"/>
      <c r="AG44" t="s">
        <v>305</v>
      </c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7">
    <mergeCell ref="C21:G21"/>
    <mergeCell ref="A1:G1"/>
    <mergeCell ref="C2:G2"/>
    <mergeCell ref="C3:G3"/>
    <mergeCell ref="C4:G4"/>
    <mergeCell ref="C15:G15"/>
    <mergeCell ref="C20:G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111</v>
      </c>
      <c r="B1" s="200"/>
      <c r="C1" s="200"/>
      <c r="D1" s="200"/>
      <c r="E1" s="200"/>
      <c r="F1" s="200"/>
      <c r="G1" s="200"/>
      <c r="AG1" t="s">
        <v>112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113</v>
      </c>
    </row>
    <row r="3" spans="1:60" ht="25.05" customHeight="1">
      <c r="A3" s="201" t="s">
        <v>8</v>
      </c>
      <c r="B3" s="49" t="s">
        <v>65</v>
      </c>
      <c r="C3" s="204" t="s">
        <v>66</v>
      </c>
      <c r="D3" s="202"/>
      <c r="E3" s="202"/>
      <c r="F3" s="202"/>
      <c r="G3" s="203"/>
      <c r="AC3" s="180" t="s">
        <v>113</v>
      </c>
      <c r="AG3" t="s">
        <v>114</v>
      </c>
    </row>
    <row r="4" spans="1:60" ht="25.05" customHeight="1">
      <c r="A4" s="205" t="s">
        <v>9</v>
      </c>
      <c r="B4" s="206" t="s">
        <v>65</v>
      </c>
      <c r="C4" s="207" t="s">
        <v>66</v>
      </c>
      <c r="D4" s="208"/>
      <c r="E4" s="208"/>
      <c r="F4" s="208"/>
      <c r="G4" s="209"/>
      <c r="AG4" t="s">
        <v>115</v>
      </c>
    </row>
    <row r="5" spans="1:60">
      <c r="D5" s="10"/>
    </row>
    <row r="6" spans="1:60" ht="39.6">
      <c r="A6" s="211" t="s">
        <v>116</v>
      </c>
      <c r="B6" s="213" t="s">
        <v>117</v>
      </c>
      <c r="C6" s="213" t="s">
        <v>118</v>
      </c>
      <c r="D6" s="212" t="s">
        <v>119</v>
      </c>
      <c r="E6" s="211" t="s">
        <v>120</v>
      </c>
      <c r="F6" s="210" t="s">
        <v>121</v>
      </c>
      <c r="G6" s="211" t="s">
        <v>29</v>
      </c>
      <c r="H6" s="214" t="s">
        <v>30</v>
      </c>
      <c r="I6" s="214" t="s">
        <v>122</v>
      </c>
      <c r="J6" s="214" t="s">
        <v>31</v>
      </c>
      <c r="K6" s="214" t="s">
        <v>123</v>
      </c>
      <c r="L6" s="214" t="s">
        <v>124</v>
      </c>
      <c r="M6" s="214" t="s">
        <v>125</v>
      </c>
      <c r="N6" s="214" t="s">
        <v>126</v>
      </c>
      <c r="O6" s="214" t="s">
        <v>127</v>
      </c>
      <c r="P6" s="214" t="s">
        <v>128</v>
      </c>
      <c r="Q6" s="214" t="s">
        <v>129</v>
      </c>
      <c r="R6" s="214" t="s">
        <v>130</v>
      </c>
      <c r="S6" s="214" t="s">
        <v>131</v>
      </c>
      <c r="T6" s="214" t="s">
        <v>132</v>
      </c>
      <c r="U6" s="214" t="s">
        <v>133</v>
      </c>
      <c r="V6" s="214" t="s">
        <v>134</v>
      </c>
      <c r="W6" s="214" t="s">
        <v>135</v>
      </c>
      <c r="X6" s="214" t="s">
        <v>136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137</v>
      </c>
      <c r="B8" s="232" t="s">
        <v>65</v>
      </c>
      <c r="C8" s="258" t="s">
        <v>65</v>
      </c>
      <c r="D8" s="233"/>
      <c r="E8" s="234"/>
      <c r="F8" s="235"/>
      <c r="G8" s="235">
        <f>SUMIF(AG9:AG15,"&lt;&gt;NOR",G9:G15)</f>
        <v>0</v>
      </c>
      <c r="H8" s="235"/>
      <c r="I8" s="235">
        <f>SUM(I9:I15)</f>
        <v>0</v>
      </c>
      <c r="J8" s="235"/>
      <c r="K8" s="235">
        <f>SUM(K9:K15)</f>
        <v>0</v>
      </c>
      <c r="L8" s="235"/>
      <c r="M8" s="235">
        <f>SUM(M9:M15)</f>
        <v>0</v>
      </c>
      <c r="N8" s="234"/>
      <c r="O8" s="234">
        <f>SUM(O9:O15)</f>
        <v>0</v>
      </c>
      <c r="P8" s="234"/>
      <c r="Q8" s="234">
        <f>SUM(Q9:Q15)</f>
        <v>0</v>
      </c>
      <c r="R8" s="235"/>
      <c r="S8" s="235"/>
      <c r="T8" s="236"/>
      <c r="U8" s="230"/>
      <c r="V8" s="230">
        <f>SUM(V9:V15)</f>
        <v>0</v>
      </c>
      <c r="W8" s="230"/>
      <c r="X8" s="230"/>
      <c r="AG8" t="s">
        <v>138</v>
      </c>
    </row>
    <row r="9" spans="1:60" outlineLevel="1">
      <c r="A9" s="247">
        <v>1</v>
      </c>
      <c r="B9" s="248" t="s">
        <v>417</v>
      </c>
      <c r="C9" s="262" t="s">
        <v>418</v>
      </c>
      <c r="D9" s="249" t="s">
        <v>204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193</v>
      </c>
      <c r="T9" s="253" t="s">
        <v>194</v>
      </c>
      <c r="U9" s="226">
        <v>0</v>
      </c>
      <c r="V9" s="226">
        <f>ROUND(E9*U9,2)</f>
        <v>0</v>
      </c>
      <c r="W9" s="226"/>
      <c r="X9" s="226" t="s">
        <v>145</v>
      </c>
      <c r="Y9" s="215"/>
      <c r="Z9" s="215"/>
      <c r="AA9" s="215"/>
      <c r="AB9" s="215"/>
      <c r="AC9" s="215"/>
      <c r="AD9" s="215"/>
      <c r="AE9" s="215"/>
      <c r="AF9" s="215"/>
      <c r="AG9" s="215" t="s">
        <v>146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7">
        <v>2</v>
      </c>
      <c r="B10" s="248" t="s">
        <v>419</v>
      </c>
      <c r="C10" s="262" t="s">
        <v>420</v>
      </c>
      <c r="D10" s="249" t="s">
        <v>204</v>
      </c>
      <c r="E10" s="250">
        <v>1</v>
      </c>
      <c r="F10" s="251"/>
      <c r="G10" s="252">
        <f>ROUND(E10*F10,2)</f>
        <v>0</v>
      </c>
      <c r="H10" s="251"/>
      <c r="I10" s="252">
        <f>ROUND(E10*H10,2)</f>
        <v>0</v>
      </c>
      <c r="J10" s="251"/>
      <c r="K10" s="252">
        <f>ROUND(E10*J10,2)</f>
        <v>0</v>
      </c>
      <c r="L10" s="252">
        <v>21</v>
      </c>
      <c r="M10" s="252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2"/>
      <c r="S10" s="252" t="s">
        <v>193</v>
      </c>
      <c r="T10" s="253" t="s">
        <v>194</v>
      </c>
      <c r="U10" s="226">
        <v>0</v>
      </c>
      <c r="V10" s="226">
        <f>ROUND(E10*U10,2)</f>
        <v>0</v>
      </c>
      <c r="W10" s="226"/>
      <c r="X10" s="226" t="s">
        <v>145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146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7">
        <v>3</v>
      </c>
      <c r="B11" s="248" t="s">
        <v>421</v>
      </c>
      <c r="C11" s="262" t="s">
        <v>422</v>
      </c>
      <c r="D11" s="249" t="s">
        <v>204</v>
      </c>
      <c r="E11" s="250">
        <v>1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193</v>
      </c>
      <c r="T11" s="253" t="s">
        <v>194</v>
      </c>
      <c r="U11" s="226">
        <v>0</v>
      </c>
      <c r="V11" s="226">
        <f>ROUND(E11*U11,2)</f>
        <v>0</v>
      </c>
      <c r="W11" s="226"/>
      <c r="X11" s="226" t="s">
        <v>145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146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7">
        <v>4</v>
      </c>
      <c r="B12" s="248" t="s">
        <v>423</v>
      </c>
      <c r="C12" s="262" t="s">
        <v>424</v>
      </c>
      <c r="D12" s="249" t="s">
        <v>204</v>
      </c>
      <c r="E12" s="250">
        <v>1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193</v>
      </c>
      <c r="T12" s="253" t="s">
        <v>194</v>
      </c>
      <c r="U12" s="226">
        <v>0</v>
      </c>
      <c r="V12" s="226">
        <f>ROUND(E12*U12,2)</f>
        <v>0</v>
      </c>
      <c r="W12" s="226"/>
      <c r="X12" s="226" t="s">
        <v>145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146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>
      <c r="A13" s="247">
        <v>5</v>
      </c>
      <c r="B13" s="248" t="s">
        <v>425</v>
      </c>
      <c r="C13" s="262" t="s">
        <v>426</v>
      </c>
      <c r="D13" s="249" t="s">
        <v>204</v>
      </c>
      <c r="E13" s="250">
        <v>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193</v>
      </c>
      <c r="T13" s="253" t="s">
        <v>194</v>
      </c>
      <c r="U13" s="226">
        <v>0</v>
      </c>
      <c r="V13" s="226">
        <f>ROUND(E13*U13,2)</f>
        <v>0</v>
      </c>
      <c r="W13" s="226"/>
      <c r="X13" s="226" t="s">
        <v>145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146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7">
        <v>6</v>
      </c>
      <c r="B14" s="248" t="s">
        <v>427</v>
      </c>
      <c r="C14" s="262" t="s">
        <v>428</v>
      </c>
      <c r="D14" s="249" t="s">
        <v>204</v>
      </c>
      <c r="E14" s="250">
        <v>1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193</v>
      </c>
      <c r="T14" s="253" t="s">
        <v>194</v>
      </c>
      <c r="U14" s="226">
        <v>0</v>
      </c>
      <c r="V14" s="226">
        <f>ROUND(E14*U14,2)</f>
        <v>0</v>
      </c>
      <c r="W14" s="226"/>
      <c r="X14" s="226" t="s">
        <v>145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146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38">
        <v>7</v>
      </c>
      <c r="B15" s="239" t="s">
        <v>429</v>
      </c>
      <c r="C15" s="259" t="s">
        <v>430</v>
      </c>
      <c r="D15" s="240" t="s">
        <v>204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193</v>
      </c>
      <c r="T15" s="244" t="s">
        <v>194</v>
      </c>
      <c r="U15" s="226">
        <v>0</v>
      </c>
      <c r="V15" s="226">
        <f>ROUND(E15*U15,2)</f>
        <v>0</v>
      </c>
      <c r="W15" s="226"/>
      <c r="X15" s="226" t="s">
        <v>145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146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>
      <c r="A16" s="3"/>
      <c r="B16" s="4"/>
      <c r="C16" s="26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124</v>
      </c>
    </row>
    <row r="17" spans="1:33">
      <c r="A17" s="218"/>
      <c r="B17" s="219" t="s">
        <v>29</v>
      </c>
      <c r="C17" s="268"/>
      <c r="D17" s="220"/>
      <c r="E17" s="221"/>
      <c r="F17" s="221"/>
      <c r="G17" s="237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303</v>
      </c>
    </row>
    <row r="18" spans="1:33">
      <c r="C18" s="269"/>
      <c r="D18" s="10"/>
      <c r="AG18" t="s">
        <v>305</v>
      </c>
    </row>
    <row r="19" spans="1:33">
      <c r="D19" s="10"/>
    </row>
    <row r="20" spans="1:33">
      <c r="D20" s="10"/>
    </row>
    <row r="21" spans="1:33">
      <c r="D21" s="10"/>
    </row>
    <row r="22" spans="1:33">
      <c r="D22" s="10"/>
    </row>
    <row r="23" spans="1:33">
      <c r="D23" s="10"/>
    </row>
    <row r="24" spans="1:33">
      <c r="D24" s="10"/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01 A Pol</vt:lpstr>
      <vt:lpstr>01 B Pol</vt:lpstr>
      <vt:lpstr>01 C Pol</vt:lpstr>
      <vt:lpstr>02 A Pol</vt:lpstr>
      <vt:lpstr>02 B Pol</vt:lpstr>
      <vt:lpstr>03 A Pol</vt:lpstr>
      <vt:lpstr>03 B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A Pol'!Názvy_tisku</vt:lpstr>
      <vt:lpstr>'01 B Pol'!Názvy_tisku</vt:lpstr>
      <vt:lpstr>'01 C Pol'!Názvy_tisku</vt:lpstr>
      <vt:lpstr>'02 A Pol'!Názvy_tisku</vt:lpstr>
      <vt:lpstr>'02 B Pol'!Názvy_tisku</vt:lpstr>
      <vt:lpstr>'03 A Pol'!Názvy_tisku</vt:lpstr>
      <vt:lpstr>'03 B Pol'!Názvy_tisku</vt:lpstr>
      <vt:lpstr>'VRN VRN Pol'!Názvy_tisku</vt:lpstr>
      <vt:lpstr>oadresa</vt:lpstr>
      <vt:lpstr>Stavba!Objednatel</vt:lpstr>
      <vt:lpstr>Stavba!Objekt</vt:lpstr>
      <vt:lpstr>'01 A Pol'!Oblast_tisku</vt:lpstr>
      <vt:lpstr>'01 B Pol'!Oblast_tisku</vt:lpstr>
      <vt:lpstr>'01 C Pol'!Oblast_tisku</vt:lpstr>
      <vt:lpstr>'02 A Pol'!Oblast_tisku</vt:lpstr>
      <vt:lpstr>'02 B Pol'!Oblast_tisku</vt:lpstr>
      <vt:lpstr>'03 A Pol'!Oblast_tisku</vt:lpstr>
      <vt:lpstr>'03 B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Fisarova</cp:lastModifiedBy>
  <cp:lastPrinted>2019-03-19T12:27:02Z</cp:lastPrinted>
  <dcterms:created xsi:type="dcterms:W3CDTF">2009-04-08T07:15:50Z</dcterms:created>
  <dcterms:modified xsi:type="dcterms:W3CDTF">2023-09-04T19:11:48Z</dcterms:modified>
</cp:coreProperties>
</file>